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nvestice-skoly\ZAKAZKY\ZŠ Vlastina\01_Zadávačka\2025_Stavba_1-3_NP\Dotazy\20250407_D1\"/>
    </mc:Choice>
  </mc:AlternateContent>
  <bookViews>
    <workbookView xWindow="0" yWindow="0" windowWidth="28800" windowHeight="11310" tabRatio="482" firstSheet="1" activeTab="1"/>
  </bookViews>
  <sheets>
    <sheet name="Rekapitulace stavby" sheetId="1" state="veryHidden" r:id="rId1"/>
    <sheet name="SO 04 - Stavební úpravy v..." sheetId="2" r:id="rId2"/>
  </sheets>
  <definedNames>
    <definedName name="_xlnm._FilterDatabase" localSheetId="1" hidden="1">'SO 04 - Stavební úpravy v...'!$C$147:$K$1141</definedName>
    <definedName name="_xlnm.Print_Titles" localSheetId="0">'Rekapitulace stavby'!$92:$92</definedName>
    <definedName name="_xlnm.Print_Titles" localSheetId="1">'SO 04 - Stavební úpravy v...'!$147:$147</definedName>
    <definedName name="_xlnm.Print_Area" localSheetId="0">'Rekapitulace stavby'!$D$4:$AO$76,'Rekapitulace stavby'!$C$82:$AQ$96</definedName>
    <definedName name="_xlnm.Print_Area" localSheetId="1">'SO 04 - Stavební úpravy v...'!$C$4:$J$76,'SO 04 - Stavební úpravy v...'!$C$82:$J$129,'SO 04 - Stavební úpravy v...'!$C$135:$J$1141</definedName>
  </definedNames>
  <calcPr calcId="162913"/>
</workbook>
</file>

<file path=xl/calcChain.xml><?xml version="1.0" encoding="utf-8"?>
<calcChain xmlns="http://schemas.openxmlformats.org/spreadsheetml/2006/main">
  <c r="P1127" i="2" l="1"/>
  <c r="R1127" i="2"/>
  <c r="T1127" i="2"/>
  <c r="J17" i="2" l="1"/>
  <c r="J18" i="2"/>
  <c r="J37" i="2" l="1"/>
  <c r="J36" i="2"/>
  <c r="AY95" i="1" s="1"/>
  <c r="J35" i="2"/>
  <c r="AX95" i="1"/>
  <c r="BI1141" i="2"/>
  <c r="BH1141" i="2"/>
  <c r="BG1141" i="2"/>
  <c r="BF1141" i="2"/>
  <c r="T1141" i="2"/>
  <c r="R1141" i="2"/>
  <c r="P1141" i="2"/>
  <c r="BI1140" i="2"/>
  <c r="BH1140" i="2"/>
  <c r="BG1140" i="2"/>
  <c r="BF1140" i="2"/>
  <c r="T1140" i="2"/>
  <c r="R1140" i="2"/>
  <c r="P1140" i="2"/>
  <c r="BI1138" i="2"/>
  <c r="BH1138" i="2"/>
  <c r="BG1138" i="2"/>
  <c r="BF1138" i="2"/>
  <c r="T1138" i="2"/>
  <c r="T1137" i="2" s="1"/>
  <c r="R1138" i="2"/>
  <c r="R1137" i="2" s="1"/>
  <c r="P1138" i="2"/>
  <c r="P1137" i="2" s="1"/>
  <c r="BI1136" i="2"/>
  <c r="BH1136" i="2"/>
  <c r="BG1136" i="2"/>
  <c r="BF1136" i="2"/>
  <c r="T1136" i="2"/>
  <c r="T1135" i="2" s="1"/>
  <c r="R1136" i="2"/>
  <c r="R1135" i="2" s="1"/>
  <c r="P1136" i="2"/>
  <c r="P1135" i="2" s="1"/>
  <c r="BI1134" i="2"/>
  <c r="BH1134" i="2"/>
  <c r="BG1134" i="2"/>
  <c r="BF1134" i="2"/>
  <c r="T1134" i="2"/>
  <c r="T1133" i="2" s="1"/>
  <c r="R1134" i="2"/>
  <c r="R1133" i="2" s="1"/>
  <c r="P1134" i="2"/>
  <c r="P1133" i="2" s="1"/>
  <c r="BI1128" i="2"/>
  <c r="BH1128" i="2"/>
  <c r="BG1128" i="2"/>
  <c r="BF1128" i="2"/>
  <c r="T1128" i="2"/>
  <c r="R1128" i="2"/>
  <c r="P1128" i="2"/>
  <c r="BI1125" i="2"/>
  <c r="BH1125" i="2"/>
  <c r="BG1125" i="2"/>
  <c r="BF1125" i="2"/>
  <c r="T1125" i="2"/>
  <c r="T1124" i="2" s="1"/>
  <c r="R1125" i="2"/>
  <c r="R1124" i="2" s="1"/>
  <c r="P1125" i="2"/>
  <c r="P1124" i="2"/>
  <c r="BI1103" i="2"/>
  <c r="BH1103" i="2"/>
  <c r="BG1103" i="2"/>
  <c r="BF1103" i="2"/>
  <c r="T1103" i="2"/>
  <c r="R1103" i="2"/>
  <c r="P1103" i="2"/>
  <c r="BI1102" i="2"/>
  <c r="BH1102" i="2"/>
  <c r="BG1102" i="2"/>
  <c r="BF1102" i="2"/>
  <c r="T1102" i="2"/>
  <c r="R1102" i="2"/>
  <c r="P1102" i="2"/>
  <c r="BI1099" i="2"/>
  <c r="BH1099" i="2"/>
  <c r="BG1099" i="2"/>
  <c r="BF1099" i="2"/>
  <c r="T1099" i="2"/>
  <c r="R1099" i="2"/>
  <c r="P1099" i="2"/>
  <c r="BI1098" i="2"/>
  <c r="BH1098" i="2"/>
  <c r="BG1098" i="2"/>
  <c r="BF1098" i="2"/>
  <c r="T1098" i="2"/>
  <c r="R1098" i="2"/>
  <c r="P1098" i="2"/>
  <c r="BI1091" i="2"/>
  <c r="BH1091" i="2"/>
  <c r="BG1091" i="2"/>
  <c r="BF1091" i="2"/>
  <c r="T1091" i="2"/>
  <c r="R1091" i="2"/>
  <c r="P1091" i="2"/>
  <c r="BI1088" i="2"/>
  <c r="BH1088" i="2"/>
  <c r="BG1088" i="2"/>
  <c r="BF1088" i="2"/>
  <c r="T1088" i="2"/>
  <c r="R1088" i="2"/>
  <c r="P1088" i="2"/>
  <c r="BI1087" i="2"/>
  <c r="BH1087" i="2"/>
  <c r="BG1087" i="2"/>
  <c r="BF1087" i="2"/>
  <c r="T1087" i="2"/>
  <c r="R1087" i="2"/>
  <c r="P1087" i="2"/>
  <c r="BI1086" i="2"/>
  <c r="BH1086" i="2"/>
  <c r="BG1086" i="2"/>
  <c r="BF1086" i="2"/>
  <c r="T1086" i="2"/>
  <c r="R1086" i="2"/>
  <c r="P1086" i="2"/>
  <c r="BI1082" i="2"/>
  <c r="BH1082" i="2"/>
  <c r="BG1082" i="2"/>
  <c r="BF1082" i="2"/>
  <c r="T1082" i="2"/>
  <c r="R1082" i="2"/>
  <c r="P1082" i="2"/>
  <c r="BI1081" i="2"/>
  <c r="BH1081" i="2"/>
  <c r="BG1081" i="2"/>
  <c r="BF1081" i="2"/>
  <c r="T1081" i="2"/>
  <c r="R1081" i="2"/>
  <c r="P1081" i="2"/>
  <c r="BI1080" i="2"/>
  <c r="BH1080" i="2"/>
  <c r="BG1080" i="2"/>
  <c r="BF1080" i="2"/>
  <c r="T1080" i="2"/>
  <c r="R1080" i="2"/>
  <c r="P1080" i="2"/>
  <c r="BI1079" i="2"/>
  <c r="BH1079" i="2"/>
  <c r="BG1079" i="2"/>
  <c r="BF1079" i="2"/>
  <c r="T1079" i="2"/>
  <c r="R1079" i="2"/>
  <c r="P1079" i="2"/>
  <c r="BI1074" i="2"/>
  <c r="BH1074" i="2"/>
  <c r="BG1074" i="2"/>
  <c r="BF1074" i="2"/>
  <c r="T1074" i="2"/>
  <c r="R1074" i="2"/>
  <c r="P1074" i="2"/>
  <c r="BI1072" i="2"/>
  <c r="BH1072" i="2"/>
  <c r="BG1072" i="2"/>
  <c r="BF1072" i="2"/>
  <c r="T1072" i="2"/>
  <c r="R1072" i="2"/>
  <c r="P1072" i="2"/>
  <c r="BI1070" i="2"/>
  <c r="BH1070" i="2"/>
  <c r="BG1070" i="2"/>
  <c r="BF1070" i="2"/>
  <c r="T1070" i="2"/>
  <c r="R1070" i="2"/>
  <c r="P1070" i="2"/>
  <c r="BI1067" i="2"/>
  <c r="BH1067" i="2"/>
  <c r="BG1067" i="2"/>
  <c r="BF1067" i="2"/>
  <c r="T1067" i="2"/>
  <c r="R1067" i="2"/>
  <c r="P1067" i="2"/>
  <c r="BI1065" i="2"/>
  <c r="BH1065" i="2"/>
  <c r="BG1065" i="2"/>
  <c r="BF1065" i="2"/>
  <c r="T1065" i="2"/>
  <c r="R1065" i="2"/>
  <c r="P1065" i="2"/>
  <c r="BI1064" i="2"/>
  <c r="BH1064" i="2"/>
  <c r="BG1064" i="2"/>
  <c r="BF1064" i="2"/>
  <c r="T1064" i="2"/>
  <c r="R1064" i="2"/>
  <c r="P1064" i="2"/>
  <c r="BI1063" i="2"/>
  <c r="BH1063" i="2"/>
  <c r="BG1063" i="2"/>
  <c r="BF1063" i="2"/>
  <c r="T1063" i="2"/>
  <c r="R1063" i="2"/>
  <c r="P1063" i="2"/>
  <c r="BI1060" i="2"/>
  <c r="BH1060" i="2"/>
  <c r="BG1060" i="2"/>
  <c r="BF1060" i="2"/>
  <c r="T1060" i="2"/>
  <c r="R1060" i="2"/>
  <c r="P1060" i="2"/>
  <c r="BI1056" i="2"/>
  <c r="BH1056" i="2"/>
  <c r="BG1056" i="2"/>
  <c r="BF1056" i="2"/>
  <c r="T1056" i="2"/>
  <c r="R1056" i="2"/>
  <c r="P1056" i="2"/>
  <c r="BI1054" i="2"/>
  <c r="BH1054" i="2"/>
  <c r="BG1054" i="2"/>
  <c r="BF1054" i="2"/>
  <c r="T1054" i="2"/>
  <c r="R1054" i="2"/>
  <c r="P1054" i="2"/>
  <c r="BI1049" i="2"/>
  <c r="BH1049" i="2"/>
  <c r="BG1049" i="2"/>
  <c r="BF1049" i="2"/>
  <c r="T1049" i="2"/>
  <c r="R1049" i="2"/>
  <c r="P1049" i="2"/>
  <c r="BI1043" i="2"/>
  <c r="BH1043" i="2"/>
  <c r="BG1043" i="2"/>
  <c r="BF1043" i="2"/>
  <c r="T1043" i="2"/>
  <c r="R1043" i="2"/>
  <c r="P1043" i="2"/>
  <c r="BI1041" i="2"/>
  <c r="BH1041" i="2"/>
  <c r="BG1041" i="2"/>
  <c r="BF1041" i="2"/>
  <c r="T1041" i="2"/>
  <c r="R1041" i="2"/>
  <c r="P1041" i="2"/>
  <c r="BI1035" i="2"/>
  <c r="BH1035" i="2"/>
  <c r="BG1035" i="2"/>
  <c r="BF1035" i="2"/>
  <c r="T1035" i="2"/>
  <c r="R1035" i="2"/>
  <c r="P1035" i="2"/>
  <c r="BI1033" i="2"/>
  <c r="BH1033" i="2"/>
  <c r="BG1033" i="2"/>
  <c r="BF1033" i="2"/>
  <c r="T1033" i="2"/>
  <c r="R1033" i="2"/>
  <c r="P1033" i="2"/>
  <c r="BI1028" i="2"/>
  <c r="BH1028" i="2"/>
  <c r="BG1028" i="2"/>
  <c r="BF1028" i="2"/>
  <c r="T1028" i="2"/>
  <c r="R1028" i="2"/>
  <c r="P1028" i="2"/>
  <c r="BI1027" i="2"/>
  <c r="BH1027" i="2"/>
  <c r="BG1027" i="2"/>
  <c r="BF1027" i="2"/>
  <c r="T1027" i="2"/>
  <c r="R1027" i="2"/>
  <c r="P1027" i="2"/>
  <c r="BI1025" i="2"/>
  <c r="BH1025" i="2"/>
  <c r="BG1025" i="2"/>
  <c r="BF1025" i="2"/>
  <c r="T1025" i="2"/>
  <c r="R1025" i="2"/>
  <c r="P1025" i="2"/>
  <c r="BI1024" i="2"/>
  <c r="BH1024" i="2"/>
  <c r="BG1024" i="2"/>
  <c r="BF1024" i="2"/>
  <c r="T1024" i="2"/>
  <c r="R1024" i="2"/>
  <c r="P1024" i="2"/>
  <c r="BI1022" i="2"/>
  <c r="BH1022" i="2"/>
  <c r="BG1022" i="2"/>
  <c r="BF1022" i="2"/>
  <c r="T1022" i="2"/>
  <c r="R1022" i="2"/>
  <c r="P1022" i="2"/>
  <c r="BI1019" i="2"/>
  <c r="BH1019" i="2"/>
  <c r="BG1019" i="2"/>
  <c r="BF1019" i="2"/>
  <c r="T1019" i="2"/>
  <c r="R1019" i="2"/>
  <c r="P1019" i="2"/>
  <c r="BI1017" i="2"/>
  <c r="BH1017" i="2"/>
  <c r="BG1017" i="2"/>
  <c r="BF1017" i="2"/>
  <c r="T1017" i="2"/>
  <c r="R1017" i="2"/>
  <c r="P1017" i="2"/>
  <c r="BI1006" i="2"/>
  <c r="BH1006" i="2"/>
  <c r="BG1006" i="2"/>
  <c r="BF1006" i="2"/>
  <c r="T1006" i="2"/>
  <c r="R1006" i="2"/>
  <c r="P1006" i="2"/>
  <c r="BI990" i="2"/>
  <c r="BH990" i="2"/>
  <c r="BG990" i="2"/>
  <c r="BF990" i="2"/>
  <c r="T990" i="2"/>
  <c r="R990" i="2"/>
  <c r="P990" i="2"/>
  <c r="BI974" i="2"/>
  <c r="BH974" i="2"/>
  <c r="BG974" i="2"/>
  <c r="BF974" i="2"/>
  <c r="T974" i="2"/>
  <c r="R974" i="2"/>
  <c r="P974" i="2"/>
  <c r="BI972" i="2"/>
  <c r="BH972" i="2"/>
  <c r="BG972" i="2"/>
  <c r="BF972" i="2"/>
  <c r="T972" i="2"/>
  <c r="R972" i="2"/>
  <c r="P972" i="2"/>
  <c r="BI944" i="2"/>
  <c r="BH944" i="2"/>
  <c r="BG944" i="2"/>
  <c r="BF944" i="2"/>
  <c r="T944" i="2"/>
  <c r="R944" i="2"/>
  <c r="P944" i="2"/>
  <c r="BI928" i="2"/>
  <c r="BH928" i="2"/>
  <c r="BG928" i="2"/>
  <c r="BF928" i="2"/>
  <c r="T928" i="2"/>
  <c r="R928" i="2"/>
  <c r="P928" i="2"/>
  <c r="BI927" i="2"/>
  <c r="BH927" i="2"/>
  <c r="BG927" i="2"/>
  <c r="BF927" i="2"/>
  <c r="T927" i="2"/>
  <c r="R927" i="2"/>
  <c r="P927" i="2"/>
  <c r="BI926" i="2"/>
  <c r="BH926" i="2"/>
  <c r="BG926" i="2"/>
  <c r="BF926" i="2"/>
  <c r="T926" i="2"/>
  <c r="R926" i="2"/>
  <c r="P926" i="2"/>
  <c r="BI925" i="2"/>
  <c r="BH925" i="2"/>
  <c r="BG925" i="2"/>
  <c r="BF925" i="2"/>
  <c r="T925" i="2"/>
  <c r="R925" i="2"/>
  <c r="P925" i="2"/>
  <c r="BI924" i="2"/>
  <c r="BH924" i="2"/>
  <c r="BG924" i="2"/>
  <c r="BF924" i="2"/>
  <c r="T924" i="2"/>
  <c r="R924" i="2"/>
  <c r="P924" i="2"/>
  <c r="BI922" i="2"/>
  <c r="BH922" i="2"/>
  <c r="BG922" i="2"/>
  <c r="BF922" i="2"/>
  <c r="T922" i="2"/>
  <c r="R922" i="2"/>
  <c r="P922" i="2"/>
  <c r="BI921" i="2"/>
  <c r="BH921" i="2"/>
  <c r="BG921" i="2"/>
  <c r="BF921" i="2"/>
  <c r="T921" i="2"/>
  <c r="R921" i="2"/>
  <c r="P921" i="2"/>
  <c r="BI920" i="2"/>
  <c r="BH920" i="2"/>
  <c r="BG920" i="2"/>
  <c r="BF920" i="2"/>
  <c r="T920" i="2"/>
  <c r="R920" i="2"/>
  <c r="P920" i="2"/>
  <c r="BI914" i="2"/>
  <c r="BH914" i="2"/>
  <c r="BG914" i="2"/>
  <c r="BF914" i="2"/>
  <c r="T914" i="2"/>
  <c r="R914" i="2"/>
  <c r="P914" i="2"/>
  <c r="BI912" i="2"/>
  <c r="BH912" i="2"/>
  <c r="BG912" i="2"/>
  <c r="BF912" i="2"/>
  <c r="T912" i="2"/>
  <c r="R912" i="2"/>
  <c r="P912" i="2"/>
  <c r="BI908" i="2"/>
  <c r="BH908" i="2"/>
  <c r="BG908" i="2"/>
  <c r="BF908" i="2"/>
  <c r="T908" i="2"/>
  <c r="R908" i="2"/>
  <c r="P908" i="2"/>
  <c r="BI904" i="2"/>
  <c r="BH904" i="2"/>
  <c r="BG904" i="2"/>
  <c r="BF904" i="2"/>
  <c r="T904" i="2"/>
  <c r="R904" i="2"/>
  <c r="P904" i="2"/>
  <c r="BI903" i="2"/>
  <c r="BH903" i="2"/>
  <c r="BG903" i="2"/>
  <c r="BF903" i="2"/>
  <c r="T903" i="2"/>
  <c r="R903" i="2"/>
  <c r="P903" i="2"/>
  <c r="BI902" i="2"/>
  <c r="BH902" i="2"/>
  <c r="BG902" i="2"/>
  <c r="BF902" i="2"/>
  <c r="T902" i="2"/>
  <c r="R902" i="2"/>
  <c r="P902" i="2"/>
  <c r="BI901" i="2"/>
  <c r="BH901" i="2"/>
  <c r="BG901" i="2"/>
  <c r="BF901" i="2"/>
  <c r="T901" i="2"/>
  <c r="R901" i="2"/>
  <c r="P901" i="2"/>
  <c r="BI899" i="2"/>
  <c r="BH899" i="2"/>
  <c r="BG899" i="2"/>
  <c r="BF899" i="2"/>
  <c r="T899" i="2"/>
  <c r="R899" i="2"/>
  <c r="P899" i="2"/>
  <c r="BI898" i="2"/>
  <c r="BH898" i="2"/>
  <c r="BG898" i="2"/>
  <c r="BF898" i="2"/>
  <c r="T898" i="2"/>
  <c r="R898" i="2"/>
  <c r="P898" i="2"/>
  <c r="BI888" i="2"/>
  <c r="BH888" i="2"/>
  <c r="BG888" i="2"/>
  <c r="BF888" i="2"/>
  <c r="T888" i="2"/>
  <c r="R888" i="2"/>
  <c r="P888" i="2"/>
  <c r="BI885" i="2"/>
  <c r="BH885" i="2"/>
  <c r="BG885" i="2"/>
  <c r="BF885" i="2"/>
  <c r="T885" i="2"/>
  <c r="R885" i="2"/>
  <c r="P885" i="2"/>
  <c r="BI884" i="2"/>
  <c r="BH884" i="2"/>
  <c r="BG884" i="2"/>
  <c r="BF884" i="2"/>
  <c r="T884" i="2"/>
  <c r="R884" i="2"/>
  <c r="P884" i="2"/>
  <c r="BI883" i="2"/>
  <c r="BH883" i="2"/>
  <c r="BG883" i="2"/>
  <c r="BF883" i="2"/>
  <c r="T883" i="2"/>
  <c r="R883" i="2"/>
  <c r="P883" i="2"/>
  <c r="BI882" i="2"/>
  <c r="BH882" i="2"/>
  <c r="BG882" i="2"/>
  <c r="BF882" i="2"/>
  <c r="T882" i="2"/>
  <c r="R882" i="2"/>
  <c r="P882" i="2"/>
  <c r="BI874" i="2"/>
  <c r="BH874" i="2"/>
  <c r="BG874" i="2"/>
  <c r="BF874" i="2"/>
  <c r="T874" i="2"/>
  <c r="R874" i="2"/>
  <c r="P874" i="2"/>
  <c r="BI873" i="2"/>
  <c r="BH873" i="2"/>
  <c r="BG873" i="2"/>
  <c r="BF873" i="2"/>
  <c r="T873" i="2"/>
  <c r="R873" i="2"/>
  <c r="P873" i="2"/>
  <c r="BI872" i="2"/>
  <c r="BH872" i="2"/>
  <c r="BG872" i="2"/>
  <c r="BF872" i="2"/>
  <c r="T872" i="2"/>
  <c r="R872" i="2"/>
  <c r="P872" i="2"/>
  <c r="BI871" i="2"/>
  <c r="BH871" i="2"/>
  <c r="BG871" i="2"/>
  <c r="BF871" i="2"/>
  <c r="T871" i="2"/>
  <c r="R871" i="2"/>
  <c r="P871" i="2"/>
  <c r="BI870" i="2"/>
  <c r="BH870" i="2"/>
  <c r="BG870" i="2"/>
  <c r="BF870" i="2"/>
  <c r="T870" i="2"/>
  <c r="R870" i="2"/>
  <c r="P870" i="2"/>
  <c r="BI869" i="2"/>
  <c r="BH869" i="2"/>
  <c r="BG869" i="2"/>
  <c r="BF869" i="2"/>
  <c r="T869" i="2"/>
  <c r="R869" i="2"/>
  <c r="P869" i="2"/>
  <c r="BI866" i="2"/>
  <c r="BH866" i="2"/>
  <c r="BG866" i="2"/>
  <c r="BF866" i="2"/>
  <c r="T866" i="2"/>
  <c r="R866" i="2"/>
  <c r="P866" i="2"/>
  <c r="BI865" i="2"/>
  <c r="BH865" i="2"/>
  <c r="BG865" i="2"/>
  <c r="BF865" i="2"/>
  <c r="T865" i="2"/>
  <c r="R865" i="2"/>
  <c r="P865" i="2"/>
  <c r="BI862" i="2"/>
  <c r="BH862" i="2"/>
  <c r="BG862" i="2"/>
  <c r="BF862" i="2"/>
  <c r="T862" i="2"/>
  <c r="R862" i="2"/>
  <c r="P862" i="2"/>
  <c r="BI861" i="2"/>
  <c r="BH861" i="2"/>
  <c r="BG861" i="2"/>
  <c r="BF861" i="2"/>
  <c r="T861" i="2"/>
  <c r="R861" i="2"/>
  <c r="P861" i="2"/>
  <c r="BI860" i="2"/>
  <c r="BH860" i="2"/>
  <c r="BG860" i="2"/>
  <c r="BF860" i="2"/>
  <c r="T860" i="2"/>
  <c r="R860" i="2"/>
  <c r="P860" i="2"/>
  <c r="BI857" i="2"/>
  <c r="BH857" i="2"/>
  <c r="BG857" i="2"/>
  <c r="BF857" i="2"/>
  <c r="T857" i="2"/>
  <c r="R857" i="2"/>
  <c r="P857" i="2"/>
  <c r="BI849" i="2"/>
  <c r="BH849" i="2"/>
  <c r="BG849" i="2"/>
  <c r="BF849" i="2"/>
  <c r="T849" i="2"/>
  <c r="R849" i="2"/>
  <c r="P849" i="2"/>
  <c r="BI847" i="2"/>
  <c r="BH847" i="2"/>
  <c r="BG847" i="2"/>
  <c r="BF847" i="2"/>
  <c r="T847" i="2"/>
  <c r="R847" i="2"/>
  <c r="P847" i="2"/>
  <c r="BI846" i="2"/>
  <c r="BH846" i="2"/>
  <c r="BG846" i="2"/>
  <c r="BF846" i="2"/>
  <c r="T846" i="2"/>
  <c r="R846" i="2"/>
  <c r="P846" i="2"/>
  <c r="BI845" i="2"/>
  <c r="BH845" i="2"/>
  <c r="BG845" i="2"/>
  <c r="BF845" i="2"/>
  <c r="T845" i="2"/>
  <c r="R845" i="2"/>
  <c r="P845" i="2"/>
  <c r="BI844" i="2"/>
  <c r="BH844" i="2"/>
  <c r="BG844" i="2"/>
  <c r="BF844" i="2"/>
  <c r="T844" i="2"/>
  <c r="R844" i="2"/>
  <c r="P844" i="2"/>
  <c r="BI841" i="2"/>
  <c r="BH841" i="2"/>
  <c r="BG841" i="2"/>
  <c r="BF841" i="2"/>
  <c r="T841" i="2"/>
  <c r="R841" i="2"/>
  <c r="P841" i="2"/>
  <c r="BI838" i="2"/>
  <c r="BH838" i="2"/>
  <c r="BG838" i="2"/>
  <c r="BF838" i="2"/>
  <c r="T838" i="2"/>
  <c r="R838" i="2"/>
  <c r="P838" i="2"/>
  <c r="BI835" i="2"/>
  <c r="BH835" i="2"/>
  <c r="BG835" i="2"/>
  <c r="BF835" i="2"/>
  <c r="T835" i="2"/>
  <c r="R835" i="2"/>
  <c r="P835" i="2"/>
  <c r="BI834" i="2"/>
  <c r="BH834" i="2"/>
  <c r="BG834" i="2"/>
  <c r="BF834" i="2"/>
  <c r="T834" i="2"/>
  <c r="R834" i="2"/>
  <c r="P834" i="2"/>
  <c r="BI833" i="2"/>
  <c r="BH833" i="2"/>
  <c r="BG833" i="2"/>
  <c r="BF833" i="2"/>
  <c r="T833" i="2"/>
  <c r="R833" i="2"/>
  <c r="P833" i="2"/>
  <c r="BI832" i="2"/>
  <c r="BH832" i="2"/>
  <c r="BG832" i="2"/>
  <c r="BF832" i="2"/>
  <c r="T832" i="2"/>
  <c r="R832" i="2"/>
  <c r="P832" i="2"/>
  <c r="BI829" i="2"/>
  <c r="BH829" i="2"/>
  <c r="BG829" i="2"/>
  <c r="BF829" i="2"/>
  <c r="T829" i="2"/>
  <c r="R829" i="2"/>
  <c r="P829" i="2"/>
  <c r="BI824" i="2"/>
  <c r="BH824" i="2"/>
  <c r="BG824" i="2"/>
  <c r="BF824" i="2"/>
  <c r="T824" i="2"/>
  <c r="R824" i="2"/>
  <c r="P824" i="2"/>
  <c r="BI819" i="2"/>
  <c r="BH819" i="2"/>
  <c r="BG819" i="2"/>
  <c r="BF819" i="2"/>
  <c r="T819" i="2"/>
  <c r="R819" i="2"/>
  <c r="P819" i="2"/>
  <c r="BI816" i="2"/>
  <c r="BH816" i="2"/>
  <c r="BG816" i="2"/>
  <c r="BF816" i="2"/>
  <c r="T816" i="2"/>
  <c r="R816" i="2"/>
  <c r="P816" i="2"/>
  <c r="BI812" i="2"/>
  <c r="BH812" i="2"/>
  <c r="BG812" i="2"/>
  <c r="BF812" i="2"/>
  <c r="T812" i="2"/>
  <c r="R812" i="2"/>
  <c r="P812" i="2"/>
  <c r="BI810" i="2"/>
  <c r="BH810" i="2"/>
  <c r="BG810" i="2"/>
  <c r="BF810" i="2"/>
  <c r="T810" i="2"/>
  <c r="R810" i="2"/>
  <c r="P810" i="2"/>
  <c r="BI808" i="2"/>
  <c r="BH808" i="2"/>
  <c r="BG808" i="2"/>
  <c r="BF808" i="2"/>
  <c r="T808" i="2"/>
  <c r="R808" i="2"/>
  <c r="P808" i="2"/>
  <c r="BI802" i="2"/>
  <c r="BH802" i="2"/>
  <c r="BG802" i="2"/>
  <c r="BF802" i="2"/>
  <c r="T802" i="2"/>
  <c r="R802" i="2"/>
  <c r="P802" i="2"/>
  <c r="BI794" i="2"/>
  <c r="BH794" i="2"/>
  <c r="BG794" i="2"/>
  <c r="BF794" i="2"/>
  <c r="T794" i="2"/>
  <c r="R794" i="2"/>
  <c r="P794" i="2"/>
  <c r="BI787" i="2"/>
  <c r="BH787" i="2"/>
  <c r="BG787" i="2"/>
  <c r="BF787" i="2"/>
  <c r="T787" i="2"/>
  <c r="R787" i="2"/>
  <c r="P787" i="2"/>
  <c r="BI784" i="2"/>
  <c r="BH784" i="2"/>
  <c r="BG784" i="2"/>
  <c r="BF784" i="2"/>
  <c r="T784" i="2"/>
  <c r="R784" i="2"/>
  <c r="P784" i="2"/>
  <c r="BI781" i="2"/>
  <c r="BH781" i="2"/>
  <c r="BG781" i="2"/>
  <c r="BF781" i="2"/>
  <c r="T781" i="2"/>
  <c r="R781" i="2"/>
  <c r="P781" i="2"/>
  <c r="BI779" i="2"/>
  <c r="BH779" i="2"/>
  <c r="BG779" i="2"/>
  <c r="BF779" i="2"/>
  <c r="T779" i="2"/>
  <c r="R779" i="2"/>
  <c r="P779" i="2"/>
  <c r="BI778" i="2"/>
  <c r="BH778" i="2"/>
  <c r="BG778" i="2"/>
  <c r="BF778" i="2"/>
  <c r="T778" i="2"/>
  <c r="R778" i="2"/>
  <c r="P778" i="2"/>
  <c r="BI777" i="2"/>
  <c r="BH777" i="2"/>
  <c r="BG777" i="2"/>
  <c r="BF777" i="2"/>
  <c r="T777" i="2"/>
  <c r="R777" i="2"/>
  <c r="P777" i="2"/>
  <c r="BI774" i="2"/>
  <c r="BH774" i="2"/>
  <c r="BG774" i="2"/>
  <c r="BF774" i="2"/>
  <c r="T774" i="2"/>
  <c r="R774" i="2"/>
  <c r="P774" i="2"/>
  <c r="BI765" i="2"/>
  <c r="BH765" i="2"/>
  <c r="BG765" i="2"/>
  <c r="BF765" i="2"/>
  <c r="T765" i="2"/>
  <c r="R765" i="2"/>
  <c r="P765" i="2"/>
  <c r="BI764" i="2"/>
  <c r="BH764" i="2"/>
  <c r="BG764" i="2"/>
  <c r="BF764" i="2"/>
  <c r="T764" i="2"/>
  <c r="R764" i="2"/>
  <c r="P764" i="2"/>
  <c r="BI763" i="2"/>
  <c r="BH763" i="2"/>
  <c r="BG763" i="2"/>
  <c r="BF763" i="2"/>
  <c r="T763" i="2"/>
  <c r="R763" i="2"/>
  <c r="P763" i="2"/>
  <c r="BI762" i="2"/>
  <c r="BH762" i="2"/>
  <c r="BG762" i="2"/>
  <c r="BF762" i="2"/>
  <c r="T762" i="2"/>
  <c r="R762" i="2"/>
  <c r="P762" i="2"/>
  <c r="BI761" i="2"/>
  <c r="BH761" i="2"/>
  <c r="BG761" i="2"/>
  <c r="BF761" i="2"/>
  <c r="T761" i="2"/>
  <c r="R761" i="2"/>
  <c r="P761" i="2"/>
  <c r="BI760" i="2"/>
  <c r="BH760" i="2"/>
  <c r="BG760" i="2"/>
  <c r="BF760" i="2"/>
  <c r="T760" i="2"/>
  <c r="R760" i="2"/>
  <c r="P760" i="2"/>
  <c r="BI750" i="2"/>
  <c r="BH750" i="2"/>
  <c r="BG750" i="2"/>
  <c r="BF750" i="2"/>
  <c r="T750" i="2"/>
  <c r="R750" i="2"/>
  <c r="P750" i="2"/>
  <c r="BI749" i="2"/>
  <c r="BH749" i="2"/>
  <c r="BG749" i="2"/>
  <c r="BF749" i="2"/>
  <c r="T749" i="2"/>
  <c r="R749" i="2"/>
  <c r="P749" i="2"/>
  <c r="BI748" i="2"/>
  <c r="BH748" i="2"/>
  <c r="BG748" i="2"/>
  <c r="BF748" i="2"/>
  <c r="T748" i="2"/>
  <c r="R748" i="2"/>
  <c r="P748" i="2"/>
  <c r="BI746" i="2"/>
  <c r="BH746" i="2"/>
  <c r="BG746" i="2"/>
  <c r="BF746" i="2"/>
  <c r="T746" i="2"/>
  <c r="R746" i="2"/>
  <c r="P746" i="2"/>
  <c r="BI745" i="2"/>
  <c r="BH745" i="2"/>
  <c r="BG745" i="2"/>
  <c r="BF745" i="2"/>
  <c r="T745" i="2"/>
  <c r="R745" i="2"/>
  <c r="P745" i="2"/>
  <c r="BI744" i="2"/>
  <c r="BH744" i="2"/>
  <c r="BG744" i="2"/>
  <c r="BF744" i="2"/>
  <c r="T744" i="2"/>
  <c r="R744" i="2"/>
  <c r="P744" i="2"/>
  <c r="BI743" i="2"/>
  <c r="BH743" i="2"/>
  <c r="BG743" i="2"/>
  <c r="BF743" i="2"/>
  <c r="T743" i="2"/>
  <c r="R743" i="2"/>
  <c r="P743" i="2"/>
  <c r="BI737" i="2"/>
  <c r="BH737" i="2"/>
  <c r="BG737" i="2"/>
  <c r="BF737" i="2"/>
  <c r="T737" i="2"/>
  <c r="R737" i="2"/>
  <c r="P737" i="2"/>
  <c r="BI736" i="2"/>
  <c r="BH736" i="2"/>
  <c r="BG736" i="2"/>
  <c r="BF736" i="2"/>
  <c r="T736" i="2"/>
  <c r="R736" i="2"/>
  <c r="P736" i="2"/>
  <c r="BI732" i="2"/>
  <c r="BH732" i="2"/>
  <c r="BG732" i="2"/>
  <c r="BF732" i="2"/>
  <c r="T732" i="2"/>
  <c r="R732" i="2"/>
  <c r="P732" i="2"/>
  <c r="BI729" i="2"/>
  <c r="BH729" i="2"/>
  <c r="BG729" i="2"/>
  <c r="BF729" i="2"/>
  <c r="T729" i="2"/>
  <c r="R729" i="2"/>
  <c r="P729" i="2"/>
  <c r="BI728" i="2"/>
  <c r="BH728" i="2"/>
  <c r="BG728" i="2"/>
  <c r="BF728" i="2"/>
  <c r="T728" i="2"/>
  <c r="R728" i="2"/>
  <c r="P728" i="2"/>
  <c r="BI726" i="2"/>
  <c r="BH726" i="2"/>
  <c r="BG726" i="2"/>
  <c r="BF726" i="2"/>
  <c r="T726" i="2"/>
  <c r="R726" i="2"/>
  <c r="P726" i="2"/>
  <c r="BI718" i="2"/>
  <c r="BH718" i="2"/>
  <c r="BG718" i="2"/>
  <c r="BF718" i="2"/>
  <c r="T718" i="2"/>
  <c r="R718" i="2"/>
  <c r="P718" i="2"/>
  <c r="BI717" i="2"/>
  <c r="BH717" i="2"/>
  <c r="BG717" i="2"/>
  <c r="BF717" i="2"/>
  <c r="T717" i="2"/>
  <c r="R717" i="2"/>
  <c r="P717" i="2"/>
  <c r="BI714" i="2"/>
  <c r="BH714" i="2"/>
  <c r="BG714" i="2"/>
  <c r="BF714" i="2"/>
  <c r="T714" i="2"/>
  <c r="R714" i="2"/>
  <c r="P714" i="2"/>
  <c r="BI712" i="2"/>
  <c r="BH712" i="2"/>
  <c r="BG712" i="2"/>
  <c r="BF712" i="2"/>
  <c r="T712" i="2"/>
  <c r="R712" i="2"/>
  <c r="P712" i="2"/>
  <c r="BI711" i="2"/>
  <c r="BH711" i="2"/>
  <c r="BG711" i="2"/>
  <c r="BF711" i="2"/>
  <c r="T711" i="2"/>
  <c r="R711" i="2"/>
  <c r="P711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R707" i="2"/>
  <c r="P707" i="2"/>
  <c r="BI704" i="2"/>
  <c r="BH704" i="2"/>
  <c r="BG704" i="2"/>
  <c r="BF704" i="2"/>
  <c r="T704" i="2"/>
  <c r="R704" i="2"/>
  <c r="P704" i="2"/>
  <c r="BI703" i="2"/>
  <c r="BH703" i="2"/>
  <c r="BG703" i="2"/>
  <c r="BF703" i="2"/>
  <c r="T703" i="2"/>
  <c r="R703" i="2"/>
  <c r="P703" i="2"/>
  <c r="BI693" i="2"/>
  <c r="BH693" i="2"/>
  <c r="BG693" i="2"/>
  <c r="BF693" i="2"/>
  <c r="T693" i="2"/>
  <c r="R693" i="2"/>
  <c r="P693" i="2"/>
  <c r="BI692" i="2"/>
  <c r="BH692" i="2"/>
  <c r="BG692" i="2"/>
  <c r="BF692" i="2"/>
  <c r="T692" i="2"/>
  <c r="R692" i="2"/>
  <c r="P692" i="2"/>
  <c r="BI689" i="2"/>
  <c r="BH689" i="2"/>
  <c r="BG689" i="2"/>
  <c r="BF689" i="2"/>
  <c r="T689" i="2"/>
  <c r="R689" i="2"/>
  <c r="P689" i="2"/>
  <c r="BI688" i="2"/>
  <c r="BH688" i="2"/>
  <c r="BG688" i="2"/>
  <c r="BF688" i="2"/>
  <c r="T688" i="2"/>
  <c r="R688" i="2"/>
  <c r="P688" i="2"/>
  <c r="BI687" i="2"/>
  <c r="BH687" i="2"/>
  <c r="BG687" i="2"/>
  <c r="BF687" i="2"/>
  <c r="T687" i="2"/>
  <c r="R687" i="2"/>
  <c r="P687" i="2"/>
  <c r="BI686" i="2"/>
  <c r="BH686" i="2"/>
  <c r="BG686" i="2"/>
  <c r="BF686" i="2"/>
  <c r="T686" i="2"/>
  <c r="R686" i="2"/>
  <c r="P686" i="2"/>
  <c r="BI685" i="2"/>
  <c r="BH685" i="2"/>
  <c r="BG685" i="2"/>
  <c r="BF685" i="2"/>
  <c r="T685" i="2"/>
  <c r="R685" i="2"/>
  <c r="P685" i="2"/>
  <c r="BI684" i="2"/>
  <c r="BH684" i="2"/>
  <c r="BG684" i="2"/>
  <c r="BF684" i="2"/>
  <c r="T684" i="2"/>
  <c r="R684" i="2"/>
  <c r="P684" i="2"/>
  <c r="BI676" i="2"/>
  <c r="BH676" i="2"/>
  <c r="BG676" i="2"/>
  <c r="BF676" i="2"/>
  <c r="T676" i="2"/>
  <c r="R676" i="2"/>
  <c r="P676" i="2"/>
  <c r="BI675" i="2"/>
  <c r="BH675" i="2"/>
  <c r="BG675" i="2"/>
  <c r="BF675" i="2"/>
  <c r="T675" i="2"/>
  <c r="R675" i="2"/>
  <c r="P675" i="2"/>
  <c r="BI674" i="2"/>
  <c r="BH674" i="2"/>
  <c r="BG674" i="2"/>
  <c r="BF674" i="2"/>
  <c r="T674" i="2"/>
  <c r="R674" i="2"/>
  <c r="P674" i="2"/>
  <c r="BI673" i="2"/>
  <c r="BH673" i="2"/>
  <c r="BG673" i="2"/>
  <c r="BF673" i="2"/>
  <c r="T673" i="2"/>
  <c r="R673" i="2"/>
  <c r="P673" i="2"/>
  <c r="BI670" i="2"/>
  <c r="BH670" i="2"/>
  <c r="BG670" i="2"/>
  <c r="BF670" i="2"/>
  <c r="T670" i="2"/>
  <c r="R670" i="2"/>
  <c r="P670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5" i="2"/>
  <c r="BH665" i="2"/>
  <c r="BG665" i="2"/>
  <c r="BF665" i="2"/>
  <c r="T665" i="2"/>
  <c r="R665" i="2"/>
  <c r="P665" i="2"/>
  <c r="BI655" i="2"/>
  <c r="BH655" i="2"/>
  <c r="BG655" i="2"/>
  <c r="BF655" i="2"/>
  <c r="T655" i="2"/>
  <c r="R655" i="2"/>
  <c r="P655" i="2"/>
  <c r="BI648" i="2"/>
  <c r="BH648" i="2"/>
  <c r="BG648" i="2"/>
  <c r="BF648" i="2"/>
  <c r="T648" i="2"/>
  <c r="R648" i="2"/>
  <c r="P648" i="2"/>
  <c r="BI642" i="2"/>
  <c r="BH642" i="2"/>
  <c r="BG642" i="2"/>
  <c r="BF642" i="2"/>
  <c r="T642" i="2"/>
  <c r="R642" i="2"/>
  <c r="P642" i="2"/>
  <c r="BI639" i="2"/>
  <c r="BH639" i="2"/>
  <c r="BG639" i="2"/>
  <c r="BF639" i="2"/>
  <c r="T639" i="2"/>
  <c r="R639" i="2"/>
  <c r="P639" i="2"/>
  <c r="BI638" i="2"/>
  <c r="BH638" i="2"/>
  <c r="BG638" i="2"/>
  <c r="BF638" i="2"/>
  <c r="T638" i="2"/>
  <c r="R638" i="2"/>
  <c r="P638" i="2"/>
  <c r="BI637" i="2"/>
  <c r="BH637" i="2"/>
  <c r="BG637" i="2"/>
  <c r="BF637" i="2"/>
  <c r="T637" i="2"/>
  <c r="R637" i="2"/>
  <c r="P637" i="2"/>
  <c r="BI634" i="2"/>
  <c r="BH634" i="2"/>
  <c r="BG634" i="2"/>
  <c r="BF634" i="2"/>
  <c r="T634" i="2"/>
  <c r="R634" i="2"/>
  <c r="P634" i="2"/>
  <c r="BI631" i="2"/>
  <c r="BH631" i="2"/>
  <c r="BG631" i="2"/>
  <c r="BF631" i="2"/>
  <c r="T631" i="2"/>
  <c r="R631" i="2"/>
  <c r="P631" i="2"/>
  <c r="BI629" i="2"/>
  <c r="BH629" i="2"/>
  <c r="BG629" i="2"/>
  <c r="BF629" i="2"/>
  <c r="T629" i="2"/>
  <c r="R629" i="2"/>
  <c r="P629" i="2"/>
  <c r="BI628" i="2"/>
  <c r="BH628" i="2"/>
  <c r="BG628" i="2"/>
  <c r="BF628" i="2"/>
  <c r="T628" i="2"/>
  <c r="R628" i="2"/>
  <c r="P628" i="2"/>
  <c r="BI627" i="2"/>
  <c r="BH627" i="2"/>
  <c r="BG627" i="2"/>
  <c r="BF627" i="2"/>
  <c r="T627" i="2"/>
  <c r="R627" i="2"/>
  <c r="P627" i="2"/>
  <c r="BI626" i="2"/>
  <c r="BH626" i="2"/>
  <c r="BG626" i="2"/>
  <c r="BF626" i="2"/>
  <c r="T626" i="2"/>
  <c r="R626" i="2"/>
  <c r="P626" i="2"/>
  <c r="BI623" i="2"/>
  <c r="BH623" i="2"/>
  <c r="BG623" i="2"/>
  <c r="BF623" i="2"/>
  <c r="T623" i="2"/>
  <c r="R623" i="2"/>
  <c r="P623" i="2"/>
  <c r="BI620" i="2"/>
  <c r="BH620" i="2"/>
  <c r="BG620" i="2"/>
  <c r="BF620" i="2"/>
  <c r="T620" i="2"/>
  <c r="R620" i="2"/>
  <c r="P620" i="2"/>
  <c r="BI619" i="2"/>
  <c r="BH619" i="2"/>
  <c r="BG619" i="2"/>
  <c r="BF619" i="2"/>
  <c r="T619" i="2"/>
  <c r="R619" i="2"/>
  <c r="P619" i="2"/>
  <c r="BI616" i="2"/>
  <c r="BH616" i="2"/>
  <c r="BG616" i="2"/>
  <c r="BF616" i="2"/>
  <c r="T616" i="2"/>
  <c r="R616" i="2"/>
  <c r="P616" i="2"/>
  <c r="BI614" i="2"/>
  <c r="BH614" i="2"/>
  <c r="BG614" i="2"/>
  <c r="BF614" i="2"/>
  <c r="T614" i="2"/>
  <c r="R614" i="2"/>
  <c r="P614" i="2"/>
  <c r="BI613" i="2"/>
  <c r="BH613" i="2"/>
  <c r="BG613" i="2"/>
  <c r="BF613" i="2"/>
  <c r="T613" i="2"/>
  <c r="R613" i="2"/>
  <c r="P613" i="2"/>
  <c r="BI612" i="2"/>
  <c r="BH612" i="2"/>
  <c r="BG612" i="2"/>
  <c r="BF612" i="2"/>
  <c r="T612" i="2"/>
  <c r="R612" i="2"/>
  <c r="P612" i="2"/>
  <c r="BI611" i="2"/>
  <c r="BH611" i="2"/>
  <c r="BG611" i="2"/>
  <c r="BF611" i="2"/>
  <c r="T611" i="2"/>
  <c r="R611" i="2"/>
  <c r="P611" i="2"/>
  <c r="BI610" i="2"/>
  <c r="BH610" i="2"/>
  <c r="BG610" i="2"/>
  <c r="BF610" i="2"/>
  <c r="T610" i="2"/>
  <c r="R610" i="2"/>
  <c r="P610" i="2"/>
  <c r="BI609" i="2"/>
  <c r="BH609" i="2"/>
  <c r="BG609" i="2"/>
  <c r="BF609" i="2"/>
  <c r="T609" i="2"/>
  <c r="R609" i="2"/>
  <c r="P609" i="2"/>
  <c r="BI604" i="2"/>
  <c r="BH604" i="2"/>
  <c r="BG604" i="2"/>
  <c r="BF604" i="2"/>
  <c r="T604" i="2"/>
  <c r="R604" i="2"/>
  <c r="P604" i="2"/>
  <c r="BI599" i="2"/>
  <c r="BH599" i="2"/>
  <c r="BG599" i="2"/>
  <c r="BF599" i="2"/>
  <c r="T599" i="2"/>
  <c r="R599" i="2"/>
  <c r="P599" i="2"/>
  <c r="BI594" i="2"/>
  <c r="BH594" i="2"/>
  <c r="BG594" i="2"/>
  <c r="BF594" i="2"/>
  <c r="T594" i="2"/>
  <c r="R594" i="2"/>
  <c r="P594" i="2"/>
  <c r="BI592" i="2"/>
  <c r="BH592" i="2"/>
  <c r="BG592" i="2"/>
  <c r="BF592" i="2"/>
  <c r="T592" i="2"/>
  <c r="R592" i="2"/>
  <c r="P592" i="2"/>
  <c r="BI591" i="2"/>
  <c r="BH591" i="2"/>
  <c r="BG591" i="2"/>
  <c r="BF591" i="2"/>
  <c r="T591" i="2"/>
  <c r="R591" i="2"/>
  <c r="P591" i="2"/>
  <c r="BI588" i="2"/>
  <c r="BH588" i="2"/>
  <c r="BG588" i="2"/>
  <c r="BF588" i="2"/>
  <c r="T588" i="2"/>
  <c r="R588" i="2"/>
  <c r="P588" i="2"/>
  <c r="BI587" i="2"/>
  <c r="BH587" i="2"/>
  <c r="BG587" i="2"/>
  <c r="BF587" i="2"/>
  <c r="T587" i="2"/>
  <c r="R587" i="2"/>
  <c r="P587" i="2"/>
  <c r="BI586" i="2"/>
  <c r="BH586" i="2"/>
  <c r="BG586" i="2"/>
  <c r="BF586" i="2"/>
  <c r="T586" i="2"/>
  <c r="R586" i="2"/>
  <c r="P586" i="2"/>
  <c r="BI585" i="2"/>
  <c r="BH585" i="2"/>
  <c r="BG585" i="2"/>
  <c r="BF585" i="2"/>
  <c r="T585" i="2"/>
  <c r="R585" i="2"/>
  <c r="P585" i="2"/>
  <c r="BI584" i="2"/>
  <c r="BH584" i="2"/>
  <c r="BG584" i="2"/>
  <c r="BF584" i="2"/>
  <c r="T584" i="2"/>
  <c r="R584" i="2"/>
  <c r="P584" i="2"/>
  <c r="BI581" i="2"/>
  <c r="BH581" i="2"/>
  <c r="BG581" i="2"/>
  <c r="BF581" i="2"/>
  <c r="T581" i="2"/>
  <c r="R581" i="2"/>
  <c r="P581" i="2"/>
  <c r="BI580" i="2"/>
  <c r="BH580" i="2"/>
  <c r="BG580" i="2"/>
  <c r="BF580" i="2"/>
  <c r="T580" i="2"/>
  <c r="R580" i="2"/>
  <c r="P580" i="2"/>
  <c r="BI579" i="2"/>
  <c r="BH579" i="2"/>
  <c r="BG579" i="2"/>
  <c r="BF579" i="2"/>
  <c r="T579" i="2"/>
  <c r="R579" i="2"/>
  <c r="P579" i="2"/>
  <c r="BI576" i="2"/>
  <c r="BH576" i="2"/>
  <c r="BG576" i="2"/>
  <c r="BF576" i="2"/>
  <c r="T576" i="2"/>
  <c r="R576" i="2"/>
  <c r="P576" i="2"/>
  <c r="BI575" i="2"/>
  <c r="BH575" i="2"/>
  <c r="BG575" i="2"/>
  <c r="BF575" i="2"/>
  <c r="T575" i="2"/>
  <c r="R575" i="2"/>
  <c r="P575" i="2"/>
  <c r="BI569" i="2"/>
  <c r="BH569" i="2"/>
  <c r="BG569" i="2"/>
  <c r="BF569" i="2"/>
  <c r="T569" i="2"/>
  <c r="R569" i="2"/>
  <c r="P569" i="2"/>
  <c r="BI566" i="2"/>
  <c r="BH566" i="2"/>
  <c r="BG566" i="2"/>
  <c r="BF566" i="2"/>
  <c r="T566" i="2"/>
  <c r="R566" i="2"/>
  <c r="P566" i="2"/>
  <c r="BI565" i="2"/>
  <c r="BH565" i="2"/>
  <c r="BG565" i="2"/>
  <c r="BF565" i="2"/>
  <c r="T565" i="2"/>
  <c r="R565" i="2"/>
  <c r="P565" i="2"/>
  <c r="BI564" i="2"/>
  <c r="BH564" i="2"/>
  <c r="BG564" i="2"/>
  <c r="BF564" i="2"/>
  <c r="T564" i="2"/>
  <c r="R564" i="2"/>
  <c r="P564" i="2"/>
  <c r="BI561" i="2"/>
  <c r="BH561" i="2"/>
  <c r="BG561" i="2"/>
  <c r="BF561" i="2"/>
  <c r="T561" i="2"/>
  <c r="R561" i="2"/>
  <c r="P561" i="2"/>
  <c r="BI560" i="2"/>
  <c r="BH560" i="2"/>
  <c r="BG560" i="2"/>
  <c r="BF560" i="2"/>
  <c r="T560" i="2"/>
  <c r="R560" i="2"/>
  <c r="P560" i="2"/>
  <c r="BI559" i="2"/>
  <c r="BH559" i="2"/>
  <c r="BG559" i="2"/>
  <c r="BF559" i="2"/>
  <c r="T559" i="2"/>
  <c r="R559" i="2"/>
  <c r="P559" i="2"/>
  <c r="BI558" i="2"/>
  <c r="BH558" i="2"/>
  <c r="BG558" i="2"/>
  <c r="BF558" i="2"/>
  <c r="T558" i="2"/>
  <c r="R558" i="2"/>
  <c r="P558" i="2"/>
  <c r="BI557" i="2"/>
  <c r="BH557" i="2"/>
  <c r="BG557" i="2"/>
  <c r="BF557" i="2"/>
  <c r="T557" i="2"/>
  <c r="R557" i="2"/>
  <c r="P557" i="2"/>
  <c r="BI556" i="2"/>
  <c r="BH556" i="2"/>
  <c r="BG556" i="2"/>
  <c r="BF556" i="2"/>
  <c r="T556" i="2"/>
  <c r="R556" i="2"/>
  <c r="P556" i="2"/>
  <c r="BI555" i="2"/>
  <c r="BH555" i="2"/>
  <c r="BG555" i="2"/>
  <c r="BF555" i="2"/>
  <c r="T555" i="2"/>
  <c r="R555" i="2"/>
  <c r="P555" i="2"/>
  <c r="BI554" i="2"/>
  <c r="BH554" i="2"/>
  <c r="BG554" i="2"/>
  <c r="BF554" i="2"/>
  <c r="T554" i="2"/>
  <c r="R554" i="2"/>
  <c r="P554" i="2"/>
  <c r="BI553" i="2"/>
  <c r="BH553" i="2"/>
  <c r="BG553" i="2"/>
  <c r="BF553" i="2"/>
  <c r="T553" i="2"/>
  <c r="R553" i="2"/>
  <c r="P553" i="2"/>
  <c r="BI552" i="2"/>
  <c r="BH552" i="2"/>
  <c r="BG552" i="2"/>
  <c r="BF552" i="2"/>
  <c r="T552" i="2"/>
  <c r="R552" i="2"/>
  <c r="P552" i="2"/>
  <c r="BI551" i="2"/>
  <c r="BH551" i="2"/>
  <c r="BG551" i="2"/>
  <c r="BF551" i="2"/>
  <c r="T551" i="2"/>
  <c r="R551" i="2"/>
  <c r="P551" i="2"/>
  <c r="BI550" i="2"/>
  <c r="BH550" i="2"/>
  <c r="BG550" i="2"/>
  <c r="BF550" i="2"/>
  <c r="T550" i="2"/>
  <c r="R550" i="2"/>
  <c r="P550" i="2"/>
  <c r="BI549" i="2"/>
  <c r="BH549" i="2"/>
  <c r="BG549" i="2"/>
  <c r="BF549" i="2"/>
  <c r="T549" i="2"/>
  <c r="R549" i="2"/>
  <c r="P549" i="2"/>
  <c r="BI548" i="2"/>
  <c r="BH548" i="2"/>
  <c r="BG548" i="2"/>
  <c r="BF548" i="2"/>
  <c r="T548" i="2"/>
  <c r="R548" i="2"/>
  <c r="P548" i="2"/>
  <c r="BI540" i="2"/>
  <c r="BH540" i="2"/>
  <c r="BG540" i="2"/>
  <c r="BF540" i="2"/>
  <c r="T540" i="2"/>
  <c r="R540" i="2"/>
  <c r="P540" i="2"/>
  <c r="BI539" i="2"/>
  <c r="BH539" i="2"/>
  <c r="BG539" i="2"/>
  <c r="BF539" i="2"/>
  <c r="T539" i="2"/>
  <c r="R539" i="2"/>
  <c r="P539" i="2"/>
  <c r="BI536" i="2"/>
  <c r="BH536" i="2"/>
  <c r="BG536" i="2"/>
  <c r="BF536" i="2"/>
  <c r="T536" i="2"/>
  <c r="R536" i="2"/>
  <c r="P536" i="2"/>
  <c r="BI533" i="2"/>
  <c r="BH533" i="2"/>
  <c r="BG533" i="2"/>
  <c r="BF533" i="2"/>
  <c r="T533" i="2"/>
  <c r="R533" i="2"/>
  <c r="P533" i="2"/>
  <c r="BI532" i="2"/>
  <c r="BH532" i="2"/>
  <c r="BG532" i="2"/>
  <c r="BF532" i="2"/>
  <c r="T532" i="2"/>
  <c r="R532" i="2"/>
  <c r="P532" i="2"/>
  <c r="BI531" i="2"/>
  <c r="BH531" i="2"/>
  <c r="BG531" i="2"/>
  <c r="BF531" i="2"/>
  <c r="T531" i="2"/>
  <c r="R531" i="2"/>
  <c r="P531" i="2"/>
  <c r="BI525" i="2"/>
  <c r="BH525" i="2"/>
  <c r="BG525" i="2"/>
  <c r="BF525" i="2"/>
  <c r="T525" i="2"/>
  <c r="R525" i="2"/>
  <c r="P525" i="2"/>
  <c r="BI522" i="2"/>
  <c r="BH522" i="2"/>
  <c r="BG522" i="2"/>
  <c r="BF522" i="2"/>
  <c r="T522" i="2"/>
  <c r="R522" i="2"/>
  <c r="P522" i="2"/>
  <c r="BI521" i="2"/>
  <c r="BH521" i="2"/>
  <c r="BG521" i="2"/>
  <c r="BF521" i="2"/>
  <c r="T521" i="2"/>
  <c r="R521" i="2"/>
  <c r="P521" i="2"/>
  <c r="BI520" i="2"/>
  <c r="BH520" i="2"/>
  <c r="BG520" i="2"/>
  <c r="BF520" i="2"/>
  <c r="T520" i="2"/>
  <c r="R520" i="2"/>
  <c r="P520" i="2"/>
  <c r="BI519" i="2"/>
  <c r="BH519" i="2"/>
  <c r="BG519" i="2"/>
  <c r="BF519" i="2"/>
  <c r="T519" i="2"/>
  <c r="R519" i="2"/>
  <c r="P519" i="2"/>
  <c r="BI516" i="2"/>
  <c r="BH516" i="2"/>
  <c r="BG516" i="2"/>
  <c r="BF516" i="2"/>
  <c r="T516" i="2"/>
  <c r="R516" i="2"/>
  <c r="P516" i="2"/>
  <c r="BI515" i="2"/>
  <c r="BH515" i="2"/>
  <c r="BG515" i="2"/>
  <c r="BF515" i="2"/>
  <c r="T515" i="2"/>
  <c r="R515" i="2"/>
  <c r="P515" i="2"/>
  <c r="BI514" i="2"/>
  <c r="BH514" i="2"/>
  <c r="BG514" i="2"/>
  <c r="BF514" i="2"/>
  <c r="T514" i="2"/>
  <c r="R514" i="2"/>
  <c r="P514" i="2"/>
  <c r="BI513" i="2"/>
  <c r="BH513" i="2"/>
  <c r="BG513" i="2"/>
  <c r="BF513" i="2"/>
  <c r="T513" i="2"/>
  <c r="R513" i="2"/>
  <c r="P513" i="2"/>
  <c r="BI512" i="2"/>
  <c r="BH512" i="2"/>
  <c r="BG512" i="2"/>
  <c r="BF512" i="2"/>
  <c r="T512" i="2"/>
  <c r="R512" i="2"/>
  <c r="P512" i="2"/>
  <c r="BI509" i="2"/>
  <c r="BH509" i="2"/>
  <c r="BG509" i="2"/>
  <c r="BF509" i="2"/>
  <c r="T509" i="2"/>
  <c r="R509" i="2"/>
  <c r="P509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2" i="2"/>
  <c r="BH502" i="2"/>
  <c r="BG502" i="2"/>
  <c r="BF502" i="2"/>
  <c r="T502" i="2"/>
  <c r="R502" i="2"/>
  <c r="P502" i="2"/>
  <c r="BI500" i="2"/>
  <c r="BH500" i="2"/>
  <c r="BG500" i="2"/>
  <c r="BF500" i="2"/>
  <c r="T500" i="2"/>
  <c r="R500" i="2"/>
  <c r="P500" i="2"/>
  <c r="BI499" i="2"/>
  <c r="BH499" i="2"/>
  <c r="BG499" i="2"/>
  <c r="BF499" i="2"/>
  <c r="T499" i="2"/>
  <c r="R499" i="2"/>
  <c r="P499" i="2"/>
  <c r="BI496" i="2"/>
  <c r="BH496" i="2"/>
  <c r="BG496" i="2"/>
  <c r="BF496" i="2"/>
  <c r="T496" i="2"/>
  <c r="R496" i="2"/>
  <c r="P496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1" i="2"/>
  <c r="BH481" i="2"/>
  <c r="BG481" i="2"/>
  <c r="BF481" i="2"/>
  <c r="T481" i="2"/>
  <c r="R481" i="2"/>
  <c r="P481" i="2"/>
  <c r="BI477" i="2"/>
  <c r="BH477" i="2"/>
  <c r="BG477" i="2"/>
  <c r="BF477" i="2"/>
  <c r="T477" i="2"/>
  <c r="R477" i="2"/>
  <c r="P477" i="2"/>
  <c r="BI476" i="2"/>
  <c r="BH476" i="2"/>
  <c r="BG476" i="2"/>
  <c r="BF476" i="2"/>
  <c r="T476" i="2"/>
  <c r="R476" i="2"/>
  <c r="P476" i="2"/>
  <c r="BI468" i="2"/>
  <c r="BH468" i="2"/>
  <c r="BG468" i="2"/>
  <c r="BF468" i="2"/>
  <c r="T468" i="2"/>
  <c r="R468" i="2"/>
  <c r="P468" i="2"/>
  <c r="BI467" i="2"/>
  <c r="BH467" i="2"/>
  <c r="BG467" i="2"/>
  <c r="BF467" i="2"/>
  <c r="T467" i="2"/>
  <c r="R467" i="2"/>
  <c r="P467" i="2"/>
  <c r="BI466" i="2"/>
  <c r="BH466" i="2"/>
  <c r="BG466" i="2"/>
  <c r="BF466" i="2"/>
  <c r="T466" i="2"/>
  <c r="R466" i="2"/>
  <c r="P466" i="2"/>
  <c r="BI457" i="2"/>
  <c r="BH457" i="2"/>
  <c r="BG457" i="2"/>
  <c r="BF457" i="2"/>
  <c r="T457" i="2"/>
  <c r="R457" i="2"/>
  <c r="P457" i="2"/>
  <c r="BI456" i="2"/>
  <c r="BH456" i="2"/>
  <c r="BG456" i="2"/>
  <c r="BF456" i="2"/>
  <c r="T456" i="2"/>
  <c r="R456" i="2"/>
  <c r="P456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52" i="2"/>
  <c r="BH452" i="2"/>
  <c r="BG452" i="2"/>
  <c r="BF452" i="2"/>
  <c r="T452" i="2"/>
  <c r="R452" i="2"/>
  <c r="P452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17" i="2"/>
  <c r="BH417" i="2"/>
  <c r="BG417" i="2"/>
  <c r="BF417" i="2"/>
  <c r="T417" i="2"/>
  <c r="R417" i="2"/>
  <c r="P417" i="2"/>
  <c r="BI415" i="2"/>
  <c r="BH415" i="2"/>
  <c r="BG415" i="2"/>
  <c r="BF415" i="2"/>
  <c r="T415" i="2"/>
  <c r="R415" i="2"/>
  <c r="P415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61" i="2"/>
  <c r="BH361" i="2"/>
  <c r="BG361" i="2"/>
  <c r="BF361" i="2"/>
  <c r="T361" i="2"/>
  <c r="R361" i="2"/>
  <c r="P361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0" i="2"/>
  <c r="BH300" i="2"/>
  <c r="BG300" i="2"/>
  <c r="BF300" i="2"/>
  <c r="T300" i="2"/>
  <c r="R300" i="2"/>
  <c r="P300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64" i="2"/>
  <c r="BH264" i="2"/>
  <c r="BG264" i="2"/>
  <c r="BF264" i="2"/>
  <c r="T264" i="2"/>
  <c r="R264" i="2"/>
  <c r="P264" i="2"/>
  <c r="BI257" i="2"/>
  <c r="BH257" i="2"/>
  <c r="BG257" i="2"/>
  <c r="BF257" i="2"/>
  <c r="T257" i="2"/>
  <c r="R257" i="2"/>
  <c r="P257" i="2"/>
  <c r="BI245" i="2"/>
  <c r="BH245" i="2"/>
  <c r="BG245" i="2"/>
  <c r="BF245" i="2"/>
  <c r="T245" i="2"/>
  <c r="R245" i="2"/>
  <c r="P245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89" i="2"/>
  <c r="BH189" i="2"/>
  <c r="BG189" i="2"/>
  <c r="BF189" i="2"/>
  <c r="T189" i="2"/>
  <c r="R189" i="2"/>
  <c r="P189" i="2"/>
  <c r="BI175" i="2"/>
  <c r="BH175" i="2"/>
  <c r="BG175" i="2"/>
  <c r="BF175" i="2"/>
  <c r="T175" i="2"/>
  <c r="R175" i="2"/>
  <c r="P175" i="2"/>
  <c r="BI167" i="2"/>
  <c r="BH167" i="2"/>
  <c r="BG167" i="2"/>
  <c r="BF167" i="2"/>
  <c r="T167" i="2"/>
  <c r="R167" i="2"/>
  <c r="P167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T150" i="2"/>
  <c r="R151" i="2"/>
  <c r="R150" i="2"/>
  <c r="P151" i="2"/>
  <c r="P150" i="2"/>
  <c r="J145" i="2"/>
  <c r="F142" i="2"/>
  <c r="E140" i="2"/>
  <c r="J92" i="2"/>
  <c r="F89" i="2"/>
  <c r="E87" i="2"/>
  <c r="J21" i="2"/>
  <c r="E21" i="2"/>
  <c r="J144" i="2" s="1"/>
  <c r="J20" i="2"/>
  <c r="E18" i="2"/>
  <c r="F145" i="2" s="1"/>
  <c r="J15" i="2"/>
  <c r="E15" i="2"/>
  <c r="F144" i="2"/>
  <c r="J14" i="2"/>
  <c r="J142" i="2"/>
  <c r="E7" i="2"/>
  <c r="E138" i="2" s="1"/>
  <c r="L90" i="1"/>
  <c r="AM90" i="1"/>
  <c r="AM89" i="1"/>
  <c r="L89" i="1"/>
  <c r="AM87" i="1"/>
  <c r="L87" i="1"/>
  <c r="L85" i="1"/>
  <c r="L84" i="1"/>
  <c r="BK1141" i="2"/>
  <c r="J1140" i="2"/>
  <c r="J1128" i="2"/>
  <c r="J1103" i="2"/>
  <c r="J1099" i="2"/>
  <c r="J1091" i="2"/>
  <c r="J1087" i="2"/>
  <c r="BK1081" i="2"/>
  <c r="BK1079" i="2"/>
  <c r="J1074" i="2"/>
  <c r="J1070" i="2"/>
  <c r="J1065" i="2"/>
  <c r="BK1063" i="2"/>
  <c r="J1054" i="2"/>
  <c r="J1043" i="2"/>
  <c r="J1035" i="2"/>
  <c r="J1028" i="2"/>
  <c r="J1025" i="2"/>
  <c r="J1022" i="2"/>
  <c r="J1017" i="2"/>
  <c r="BK990" i="2"/>
  <c r="J925" i="2"/>
  <c r="BK920" i="2"/>
  <c r="J912" i="2"/>
  <c r="J904" i="2"/>
  <c r="BK902" i="2"/>
  <c r="J901" i="2"/>
  <c r="BK888" i="2"/>
  <c r="J884" i="2"/>
  <c r="J882" i="2"/>
  <c r="BK873" i="2"/>
  <c r="BK871" i="2"/>
  <c r="J869" i="2"/>
  <c r="J862" i="2"/>
  <c r="BK857" i="2"/>
  <c r="BK849" i="2"/>
  <c r="J846" i="2"/>
  <c r="J844" i="2"/>
  <c r="J838" i="2"/>
  <c r="BK833" i="2"/>
  <c r="J832" i="2"/>
  <c r="BK819" i="2"/>
  <c r="BK812" i="2"/>
  <c r="BK808" i="2"/>
  <c r="BK794" i="2"/>
  <c r="J784" i="2"/>
  <c r="J779" i="2"/>
  <c r="BK777" i="2"/>
  <c r="BK765" i="2"/>
  <c r="BK763" i="2"/>
  <c r="BK761" i="2"/>
  <c r="J760" i="2"/>
  <c r="J749" i="2"/>
  <c r="BK745" i="2"/>
  <c r="BK743" i="2"/>
  <c r="BK736" i="2"/>
  <c r="BK729" i="2"/>
  <c r="J728" i="2"/>
  <c r="J718" i="2"/>
  <c r="J714" i="2"/>
  <c r="J711" i="2"/>
  <c r="J710" i="2"/>
  <c r="J704" i="2"/>
  <c r="J693" i="2"/>
  <c r="J689" i="2"/>
  <c r="J687" i="2"/>
  <c r="J685" i="2"/>
  <c r="J676" i="2"/>
  <c r="J674" i="2"/>
  <c r="BK669" i="2"/>
  <c r="J668" i="2"/>
  <c r="J655" i="2"/>
  <c r="BK642" i="2"/>
  <c r="BK638" i="2"/>
  <c r="J637" i="2"/>
  <c r="J631" i="2"/>
  <c r="BK627" i="2"/>
  <c r="BK623" i="2"/>
  <c r="BK620" i="2"/>
  <c r="BK616" i="2"/>
  <c r="J613" i="2"/>
  <c r="BK609" i="2"/>
  <c r="J592" i="2"/>
  <c r="J586" i="2"/>
  <c r="BK576" i="2"/>
  <c r="BK564" i="2"/>
  <c r="BK558" i="2"/>
  <c r="J556" i="2"/>
  <c r="BK550" i="2"/>
  <c r="BK539" i="2"/>
  <c r="J532" i="2"/>
  <c r="J522" i="2"/>
  <c r="BK514" i="2"/>
  <c r="J509" i="2"/>
  <c r="BK500" i="2"/>
  <c r="J493" i="2"/>
  <c r="BK490" i="2"/>
  <c r="J477" i="2"/>
  <c r="J466" i="2"/>
  <c r="BK453" i="2"/>
  <c r="BK448" i="2"/>
  <c r="J435" i="2"/>
  <c r="J426" i="2"/>
  <c r="BK381" i="2"/>
  <c r="BK341" i="2"/>
  <c r="BK326" i="2"/>
  <c r="J321" i="2"/>
  <c r="BK311" i="2"/>
  <c r="BK290" i="2"/>
  <c r="J280" i="2"/>
  <c r="BK215" i="2"/>
  <c r="BK201" i="2"/>
  <c r="J175" i="2"/>
  <c r="J155" i="2"/>
  <c r="BK614" i="2"/>
  <c r="J609" i="2"/>
  <c r="BK592" i="2"/>
  <c r="J588" i="2"/>
  <c r="BK584" i="2"/>
  <c r="BK579" i="2"/>
  <c r="J566" i="2"/>
  <c r="AS94" i="1"/>
  <c r="J614" i="2"/>
  <c r="J604" i="2"/>
  <c r="J591" i="2"/>
  <c r="BK581" i="2"/>
  <c r="J575" i="2"/>
  <c r="BK565" i="2"/>
  <c r="BK559" i="2"/>
  <c r="BK554" i="2"/>
  <c r="J552" i="2"/>
  <c r="BK549" i="2"/>
  <c r="J539" i="2"/>
  <c r="BK531" i="2"/>
  <c r="BK521" i="2"/>
  <c r="BK515" i="2"/>
  <c r="BK512" i="2"/>
  <c r="BK508" i="2"/>
  <c r="J500" i="2"/>
  <c r="J492" i="2"/>
  <c r="BK487" i="2"/>
  <c r="J476" i="2"/>
  <c r="BK456" i="2"/>
  <c r="J453" i="2"/>
  <c r="J448" i="2"/>
  <c r="BK432" i="2"/>
  <c r="BK426" i="2"/>
  <c r="BK379" i="2"/>
  <c r="BK343" i="2"/>
  <c r="BK332" i="2"/>
  <c r="BK328" i="2"/>
  <c r="BK324" i="2"/>
  <c r="BK320" i="2"/>
  <c r="BK300" i="2"/>
  <c r="BK283" i="2"/>
  <c r="J257" i="2"/>
  <c r="BK219" i="2"/>
  <c r="J201" i="2"/>
  <c r="BK167" i="2"/>
  <c r="BK611" i="2"/>
  <c r="J594" i="2"/>
  <c r="BK587" i="2"/>
  <c r="J584" i="2"/>
  <c r="BK575" i="2"/>
  <c r="J565" i="2"/>
  <c r="BK560" i="2"/>
  <c r="J557" i="2"/>
  <c r="J554" i="2"/>
  <c r="J551" i="2"/>
  <c r="J540" i="2"/>
  <c r="BK533" i="2"/>
  <c r="BK522" i="2"/>
  <c r="BK516" i="2"/>
  <c r="J514" i="2"/>
  <c r="J502" i="2"/>
  <c r="BK496" i="2"/>
  <c r="BK491" i="2"/>
  <c r="BK477" i="2"/>
  <c r="BK467" i="2"/>
  <c r="J456" i="2"/>
  <c r="J451" i="2"/>
  <c r="J446" i="2"/>
  <c r="J403" i="2"/>
  <c r="J397" i="2"/>
  <c r="J396" i="2"/>
  <c r="J393" i="2"/>
  <c r="BK361" i="2"/>
  <c r="BK350" i="2"/>
  <c r="BK329" i="2"/>
  <c r="J325" i="2"/>
  <c r="BK308" i="2"/>
  <c r="J290" i="2"/>
  <c r="J264" i="2"/>
  <c r="J221" i="2"/>
  <c r="J198" i="2"/>
  <c r="BK158" i="2"/>
  <c r="BK1140" i="2"/>
  <c r="BK1128" i="2"/>
  <c r="BK1127" i="2" s="1"/>
  <c r="J1127" i="2" s="1"/>
  <c r="BK1103" i="2"/>
  <c r="J1102" i="2"/>
  <c r="BK1098" i="2"/>
  <c r="BK1088" i="2"/>
  <c r="BK1086" i="2"/>
  <c r="J1082" i="2"/>
  <c r="J1080" i="2"/>
  <c r="BK1074" i="2"/>
  <c r="BK1070" i="2"/>
  <c r="BK1065" i="2"/>
  <c r="J1063" i="2"/>
  <c r="BK1056" i="2"/>
  <c r="BK1049" i="2"/>
  <c r="BK1041" i="2"/>
  <c r="J1033" i="2"/>
  <c r="J1027" i="2"/>
  <c r="J1024" i="2"/>
  <c r="BK1019" i="2"/>
  <c r="BK1006" i="2"/>
  <c r="BK974" i="2"/>
  <c r="BK972" i="2"/>
  <c r="J944" i="2"/>
  <c r="BK927" i="2"/>
  <c r="J926" i="2"/>
  <c r="BK924" i="2"/>
  <c r="J922" i="2"/>
  <c r="J920" i="2"/>
  <c r="BK912" i="2"/>
  <c r="BK904" i="2"/>
  <c r="J902" i="2"/>
  <c r="BK899" i="2"/>
  <c r="J898" i="2"/>
  <c r="J885" i="2"/>
  <c r="J883" i="2"/>
  <c r="J874" i="2"/>
  <c r="J872" i="2"/>
  <c r="J870" i="2"/>
  <c r="J866" i="2"/>
  <c r="BK861" i="2"/>
  <c r="J860" i="2"/>
  <c r="J847" i="2"/>
  <c r="J835" i="2"/>
  <c r="BK829" i="2"/>
  <c r="J824" i="2"/>
  <c r="BK816" i="2"/>
  <c r="J810" i="2"/>
  <c r="BK802" i="2"/>
  <c r="J787" i="2"/>
  <c r="J781" i="2"/>
  <c r="J778" i="2"/>
  <c r="J774" i="2"/>
  <c r="J764" i="2"/>
  <c r="J762" i="2"/>
  <c r="BK750" i="2"/>
  <c r="BK748" i="2"/>
  <c r="J746" i="2"/>
  <c r="J744" i="2"/>
  <c r="BK737" i="2"/>
  <c r="J732" i="2"/>
  <c r="J726" i="2"/>
  <c r="J717" i="2"/>
  <c r="BK712" i="2"/>
  <c r="BK710" i="2"/>
  <c r="BK704" i="2"/>
  <c r="BK693" i="2"/>
  <c r="BK689" i="2"/>
  <c r="J688" i="2"/>
  <c r="BK685" i="2"/>
  <c r="J684" i="2"/>
  <c r="BK675" i="2"/>
  <c r="BK673" i="2"/>
  <c r="J670" i="2"/>
  <c r="J665" i="2"/>
  <c r="J648" i="2"/>
  <c r="BK639" i="2"/>
  <c r="J638" i="2"/>
  <c r="J634" i="2"/>
  <c r="BK629" i="2"/>
  <c r="J627" i="2"/>
  <c r="BK619" i="2"/>
  <c r="J616" i="2"/>
  <c r="BK610" i="2"/>
  <c r="BK599" i="2"/>
  <c r="BK588" i="2"/>
  <c r="BK585" i="2"/>
  <c r="J579" i="2"/>
  <c r="J569" i="2"/>
  <c r="J560" i="2"/>
  <c r="BK556" i="2"/>
  <c r="J553" i="2"/>
  <c r="J548" i="2"/>
  <c r="BK536" i="2"/>
  <c r="J531" i="2"/>
  <c r="J520" i="2"/>
  <c r="J515" i="2"/>
  <c r="J512" i="2"/>
  <c r="J508" i="2"/>
  <c r="BK499" i="2"/>
  <c r="BK492" i="2"/>
  <c r="BK481" i="2"/>
  <c r="BK468" i="2"/>
  <c r="BK457" i="2"/>
  <c r="J452" i="2"/>
  <c r="BK447" i="2"/>
  <c r="J432" i="2"/>
  <c r="BK417" i="2"/>
  <c r="BK393" i="2"/>
  <c r="BK351" i="2"/>
  <c r="BK346" i="2"/>
  <c r="J343" i="2"/>
  <c r="J341" i="2"/>
  <c r="J324" i="2"/>
  <c r="J311" i="2"/>
  <c r="BK287" i="2"/>
  <c r="BK257" i="2"/>
  <c r="J215" i="2"/>
  <c r="BK198" i="2"/>
  <c r="BK175" i="2"/>
  <c r="BK151" i="2"/>
  <c r="J1125" i="2"/>
  <c r="BK1102" i="2"/>
  <c r="J1098" i="2"/>
  <c r="J1088" i="2"/>
  <c r="BK1082" i="2"/>
  <c r="BK1080" i="2"/>
  <c r="BK1072" i="2"/>
  <c r="BK1067" i="2"/>
  <c r="J1064" i="2"/>
  <c r="BK1060" i="2"/>
  <c r="J1056" i="2"/>
  <c r="J1049" i="2"/>
  <c r="J1041" i="2"/>
  <c r="BK1033" i="2"/>
  <c r="BK1027" i="2"/>
  <c r="BK1024" i="2"/>
  <c r="BK1017" i="2"/>
  <c r="J990" i="2"/>
  <c r="J972" i="2"/>
  <c r="BK928" i="2"/>
  <c r="J927" i="2"/>
  <c r="BK925" i="2"/>
  <c r="BK922" i="2"/>
  <c r="J921" i="2"/>
  <c r="BK914" i="2"/>
  <c r="BK908" i="2"/>
  <c r="BK903" i="2"/>
  <c r="BK901" i="2"/>
  <c r="BK898" i="2"/>
  <c r="BK885" i="2"/>
  <c r="BK883" i="2"/>
  <c r="BK874" i="2"/>
  <c r="J873" i="2"/>
  <c r="BK870" i="2"/>
  <c r="BK869" i="2"/>
  <c r="BK865" i="2"/>
  <c r="BK862" i="2"/>
  <c r="BK860" i="2"/>
  <c r="J849" i="2"/>
  <c r="BK846" i="2"/>
  <c r="J845" i="2"/>
  <c r="BK841" i="2"/>
  <c r="BK838" i="2"/>
  <c r="BK834" i="2"/>
  <c r="J833" i="2"/>
  <c r="BK824" i="2"/>
  <c r="J819" i="2"/>
  <c r="J812" i="2"/>
  <c r="J808" i="2"/>
  <c r="J794" i="2"/>
  <c r="BK784" i="2"/>
  <c r="BK778" i="2"/>
  <c r="BK774" i="2"/>
  <c r="BK764" i="2"/>
  <c r="BK762" i="2"/>
  <c r="BK760" i="2"/>
  <c r="BK749" i="2"/>
  <c r="BK746" i="2"/>
  <c r="J745" i="2"/>
  <c r="J743" i="2"/>
  <c r="J736" i="2"/>
  <c r="J729" i="2"/>
  <c r="BK726" i="2"/>
  <c r="BK717" i="2"/>
  <c r="BK711" i="2"/>
  <c r="J707" i="2"/>
  <c r="BK703" i="2"/>
  <c r="J692" i="2"/>
  <c r="BK688" i="2"/>
  <c r="BK686" i="2"/>
  <c r="BK684" i="2"/>
  <c r="J675" i="2"/>
  <c r="BK670" i="2"/>
  <c r="BK668" i="2"/>
  <c r="BK655" i="2"/>
  <c r="J639" i="2"/>
  <c r="BK634" i="2"/>
  <c r="BK628" i="2"/>
  <c r="BK626" i="2"/>
  <c r="J623" i="2"/>
  <c r="J619" i="2"/>
  <c r="BK612" i="2"/>
  <c r="J610" i="2"/>
  <c r="BK594" i="2"/>
  <c r="J585" i="2"/>
  <c r="J580" i="2"/>
  <c r="BK566" i="2"/>
  <c r="J564" i="2"/>
  <c r="J559" i="2"/>
  <c r="BK555" i="2"/>
  <c r="BK552" i="2"/>
  <c r="BK548" i="2"/>
  <c r="J533" i="2"/>
  <c r="J521" i="2"/>
  <c r="J516" i="2"/>
  <c r="BK513" i="2"/>
  <c r="BK502" i="2"/>
  <c r="J499" i="2"/>
  <c r="J490" i="2"/>
  <c r="BK476" i="2"/>
  <c r="BK466" i="2"/>
  <c r="BK455" i="2"/>
  <c r="BK451" i="2"/>
  <c r="J447" i="2"/>
  <c r="BK429" i="2"/>
  <c r="J417" i="2"/>
  <c r="BK394" i="2"/>
  <c r="J381" i="2"/>
  <c r="J361" i="2"/>
  <c r="J351" i="2"/>
  <c r="J342" i="2"/>
  <c r="J332" i="2"/>
  <c r="J328" i="2"/>
  <c r="BK322" i="2"/>
  <c r="J320" i="2"/>
  <c r="J308" i="2"/>
  <c r="BK280" i="2"/>
  <c r="J245" i="2"/>
  <c r="J212" i="2"/>
  <c r="BK189" i="2"/>
  <c r="BK155" i="2"/>
  <c r="J1141" i="2"/>
  <c r="BK1125" i="2"/>
  <c r="BK1099" i="2"/>
  <c r="BK1091" i="2"/>
  <c r="BK1087" i="2"/>
  <c r="J1086" i="2"/>
  <c r="J1081" i="2"/>
  <c r="J1079" i="2"/>
  <c r="J1072" i="2"/>
  <c r="J1067" i="2"/>
  <c r="BK1064" i="2"/>
  <c r="J1060" i="2"/>
  <c r="BK1054" i="2"/>
  <c r="BK1043" i="2"/>
  <c r="BK1035" i="2"/>
  <c r="BK1028" i="2"/>
  <c r="BK1025" i="2"/>
  <c r="BK1022" i="2"/>
  <c r="J1019" i="2"/>
  <c r="J1006" i="2"/>
  <c r="J974" i="2"/>
  <c r="BK944" i="2"/>
  <c r="J928" i="2"/>
  <c r="BK926" i="2"/>
  <c r="J924" i="2"/>
  <c r="BK921" i="2"/>
  <c r="J914" i="2"/>
  <c r="J908" i="2"/>
  <c r="J903" i="2"/>
  <c r="J899" i="2"/>
  <c r="J888" i="2"/>
  <c r="BK884" i="2"/>
  <c r="BK882" i="2"/>
  <c r="BK872" i="2"/>
  <c r="J871" i="2"/>
  <c r="BK866" i="2"/>
  <c r="J865" i="2"/>
  <c r="J861" i="2"/>
  <c r="J857" i="2"/>
  <c r="BK847" i="2"/>
  <c r="BK845" i="2"/>
  <c r="BK844" i="2"/>
  <c r="J841" i="2"/>
  <c r="BK835" i="2"/>
  <c r="J834" i="2"/>
  <c r="BK832" i="2"/>
  <c r="J829" i="2"/>
  <c r="J816" i="2"/>
  <c r="BK810" i="2"/>
  <c r="J802" i="2"/>
  <c r="BK787" i="2"/>
  <c r="BK781" i="2"/>
  <c r="BK779" i="2"/>
  <c r="J777" i="2"/>
  <c r="J765" i="2"/>
  <c r="J763" i="2"/>
  <c r="J761" i="2"/>
  <c r="J750" i="2"/>
  <c r="J748" i="2"/>
  <c r="BK744" i="2"/>
  <c r="J737" i="2"/>
  <c r="BK732" i="2"/>
  <c r="BK728" i="2"/>
  <c r="BK718" i="2"/>
  <c r="BK714" i="2"/>
  <c r="J712" i="2"/>
  <c r="BK707" i="2"/>
  <c r="J703" i="2"/>
  <c r="BK692" i="2"/>
  <c r="BK687" i="2"/>
  <c r="J686" i="2"/>
  <c r="BK676" i="2"/>
  <c r="BK674" i="2"/>
  <c r="J673" i="2"/>
  <c r="J669" i="2"/>
  <c r="BK665" i="2"/>
  <c r="BK648" i="2"/>
  <c r="J642" i="2"/>
  <c r="BK637" i="2"/>
  <c r="BK631" i="2"/>
  <c r="J629" i="2"/>
  <c r="J628" i="2"/>
  <c r="J626" i="2"/>
  <c r="J620" i="2"/>
  <c r="BK613" i="2"/>
  <c r="J611" i="2"/>
  <c r="BK604" i="2"/>
  <c r="J599" i="2"/>
  <c r="J587" i="2"/>
  <c r="J581" i="2"/>
  <c r="J576" i="2"/>
  <c r="J561" i="2"/>
  <c r="BK557" i="2"/>
  <c r="BK553" i="2"/>
  <c r="BK551" i="2"/>
  <c r="J549" i="2"/>
  <c r="J536" i="2"/>
  <c r="BK525" i="2"/>
  <c r="BK520" i="2"/>
  <c r="J519" i="2"/>
  <c r="J513" i="2"/>
  <c r="J505" i="2"/>
  <c r="J496" i="2"/>
  <c r="J491" i="2"/>
  <c r="J481" i="2"/>
  <c r="J467" i="2"/>
  <c r="J455" i="2"/>
  <c r="BK449" i="2"/>
  <c r="BK446" i="2"/>
  <c r="BK415" i="2"/>
  <c r="J415" i="2"/>
  <c r="BK414" i="2"/>
  <c r="J414" i="2"/>
  <c r="BK413" i="2"/>
  <c r="J413" i="2"/>
  <c r="BK412" i="2"/>
  <c r="J412" i="2"/>
  <c r="BK409" i="2"/>
  <c r="J409" i="2"/>
  <c r="BK406" i="2"/>
  <c r="J406" i="2"/>
  <c r="BK403" i="2"/>
  <c r="BK400" i="2"/>
  <c r="J400" i="2"/>
  <c r="BK397" i="2"/>
  <c r="BK396" i="2"/>
  <c r="J394" i="2"/>
  <c r="BK391" i="2"/>
  <c r="J391" i="2"/>
  <c r="J379" i="2"/>
  <c r="BK353" i="2"/>
  <c r="J350" i="2"/>
  <c r="J346" i="2"/>
  <c r="BK342" i="2"/>
  <c r="J339" i="2"/>
  <c r="J326" i="2"/>
  <c r="J322" i="2"/>
  <c r="BK314" i="2"/>
  <c r="J300" i="2"/>
  <c r="J283" i="2"/>
  <c r="BK245" i="2"/>
  <c r="J219" i="2"/>
  <c r="BK202" i="2"/>
  <c r="J167" i="2"/>
  <c r="J612" i="2"/>
  <c r="BK591" i="2"/>
  <c r="BK586" i="2"/>
  <c r="BK580" i="2"/>
  <c r="BK569" i="2"/>
  <c r="BK561" i="2"/>
  <c r="J558" i="2"/>
  <c r="J555" i="2"/>
  <c r="J550" i="2"/>
  <c r="BK540" i="2"/>
  <c r="BK532" i="2"/>
  <c r="J525" i="2"/>
  <c r="BK519" i="2"/>
  <c r="BK509" i="2"/>
  <c r="BK505" i="2"/>
  <c r="BK493" i="2"/>
  <c r="J487" i="2"/>
  <c r="J468" i="2"/>
  <c r="J457" i="2"/>
  <c r="BK452" i="2"/>
  <c r="J449" i="2"/>
  <c r="BK435" i="2"/>
  <c r="J429" i="2"/>
  <c r="J353" i="2"/>
  <c r="BK339" i="2"/>
  <c r="J329" i="2"/>
  <c r="BK325" i="2"/>
  <c r="BK321" i="2"/>
  <c r="J314" i="2"/>
  <c r="J287" i="2"/>
  <c r="BK264" i="2"/>
  <c r="BK221" i="2"/>
  <c r="BK212" i="2"/>
  <c r="J202" i="2"/>
  <c r="J189" i="2"/>
  <c r="J158" i="2"/>
  <c r="J151" i="2"/>
  <c r="F36" i="2" l="1"/>
  <c r="BC95" i="1" s="1"/>
  <c r="BC94" i="1" s="1"/>
  <c r="W32" i="1" s="1"/>
  <c r="J34" i="2"/>
  <c r="AW95" i="1" s="1"/>
  <c r="F37" i="2"/>
  <c r="BD95" i="1" s="1"/>
  <c r="BD94" i="1" s="1"/>
  <c r="W33" i="1" s="1"/>
  <c r="F35" i="2"/>
  <c r="BB95" i="1" s="1"/>
  <c r="BB94" i="1" s="1"/>
  <c r="AX94" i="1" s="1"/>
  <c r="F34" i="2"/>
  <c r="BA95" i="1" s="1"/>
  <c r="BA94" i="1" s="1"/>
  <c r="AW94" i="1" s="1"/>
  <c r="AK30" i="1" s="1"/>
  <c r="R154" i="2"/>
  <c r="R149" i="2" s="1"/>
  <c r="T319" i="2"/>
  <c r="P352" i="2"/>
  <c r="T501" i="2"/>
  <c r="R593" i="2"/>
  <c r="P615" i="2"/>
  <c r="P713" i="2"/>
  <c r="BK747" i="2"/>
  <c r="J747" i="2" s="1"/>
  <c r="J113" i="2" s="1"/>
  <c r="BK848" i="2"/>
  <c r="J848" i="2" s="1"/>
  <c r="J115" i="2" s="1"/>
  <c r="BK900" i="2"/>
  <c r="J900" i="2" s="1"/>
  <c r="J116" i="2" s="1"/>
  <c r="P1026" i="2"/>
  <c r="T1073" i="2"/>
  <c r="P154" i="2"/>
  <c r="P149" i="2" s="1"/>
  <c r="BK319" i="2"/>
  <c r="J319" i="2"/>
  <c r="J101" i="2" s="1"/>
  <c r="R327" i="2"/>
  <c r="T331" i="2"/>
  <c r="T395" i="2"/>
  <c r="T454" i="2"/>
  <c r="BK630" i="2"/>
  <c r="J630" i="2" s="1"/>
  <c r="J111" i="2" s="1"/>
  <c r="T780" i="2"/>
  <c r="P923" i="2"/>
  <c r="BK1073" i="2"/>
  <c r="J1073" i="2"/>
  <c r="J120" i="2"/>
  <c r="R220" i="2"/>
  <c r="P327" i="2"/>
  <c r="P331" i="2"/>
  <c r="BK395" i="2"/>
  <c r="J395" i="2"/>
  <c r="J106" i="2" s="1"/>
  <c r="BK454" i="2"/>
  <c r="J454" i="2"/>
  <c r="J107" i="2" s="1"/>
  <c r="P630" i="2"/>
  <c r="BK780" i="2"/>
  <c r="J780" i="2" s="1"/>
  <c r="J114" i="2" s="1"/>
  <c r="R923" i="2"/>
  <c r="P1073" i="2"/>
  <c r="BK220" i="2"/>
  <c r="J220" i="2" s="1"/>
  <c r="J100" i="2" s="1"/>
  <c r="P319" i="2"/>
  <c r="R352" i="2"/>
  <c r="R501" i="2"/>
  <c r="P593" i="2"/>
  <c r="R615" i="2"/>
  <c r="T713" i="2"/>
  <c r="P747" i="2"/>
  <c r="P848" i="2"/>
  <c r="P900" i="2"/>
  <c r="T1026" i="2"/>
  <c r="R1073" i="2"/>
  <c r="T154" i="2"/>
  <c r="R319" i="2"/>
  <c r="BK352" i="2"/>
  <c r="J352" i="2" s="1"/>
  <c r="J105" i="2" s="1"/>
  <c r="P501" i="2"/>
  <c r="R630" i="2"/>
  <c r="R780" i="2"/>
  <c r="BK923" i="2"/>
  <c r="J923" i="2"/>
  <c r="J117" i="2" s="1"/>
  <c r="BK1066" i="2"/>
  <c r="J1066" i="2"/>
  <c r="J119" i="2" s="1"/>
  <c r="BK1097" i="2"/>
  <c r="J1097" i="2" s="1"/>
  <c r="J121" i="2" s="1"/>
  <c r="BK154" i="2"/>
  <c r="J154" i="2" s="1"/>
  <c r="J99" i="2" s="1"/>
  <c r="BK331" i="2"/>
  <c r="J331" i="2" s="1"/>
  <c r="J104" i="2" s="1"/>
  <c r="R395" i="2"/>
  <c r="P454" i="2"/>
  <c r="BK593" i="2"/>
  <c r="J593" i="2" s="1"/>
  <c r="J109" i="2" s="1"/>
  <c r="BK615" i="2"/>
  <c r="J615" i="2" s="1"/>
  <c r="J110" i="2" s="1"/>
  <c r="BK713" i="2"/>
  <c r="J713" i="2"/>
  <c r="J112" i="2"/>
  <c r="P780" i="2"/>
  <c r="T923" i="2"/>
  <c r="P1066" i="2"/>
  <c r="P1097" i="2"/>
  <c r="P1139" i="2"/>
  <c r="P1132" i="2" s="1"/>
  <c r="P220" i="2"/>
  <c r="BK327" i="2"/>
  <c r="J327" i="2" s="1"/>
  <c r="J102" i="2" s="1"/>
  <c r="R331" i="2"/>
  <c r="P395" i="2"/>
  <c r="R454" i="2"/>
  <c r="T630" i="2"/>
  <c r="T747" i="2"/>
  <c r="R848" i="2"/>
  <c r="T900" i="2"/>
  <c r="R1026" i="2"/>
  <c r="R1066" i="2"/>
  <c r="R1097" i="2"/>
  <c r="R1139" i="2"/>
  <c r="R1132" i="2" s="1"/>
  <c r="T220" i="2"/>
  <c r="T149" i="2" s="1"/>
  <c r="T327" i="2"/>
  <c r="T352" i="2"/>
  <c r="BK501" i="2"/>
  <c r="J501" i="2"/>
  <c r="J108" i="2" s="1"/>
  <c r="T593" i="2"/>
  <c r="T615" i="2"/>
  <c r="R713" i="2"/>
  <c r="R747" i="2"/>
  <c r="T848" i="2"/>
  <c r="R900" i="2"/>
  <c r="BK1026" i="2"/>
  <c r="J1026" i="2" s="1"/>
  <c r="J118" i="2" s="1"/>
  <c r="T1066" i="2"/>
  <c r="T1097" i="2"/>
  <c r="BK1139" i="2"/>
  <c r="J1139" i="2" s="1"/>
  <c r="J128" i="2" s="1"/>
  <c r="T1139" i="2"/>
  <c r="T1132" i="2" s="1"/>
  <c r="J123" i="2"/>
  <c r="BK1124" i="2"/>
  <c r="J1124" i="2" s="1"/>
  <c r="J122" i="2" s="1"/>
  <c r="BK150" i="2"/>
  <c r="J150" i="2"/>
  <c r="J98" i="2" s="1"/>
  <c r="E85" i="2"/>
  <c r="J89" i="2"/>
  <c r="F91" i="2"/>
  <c r="J91" i="2"/>
  <c r="F92" i="2"/>
  <c r="BE151" i="2"/>
  <c r="BE155" i="2"/>
  <c r="BE158" i="2"/>
  <c r="BE167" i="2"/>
  <c r="BE175" i="2"/>
  <c r="BE189" i="2"/>
  <c r="BE198" i="2"/>
  <c r="BE201" i="2"/>
  <c r="BE202" i="2"/>
  <c r="BE212" i="2"/>
  <c r="BE215" i="2"/>
  <c r="BE219" i="2"/>
  <c r="BE221" i="2"/>
  <c r="BE245" i="2"/>
  <c r="BE257" i="2"/>
  <c r="BE264" i="2"/>
  <c r="BE280" i="2"/>
  <c r="BE283" i="2"/>
  <c r="BE287" i="2"/>
  <c r="BE290" i="2"/>
  <c r="BE300" i="2"/>
  <c r="BE308" i="2"/>
  <c r="BE311" i="2"/>
  <c r="BE314" i="2"/>
  <c r="BE320" i="2"/>
  <c r="BE321" i="2"/>
  <c r="BE322" i="2"/>
  <c r="BE324" i="2"/>
  <c r="BE325" i="2"/>
  <c r="BE326" i="2"/>
  <c r="BE328" i="2"/>
  <c r="BE329" i="2"/>
  <c r="BE332" i="2"/>
  <c r="BE339" i="2"/>
  <c r="BE341" i="2"/>
  <c r="BE342" i="2"/>
  <c r="BE343" i="2"/>
  <c r="BE346" i="2"/>
  <c r="BE350" i="2"/>
  <c r="BE351" i="2"/>
  <c r="BE353" i="2"/>
  <c r="BE361" i="2"/>
  <c r="BE379" i="2"/>
  <c r="BE381" i="2"/>
  <c r="BE391" i="2"/>
  <c r="BE393" i="2"/>
  <c r="BE394" i="2"/>
  <c r="BE396" i="2"/>
  <c r="BE397" i="2"/>
  <c r="BE400" i="2"/>
  <c r="BE403" i="2"/>
  <c r="BE406" i="2"/>
  <c r="BE409" i="2"/>
  <c r="BE412" i="2"/>
  <c r="BE413" i="2"/>
  <c r="BE414" i="2"/>
  <c r="BE415" i="2"/>
  <c r="BE417" i="2"/>
  <c r="BE426" i="2"/>
  <c r="BE429" i="2"/>
  <c r="BE432" i="2"/>
  <c r="BE435" i="2"/>
  <c r="BE446" i="2"/>
  <c r="BE447" i="2"/>
  <c r="BE448" i="2"/>
  <c r="BE449" i="2"/>
  <c r="BE451" i="2"/>
  <c r="BE452" i="2"/>
  <c r="BE453" i="2"/>
  <c r="BE455" i="2"/>
  <c r="BE456" i="2"/>
  <c r="BE457" i="2"/>
  <c r="BE466" i="2"/>
  <c r="BE467" i="2"/>
  <c r="BE468" i="2"/>
  <c r="BE476" i="2"/>
  <c r="BE477" i="2"/>
  <c r="BE481" i="2"/>
  <c r="BE487" i="2"/>
  <c r="BE490" i="2"/>
  <c r="BE491" i="2"/>
  <c r="BE492" i="2"/>
  <c r="BE493" i="2"/>
  <c r="BE496" i="2"/>
  <c r="BE499" i="2"/>
  <c r="BE500" i="2"/>
  <c r="BE502" i="2"/>
  <c r="BE505" i="2"/>
  <c r="BE508" i="2"/>
  <c r="BE509" i="2"/>
  <c r="BE512" i="2"/>
  <c r="BE513" i="2"/>
  <c r="BE514" i="2"/>
  <c r="BE515" i="2"/>
  <c r="BE516" i="2"/>
  <c r="BE519" i="2"/>
  <c r="BE520" i="2"/>
  <c r="BE521" i="2"/>
  <c r="BE522" i="2"/>
  <c r="BE525" i="2"/>
  <c r="BE531" i="2"/>
  <c r="BE532" i="2"/>
  <c r="BE533" i="2"/>
  <c r="BE536" i="2"/>
  <c r="BE539" i="2"/>
  <c r="BE540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4" i="2"/>
  <c r="BE565" i="2"/>
  <c r="BE566" i="2"/>
  <c r="BE569" i="2"/>
  <c r="BE575" i="2"/>
  <c r="BE576" i="2"/>
  <c r="BE579" i="2"/>
  <c r="BE580" i="2"/>
  <c r="BE581" i="2"/>
  <c r="BE584" i="2"/>
  <c r="BE585" i="2"/>
  <c r="BE586" i="2"/>
  <c r="BE587" i="2"/>
  <c r="BE588" i="2"/>
  <c r="BE591" i="2"/>
  <c r="BE592" i="2"/>
  <c r="BE594" i="2"/>
  <c r="BE599" i="2"/>
  <c r="BE604" i="2"/>
  <c r="BE609" i="2"/>
  <c r="BE610" i="2"/>
  <c r="BE611" i="2"/>
  <c r="BE612" i="2"/>
  <c r="BE613" i="2"/>
  <c r="BE614" i="2"/>
  <c r="BE616" i="2"/>
  <c r="BE619" i="2"/>
  <c r="BE620" i="2"/>
  <c r="BE623" i="2"/>
  <c r="BE626" i="2"/>
  <c r="BE627" i="2"/>
  <c r="BE628" i="2"/>
  <c r="BE629" i="2"/>
  <c r="BE631" i="2"/>
  <c r="BE634" i="2"/>
  <c r="BE637" i="2"/>
  <c r="BE638" i="2"/>
  <c r="BE639" i="2"/>
  <c r="BE642" i="2"/>
  <c r="BE648" i="2"/>
  <c r="BE655" i="2"/>
  <c r="BE665" i="2"/>
  <c r="BE668" i="2"/>
  <c r="BE669" i="2"/>
  <c r="BE670" i="2"/>
  <c r="BE673" i="2"/>
  <c r="BE674" i="2"/>
  <c r="BE675" i="2"/>
  <c r="BE676" i="2"/>
  <c r="BE684" i="2"/>
  <c r="BE685" i="2"/>
  <c r="BE686" i="2"/>
  <c r="BE687" i="2"/>
  <c r="BE688" i="2"/>
  <c r="BE689" i="2"/>
  <c r="BE692" i="2"/>
  <c r="BE693" i="2"/>
  <c r="BE703" i="2"/>
  <c r="BE704" i="2"/>
  <c r="BE707" i="2"/>
  <c r="BE710" i="2"/>
  <c r="BE711" i="2"/>
  <c r="BE712" i="2"/>
  <c r="BE714" i="2"/>
  <c r="BE717" i="2"/>
  <c r="BE718" i="2"/>
  <c r="BE726" i="2"/>
  <c r="BE728" i="2"/>
  <c r="BE729" i="2"/>
  <c r="BE732" i="2"/>
  <c r="BE736" i="2"/>
  <c r="BE737" i="2"/>
  <c r="BE743" i="2"/>
  <c r="BE744" i="2"/>
  <c r="BE745" i="2"/>
  <c r="BE746" i="2"/>
  <c r="BE748" i="2"/>
  <c r="BE749" i="2"/>
  <c r="BE750" i="2"/>
  <c r="BE760" i="2"/>
  <c r="BE761" i="2"/>
  <c r="BE762" i="2"/>
  <c r="BE763" i="2"/>
  <c r="BE764" i="2"/>
  <c r="BE765" i="2"/>
  <c r="BE774" i="2"/>
  <c r="BE777" i="2"/>
  <c r="BE778" i="2"/>
  <c r="BE779" i="2"/>
  <c r="BE781" i="2"/>
  <c r="BE784" i="2"/>
  <c r="BE787" i="2"/>
  <c r="BE794" i="2"/>
  <c r="BE802" i="2"/>
  <c r="BE808" i="2"/>
  <c r="BE810" i="2"/>
  <c r="BE812" i="2"/>
  <c r="BE816" i="2"/>
  <c r="BE819" i="2"/>
  <c r="BE824" i="2"/>
  <c r="BE829" i="2"/>
  <c r="BE832" i="2"/>
  <c r="BE833" i="2"/>
  <c r="BE834" i="2"/>
  <c r="BE835" i="2"/>
  <c r="BE838" i="2"/>
  <c r="BE841" i="2"/>
  <c r="BE844" i="2"/>
  <c r="BE845" i="2"/>
  <c r="BE846" i="2"/>
  <c r="BE847" i="2"/>
  <c r="BE849" i="2"/>
  <c r="BE857" i="2"/>
  <c r="BE860" i="2"/>
  <c r="BE861" i="2"/>
  <c r="BE862" i="2"/>
  <c r="BE865" i="2"/>
  <c r="BE866" i="2"/>
  <c r="BE869" i="2"/>
  <c r="BE870" i="2"/>
  <c r="BE871" i="2"/>
  <c r="BE872" i="2"/>
  <c r="BE873" i="2"/>
  <c r="BE874" i="2"/>
  <c r="BE882" i="2"/>
  <c r="BE883" i="2"/>
  <c r="BE884" i="2"/>
  <c r="BE885" i="2"/>
  <c r="BE888" i="2"/>
  <c r="BE898" i="2"/>
  <c r="BE899" i="2"/>
  <c r="BE901" i="2"/>
  <c r="BE902" i="2"/>
  <c r="BE903" i="2"/>
  <c r="BE904" i="2"/>
  <c r="BE908" i="2"/>
  <c r="BE912" i="2"/>
  <c r="BE914" i="2"/>
  <c r="BE920" i="2"/>
  <c r="BE921" i="2"/>
  <c r="BE922" i="2"/>
  <c r="BE924" i="2"/>
  <c r="BE925" i="2"/>
  <c r="BE926" i="2"/>
  <c r="BE927" i="2"/>
  <c r="BE928" i="2"/>
  <c r="BE944" i="2"/>
  <c r="BE972" i="2"/>
  <c r="BE974" i="2"/>
  <c r="BE990" i="2"/>
  <c r="BE1006" i="2"/>
  <c r="BE1017" i="2"/>
  <c r="BE1019" i="2"/>
  <c r="BE1022" i="2"/>
  <c r="BE1024" i="2"/>
  <c r="BE1025" i="2"/>
  <c r="BE1027" i="2"/>
  <c r="BE1028" i="2"/>
  <c r="BE1033" i="2"/>
  <c r="BE1035" i="2"/>
  <c r="BE1041" i="2"/>
  <c r="BE1043" i="2"/>
  <c r="BE1049" i="2"/>
  <c r="BE1054" i="2"/>
  <c r="BE1056" i="2"/>
  <c r="BE1060" i="2"/>
  <c r="BE1063" i="2"/>
  <c r="BE1064" i="2"/>
  <c r="BE1065" i="2"/>
  <c r="BE1067" i="2"/>
  <c r="BE1070" i="2"/>
  <c r="BE1072" i="2"/>
  <c r="BE1074" i="2"/>
  <c r="BE1079" i="2"/>
  <c r="BE1080" i="2"/>
  <c r="BE1081" i="2"/>
  <c r="BE1082" i="2"/>
  <c r="BE1086" i="2"/>
  <c r="BE1087" i="2"/>
  <c r="BE1088" i="2"/>
  <c r="BE1091" i="2"/>
  <c r="BE1098" i="2"/>
  <c r="BE1099" i="2"/>
  <c r="BE1102" i="2"/>
  <c r="BE1103" i="2"/>
  <c r="BE1125" i="2"/>
  <c r="BE1128" i="2"/>
  <c r="BE1140" i="2"/>
  <c r="BE1141" i="2"/>
  <c r="T330" i="2" l="1"/>
  <c r="T148" i="2"/>
  <c r="R330" i="2"/>
  <c r="R148" i="2" s="1"/>
  <c r="P330" i="2"/>
  <c r="P148" i="2" s="1"/>
  <c r="AU95" i="1" s="1"/>
  <c r="AU94" i="1" s="1"/>
  <c r="BK330" i="2"/>
  <c r="J330" i="2" s="1"/>
  <c r="J103" i="2" s="1"/>
  <c r="BK149" i="2"/>
  <c r="J149" i="2" s="1"/>
  <c r="J97" i="2" s="1"/>
  <c r="AY94" i="1"/>
  <c r="W30" i="1"/>
  <c r="W31" i="1"/>
  <c r="I1134" i="2" l="1"/>
  <c r="BK1134" i="2" s="1"/>
  <c r="BK1133" i="2" s="1"/>
  <c r="J1133" i="2" s="1"/>
  <c r="I1138" i="2" l="1"/>
  <c r="BK1138" i="2" s="1"/>
  <c r="BK1137" i="2" s="1"/>
  <c r="J1137" i="2" s="1"/>
  <c r="J127" i="2" s="1"/>
  <c r="I1136" i="2"/>
  <c r="BK1136" i="2" s="1"/>
  <c r="BK1135" i="2" s="1"/>
  <c r="J1135" i="2" s="1"/>
  <c r="J126" i="2" s="1"/>
  <c r="J1134" i="2"/>
  <c r="BE1134" i="2" s="1"/>
  <c r="J125" i="2"/>
  <c r="J1136" i="2" l="1"/>
  <c r="BE1136" i="2" s="1"/>
  <c r="J1138" i="2"/>
  <c r="BE1138" i="2" s="1"/>
  <c r="J33" i="2" s="1"/>
  <c r="AV95" i="1" s="1"/>
  <c r="AT95" i="1" s="1"/>
  <c r="F33" i="2"/>
  <c r="AZ95" i="1" s="1"/>
  <c r="AZ94" i="1" s="1"/>
  <c r="W29" i="1" s="1"/>
  <c r="BK1132" i="2"/>
  <c r="J1132" i="2" s="1"/>
  <c r="J124" i="2" s="1"/>
  <c r="AV94" i="1" l="1"/>
  <c r="AK29" i="1" s="1"/>
  <c r="BK148" i="2"/>
  <c r="J148" i="2" s="1"/>
  <c r="J96" i="2" s="1"/>
  <c r="AT94" i="1" l="1"/>
  <c r="J30" i="2"/>
  <c r="AG95" i="1" s="1"/>
  <c r="J39" i="2" l="1"/>
  <c r="AG94" i="1"/>
  <c r="AN95" i="1"/>
  <c r="AK26" i="1" l="1"/>
  <c r="AK35" i="1" s="1"/>
  <c r="AN94" i="1"/>
</calcChain>
</file>

<file path=xl/sharedStrings.xml><?xml version="1.0" encoding="utf-8"?>
<sst xmlns="http://schemas.openxmlformats.org/spreadsheetml/2006/main" count="10979" uniqueCount="1789">
  <si>
    <t>Export Komplet</t>
  </si>
  <si>
    <t/>
  </si>
  <si>
    <t>2.0</t>
  </si>
  <si>
    <t>ZAMOK</t>
  </si>
  <si>
    <t>False</t>
  </si>
  <si>
    <t>{ffefe526-afc4-4ded-b616-05f1c715c974}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</si>
  <si>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</si>
  <si>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</si>
  <si>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</si>
  <si>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</si>
  <si>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</si>
  <si>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</si>
  <si>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</si>
  <si>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</si>
  <si>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2024-11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</si>
  <si>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</si>
  <si>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</si>
  <si>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Objekt Vlastina - rekostrukce objektu</t>
  </si>
  <si>
    <t>KSO:</t>
  </si>
  <si>
    <t>CC-CZ:</t>
  </si>
  <si>
    <t>Místo:</t>
  </si>
  <si>
    <t xml:space="preserve"> </t>
  </si>
  <si>
    <t>Datum:</t>
  </si>
  <si>
    <t>8. 4. 2024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</si>
  <si>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</si>
  <si>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</si>
  <si>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</si>
  <si>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</si>
  <si>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</si>
  <si>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</si>
  <si>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</si>
  <si>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</si>
  <si>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</si>
  <si>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</si>
  <si>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</si>
  <si>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</si>
  <si>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</si>
  <si>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</si>
  <si>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</si>
  <si>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</si>
  <si>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</si>
  <si>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</si>
  <si>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</si>
  <si>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</si>
  <si>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</si>
  <si>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</si>
  <si>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</si>
  <si>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</si>
  <si>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</si>
  <si>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</si>
  <si>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</si>
  <si>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</si>
  <si>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</si>
  <si>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</si>
  <si>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</si>
  <si>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</si>
  <si>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</si>
  <si>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</si>
  <si>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</si>
  <si>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</si>
  <si>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</si>
  <si>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</si>
  <si>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</si>
  <si>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</si>
  <si>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</si>
  <si>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</si>
  <si>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</si>
  <si>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</si>
  <si>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</si>
  <si>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</si>
  <si>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</si>
  <si>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</si>
  <si>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</si>
  <si>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</si>
  <si>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</si>
  <si>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</si>
  <si>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</si>
  <si>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</si>
  <si>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04</t>
  </si>
  <si>
    <t>Stavební úpravy v 1. - 3. NP</t>
  </si>
  <si>
    <t>STA</t>
  </si>
  <si>
    <t>1</t>
  </si>
  <si>
    <t>{b70e1efc-d1c4-41a8-811e-93e2db073d21}</t>
  </si>
  <si>
    <t>2</t>
  </si>
  <si>
    <t>KRYCÍ LIST SOUPISU PRACÍ</t>
  </si>
  <si>
    <t>Objekt:</t>
  </si>
  <si>
    <t>SO 04 - Stavební úpravy v 1. - 3. NP</t>
  </si>
  <si>
    <t>Simona Králová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</si>
  <si>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</si>
  <si>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</si>
  <si>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</si>
  <si>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</si>
  <si>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</si>
  <si>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</si>
  <si>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</si>
  <si>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</si>
  <si>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</si>
  <si>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</si>
  <si>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</si>
  <si>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</si>
  <si>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</si>
  <si>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714 - Akustická a protiotřesová opatření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</si>
  <si>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</si>
  <si>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</si>
  <si>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</si>
  <si>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</si>
  <si>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</si>
  <si>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</si>
  <si>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</si>
  <si>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</si>
  <si>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</si>
  <si>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</si>
  <si>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</si>
  <si>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</si>
  <si>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</si>
  <si>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</si>
  <si>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</si>
  <si>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</si>
  <si>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</si>
  <si>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</si>
  <si>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</si>
  <si>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</si>
  <si>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</si>
  <si>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</si>
  <si>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</si>
  <si>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</si>
  <si>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</si>
  <si>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</si>
  <si>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</si>
  <si>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</si>
  <si>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</si>
  <si>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</si>
  <si>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</si>
  <si>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</si>
  <si>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</si>
  <si>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</si>
  <si>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</si>
  <si>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</si>
  <si>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</si>
  <si>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</si>
  <si>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</si>
  <si>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</si>
  <si>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</si>
  <si>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</si>
  <si>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310239211</t>
  </si>
  <si>
    <t>Zazdívka otvorů pl přes 1 do 4 m2 ve zdivu nadzákladovém cihlami pálenými na MVC</t>
  </si>
  <si>
    <t>m3</t>
  </si>
  <si>
    <t>4</t>
  </si>
  <si>
    <t>-2016695315</t>
  </si>
  <si>
    <t>VV</t>
  </si>
  <si>
    <t>zazdění otvoru m.č. 2.12</t>
  </si>
  <si>
    <t>1,0*2,0*0,200</t>
  </si>
  <si>
    <t>6</t>
  </si>
  <si>
    <t>Úpravy povrchů, podlahy a osazování výplní</t>
  </si>
  <si>
    <t>611142002</t>
  </si>
  <si>
    <t>Pletivo sklovláknité vnitřních stropů provizorně přichycené</t>
  </si>
  <si>
    <t>m2</t>
  </si>
  <si>
    <t>-1926311270</t>
  </si>
  <si>
    <t>m.č. 2.05 po otočení světel</t>
  </si>
  <si>
    <t>1,0*4</t>
  </si>
  <si>
    <t>612131101</t>
  </si>
  <si>
    <t>Cementový postřik vnitřních stěn nanášený celoplošně ručně</t>
  </si>
  <si>
    <t>-1688193386</t>
  </si>
  <si>
    <t>m.č. 1.21 - 1.23 pod obklad</t>
  </si>
  <si>
    <t>(6,30+4,80)*2*2,60</t>
  </si>
  <si>
    <t>-0,9*1,97-0,8*1,97-1,65*1,70*2</t>
  </si>
  <si>
    <t>m.č. 2.12 otvor</t>
  </si>
  <si>
    <t>1,0*2,0*2</t>
  </si>
  <si>
    <t>m.č. 3.09</t>
  </si>
  <si>
    <t>6,0*1,80</t>
  </si>
  <si>
    <t>Součet</t>
  </si>
  <si>
    <t>612142001</t>
  </si>
  <si>
    <t>Potažení vnitřních stěn sklovláknitým pletivem vtlačeným do tenkovrstvé hmoty</t>
  </si>
  <si>
    <t>723093402</t>
  </si>
  <si>
    <t>oprava po vybourání příčky chodba m.č. 3.01b</t>
  </si>
  <si>
    <t>2,4*0,200+3,35*2*0,200</t>
  </si>
  <si>
    <t>5</t>
  </si>
  <si>
    <t>612311131</t>
  </si>
  <si>
    <t>Potažení vnitřních stěn vápenným štukem tloušťky do 3 mm</t>
  </si>
  <si>
    <t>-1964329385</t>
  </si>
  <si>
    <t>oprava po instalacích v m.č. 3.04 až 3.10</t>
  </si>
  <si>
    <t>50</t>
  </si>
  <si>
    <t>m.č. 1.21 - 1.23 nad obklad</t>
  </si>
  <si>
    <t>(6,30+4,80)*2*(2,60-2,20)</t>
  </si>
  <si>
    <t>Nika m.č. 3.09</t>
  </si>
  <si>
    <t>(2,0+1,40+2,0)*0,600+(2,0*1,40)+(2,0+2,0+2,0)*0,600+(2,0*2,0)</t>
  </si>
  <si>
    <t>m.č. 3.09 po otlučení  obkladu</t>
  </si>
  <si>
    <t>612321121.1</t>
  </si>
  <si>
    <t>Vápenocementová omítka hladká jednovrstvá vnitřních stěn nanášená ručně</t>
  </si>
  <si>
    <t>992670787</t>
  </si>
  <si>
    <t>7</t>
  </si>
  <si>
    <t>612325212</t>
  </si>
  <si>
    <t>Vápenocementová hladká omítka malých ploch přes 0,09 do 0,25 m2 na stěnách</t>
  </si>
  <si>
    <t>kus</t>
  </si>
  <si>
    <t>1979314070</t>
  </si>
  <si>
    <t>m.č. 2.11, 2.12</t>
  </si>
  <si>
    <t>5*2</t>
  </si>
  <si>
    <t>8</t>
  </si>
  <si>
    <t>619991011</t>
  </si>
  <si>
    <t>Obalení konstrukcí a prvků fólií přilepenou lepící páskou</t>
  </si>
  <si>
    <t>-2071970531</t>
  </si>
  <si>
    <t>9</t>
  </si>
  <si>
    <t>619995001</t>
  </si>
  <si>
    <t>Začištění omítek kolem oken, dveří, podlah nebo obkladů</t>
  </si>
  <si>
    <t>m</t>
  </si>
  <si>
    <t>-189915198</t>
  </si>
  <si>
    <t>zárubně m.č. 3.04 a 3.06</t>
  </si>
  <si>
    <t>(2,0+0,9+2,0)*2*2</t>
  </si>
  <si>
    <t>2,0*2+1,40+2,0*2+2,0</t>
  </si>
  <si>
    <t>m.č. 3.07 nika</t>
  </si>
  <si>
    <t>1,0*2+2,0</t>
  </si>
  <si>
    <t>m.č. 1.15 nika</t>
  </si>
  <si>
    <t>2,0*2+2,0</t>
  </si>
  <si>
    <t>10</t>
  </si>
  <si>
    <t>619996117</t>
  </si>
  <si>
    <t>Ochrana podlahy obedněním z OSB desek</t>
  </si>
  <si>
    <t>248551971</t>
  </si>
  <si>
    <t>chodba m.č. 1.17 část k zadními schodišti</t>
  </si>
  <si>
    <t>30+10</t>
  </si>
  <si>
    <t>11</t>
  </si>
  <si>
    <t>642942111</t>
  </si>
  <si>
    <t>Osazování zárubní nebo rámů dveřních kovových do 2,5 m2 na MC</t>
  </si>
  <si>
    <t>1616654017</t>
  </si>
  <si>
    <t>m.č. 3.04 + 3.06</t>
  </si>
  <si>
    <t>1+1</t>
  </si>
  <si>
    <t>M</t>
  </si>
  <si>
    <t>55331488</t>
  </si>
  <si>
    <t>zárubeň jednokřídlá ocelová pro zdění tl stěny 110-150mm rozměru 900/1970, 2100mm</t>
  </si>
  <si>
    <t>-1879367331</t>
  </si>
  <si>
    <t>Ostatní konstrukce a práce, bourání</t>
  </si>
  <si>
    <t>13</t>
  </si>
  <si>
    <t>949101112</t>
  </si>
  <si>
    <t>Lešení pomocné pro objekty pozemních staveb s lešeňovou podlahou v přes 1,9 do 3,5 m zatížení do 150 kg/m2</t>
  </si>
  <si>
    <t>-118263064</t>
  </si>
  <si>
    <t>m.č. 1.21 - 1.23 strop</t>
  </si>
  <si>
    <t>7,20+4,0+10,7+6,20</t>
  </si>
  <si>
    <t>m.č. 2.11, 2.12 strop</t>
  </si>
  <si>
    <t>37,0+58,40</t>
  </si>
  <si>
    <t>m.č. 3.04, 3.05, 3.06, 307 a 3.09 strop</t>
  </si>
  <si>
    <t>41,60+13,30+59,40+58,70+58,70</t>
  </si>
  <si>
    <t>pro montáž garnýže</t>
  </si>
  <si>
    <t>m.č. 3.08,3.10</t>
  </si>
  <si>
    <t>8,70*1,0+2,80*1,0</t>
  </si>
  <si>
    <t>m.č. 1.16, 1.11,1.12,1.15, 1.14, 1.13, 1.32, 1.25, 1.19</t>
  </si>
  <si>
    <t>(2,825+2,82+2,665+5,625+8,85+8,95+9,20+2,25+5,85)*1,0</t>
  </si>
  <si>
    <t>m.č. 2.19</t>
  </si>
  <si>
    <t>2,90*2*1,0</t>
  </si>
  <si>
    <t>m.č. 0.11+0.13</t>
  </si>
  <si>
    <t>(12,10+3,275)*1,0</t>
  </si>
  <si>
    <t>m.č. 2.05 do oblouku</t>
  </si>
  <si>
    <t>(15,0*2+6,60*3)*1,0</t>
  </si>
  <si>
    <t>pro akustický obklad</t>
  </si>
  <si>
    <t>m.č. 2.16 na celou výšku</t>
  </si>
  <si>
    <t>5,450*1,0</t>
  </si>
  <si>
    <t>sešikmení pod stropem</t>
  </si>
  <si>
    <t>6,60*1,0</t>
  </si>
  <si>
    <t>14</t>
  </si>
  <si>
    <t>952901111</t>
  </si>
  <si>
    <t>Vyčištění budov bytové a občanské výstavby při výšce podlaží do 4 m</t>
  </si>
  <si>
    <t>-1635080058</t>
  </si>
  <si>
    <t>Vyčištění budov nebo objektů před předáním do užívání budov bytové nebo občanské výstavby, světlé výšky podlaží do 4 m</t>
  </si>
  <si>
    <t>1NP</t>
  </si>
  <si>
    <t>m.č. 1.15+1.21+1.21a+1.21b+1.23</t>
  </si>
  <si>
    <t>58,90+7,20+4,0+10,70+6,20</t>
  </si>
  <si>
    <t>2NP</t>
  </si>
  <si>
    <t>m.č. 2.11+2.12+2.16+2.05</t>
  </si>
  <si>
    <t>37,0+58,4+37,4+121,8</t>
  </si>
  <si>
    <t>3NP</t>
  </si>
  <si>
    <t>m.č. 3.04+3.05+3.06+3.07+3.09</t>
  </si>
  <si>
    <t>41,6+13,3+59,4+58,7+58,7</t>
  </si>
  <si>
    <t>15</t>
  </si>
  <si>
    <t>952902021</t>
  </si>
  <si>
    <t>Čištění budov zametení hladkých podlah</t>
  </si>
  <si>
    <t>1766083374</t>
  </si>
  <si>
    <t>Čištění budov při provádění oprav a udržovacích prací podlah hladkých zametením</t>
  </si>
  <si>
    <t>chodba a schodiště 1+2+3.NP - 2 měsíce</t>
  </si>
  <si>
    <t>40*60</t>
  </si>
  <si>
    <t>130*60</t>
  </si>
  <si>
    <t>100*60</t>
  </si>
  <si>
    <t>16</t>
  </si>
  <si>
    <t>953941516</t>
  </si>
  <si>
    <t>Osazování kovových konzol nebo kotev pro záclonové kryty, radiátorové držáky apod.</t>
  </si>
  <si>
    <t>2095106966</t>
  </si>
  <si>
    <t xml:space="preserve">Osazování drobných kovových předmětů - bílé hliníkové kvalitní garnýže, dvojkolejnice přůběžné vč. adekvátního počtu jezdců a kotvení. </t>
  </si>
  <si>
    <t>Před objednáním nechat potvrdit TDI.</t>
  </si>
  <si>
    <t>m.č. 1.16 garnýže s dvou kolejničkou, 1.11,1.12,1.15, 1.14, 1.13, 1.32, 1.25, 1.19</t>
  </si>
  <si>
    <t>2,825+2,82+2,665+5,625+8,85+8,95+9,20+2,25+5,85</t>
  </si>
  <si>
    <t xml:space="preserve">m.č. 2.11, 2.12, </t>
  </si>
  <si>
    <t>5,60+8,85</t>
  </si>
  <si>
    <t>2,90*2</t>
  </si>
  <si>
    <t>12,10+3,275</t>
  </si>
  <si>
    <t>15,0*2+6,60*3</t>
  </si>
  <si>
    <t>m.č. 3.04+3.05+3.06+3.07+3.08+3.09+3.10</t>
  </si>
  <si>
    <t>6,30+2,80+9,0+8,90+8,70+8,90+2,80</t>
  </si>
  <si>
    <t>17</t>
  </si>
  <si>
    <t>194160r</t>
  </si>
  <si>
    <t>kolejnička záclonová dvojdrážková, hliník, bílá</t>
  </si>
  <si>
    <t>80968736</t>
  </si>
  <si>
    <t>181,860-4,0</t>
  </si>
  <si>
    <t>177,86*1,05 'Přepočtené koeficientem množství</t>
  </si>
  <si>
    <t>18</t>
  </si>
  <si>
    <t>283410r</t>
  </si>
  <si>
    <t>kolejnička záclonová oblouk dvojdrážkový, hliník, bílá</t>
  </si>
  <si>
    <t>998690010</t>
  </si>
  <si>
    <t>4,0</t>
  </si>
  <si>
    <t>4*1,05 'Přepočtené koeficientem množství</t>
  </si>
  <si>
    <t>19</t>
  </si>
  <si>
    <t>962031132</t>
  </si>
  <si>
    <t>Bourání příček nebo přizdívek z cihel pálených tl do 100 mm</t>
  </si>
  <si>
    <t>-1195690173</t>
  </si>
  <si>
    <t>m.č. 1.21+1.21a+1.23</t>
  </si>
  <si>
    <t>1,3*3,3+1,3*3,3+1,81*3,3</t>
  </si>
  <si>
    <t>20</t>
  </si>
  <si>
    <t>962031133</t>
  </si>
  <si>
    <t>Bourání příček nebo přizdívek z cihel pálených tl přes 100 do 150 mm</t>
  </si>
  <si>
    <t>551633243</t>
  </si>
  <si>
    <t>6,30*3,30+2,70*3,30</t>
  </si>
  <si>
    <t>1,0*2,0</t>
  </si>
  <si>
    <t>m.č. 3.09 niky</t>
  </si>
  <si>
    <t>2,0*1,40+2,0*2,0</t>
  </si>
  <si>
    <t>m.č. 1.15</t>
  </si>
  <si>
    <t>2,0*2,0</t>
  </si>
  <si>
    <t>968072455</t>
  </si>
  <si>
    <t>Vybourání kovových dveřních zárubní pl do 2 m2</t>
  </si>
  <si>
    <t>37215632</t>
  </si>
  <si>
    <t>m.č. 1.23</t>
  </si>
  <si>
    <t>0,70*2,0*2</t>
  </si>
  <si>
    <t>m.č. 3.04</t>
  </si>
  <si>
    <t>0,90*2,0</t>
  </si>
  <si>
    <t>m.č. 3.06</t>
  </si>
  <si>
    <t>22</t>
  </si>
  <si>
    <t>974031142</t>
  </si>
  <si>
    <t>Vysekání rýh ve zdivu cihelném hl do 70 mm š do 70 mm</t>
  </si>
  <si>
    <t>-2034084249</t>
  </si>
  <si>
    <t>m.č. 1.21 pro kanalizaci</t>
  </si>
  <si>
    <t>6,30</t>
  </si>
  <si>
    <t>23</t>
  </si>
  <si>
    <t>977151125</t>
  </si>
  <si>
    <t>Jádrové vrty diamantovými korunkami do stavebních materiálů D přes 180 do 200 mm</t>
  </si>
  <si>
    <t>372634442</t>
  </si>
  <si>
    <t>pro VZT m.č. 1.21b</t>
  </si>
  <si>
    <t>0,450</t>
  </si>
  <si>
    <t>24</t>
  </si>
  <si>
    <t>978021191</t>
  </si>
  <si>
    <t>Otlučení (osekání) cementových omítek vnitřních stěn v rozsahu do 100 %</t>
  </si>
  <si>
    <t>-939144612</t>
  </si>
  <si>
    <t>997</t>
  </si>
  <si>
    <t>Přesun sutě</t>
  </si>
  <si>
    <t>25</t>
  </si>
  <si>
    <t>997013154</t>
  </si>
  <si>
    <t>Vnitrostaveništní doprava suti a vybouraných hmot pro budovy v přes 12 do 15 m s omezením mechanizace</t>
  </si>
  <si>
    <t>t</t>
  </si>
  <si>
    <t>-2072200579</t>
  </si>
  <si>
    <t>26</t>
  </si>
  <si>
    <t>997013501</t>
  </si>
  <si>
    <t>Odvoz suti a vybouraných hmot na skládku nebo meziskládku do 1 km se složením</t>
  </si>
  <si>
    <t>975084199</t>
  </si>
  <si>
    <t>27</t>
  </si>
  <si>
    <t>997013509</t>
  </si>
  <si>
    <t>Příplatek k odvozu suti a vybouraných hmot na skládku ZKD 1 km přes 1 km</t>
  </si>
  <si>
    <t>68490620</t>
  </si>
  <si>
    <t>33,976*9 'Přepočtené koeficientem množství</t>
  </si>
  <si>
    <t>28</t>
  </si>
  <si>
    <t>997013631</t>
  </si>
  <si>
    <t>Poplatek za uložení na skládce (skládkovné) stavebního odpadu směsného kód odpadu 17 09 04</t>
  </si>
  <si>
    <t>-1446910686</t>
  </si>
  <si>
    <t>29</t>
  </si>
  <si>
    <t>997013812</t>
  </si>
  <si>
    <t>Poplatek za uložení na skládce (skládkovné) stavebního odpadu na bázi sádry kód odpadu 17 08 02</t>
  </si>
  <si>
    <t>1331154093</t>
  </si>
  <si>
    <t>30</t>
  </si>
  <si>
    <t>997013813</t>
  </si>
  <si>
    <t>Poplatek za uložení na skládce (skládkovné) stavebního odpadu z plastických hmot kód odpadu 17 02 03</t>
  </si>
  <si>
    <t>425018977</t>
  </si>
  <si>
    <t>998</t>
  </si>
  <si>
    <t>Přesun hmot</t>
  </si>
  <si>
    <t>31</t>
  </si>
  <si>
    <t>998011009</t>
  </si>
  <si>
    <t>Přesun hmot pro budovy zděné s omezením mechanizace pro budovy v přes 6 do 12 m</t>
  </si>
  <si>
    <t>-980265403</t>
  </si>
  <si>
    <t>32</t>
  </si>
  <si>
    <t>998011014</t>
  </si>
  <si>
    <t>Příplatek k přesunu hmot pro budovy zděné za zvětšený přesun do 500 m</t>
  </si>
  <si>
    <t>33657586</t>
  </si>
  <si>
    <t>PSV</t>
  </si>
  <si>
    <t>Práce a dodávky PSV</t>
  </si>
  <si>
    <t>711</t>
  </si>
  <si>
    <t>Izolace proti vodě, vlhkosti a plynům</t>
  </si>
  <si>
    <t>33</t>
  </si>
  <si>
    <t>711199101</t>
  </si>
  <si>
    <t>Provedení těsnícího pásu do spoje dilatační nebo styčné spáry podlaha - stěna</t>
  </si>
  <si>
    <t>-1677856889</t>
  </si>
  <si>
    <t>styk podlaha stěna</t>
  </si>
  <si>
    <t>sprcha</t>
  </si>
  <si>
    <t>1,35*2+0,90</t>
  </si>
  <si>
    <t>roh ve sprch.koutu</t>
  </si>
  <si>
    <t>2,2*2</t>
  </si>
  <si>
    <t>34</t>
  </si>
  <si>
    <t>28355022</t>
  </si>
  <si>
    <t>páska pružná těsnící hydroizolační š do 125mm</t>
  </si>
  <si>
    <t>401229412</t>
  </si>
  <si>
    <t>8*1,05 'Přepočtené koeficientem množství</t>
  </si>
  <si>
    <t>35</t>
  </si>
  <si>
    <t>711199102</t>
  </si>
  <si>
    <t>Provedení těsnícího koutu pro vnější nebo vnitřní roh spáry podlaha - stěna</t>
  </si>
  <si>
    <t>1337927578</t>
  </si>
  <si>
    <t>36</t>
  </si>
  <si>
    <t>59054242</t>
  </si>
  <si>
    <t>páska pružná těsnící hydroizolační -kout</t>
  </si>
  <si>
    <t>1028537378</t>
  </si>
  <si>
    <t>37</t>
  </si>
  <si>
    <t>711493112</t>
  </si>
  <si>
    <t>Izolace proti podpovrchové a tlakové vodě vodorovná těsnicí stěrkou jednosložkovou na bázi cementu</t>
  </si>
  <si>
    <t>-763142726</t>
  </si>
  <si>
    <t>m.č. 1.21b sprcha</t>
  </si>
  <si>
    <t>1,35*0,90</t>
  </si>
  <si>
    <t>38</t>
  </si>
  <si>
    <t>711493122</t>
  </si>
  <si>
    <t>Izolace proti podpovrchové a tlakové vodě svislá těsnicí stěrkou jednosložkovou na bázi cementu</t>
  </si>
  <si>
    <t>-152756905</t>
  </si>
  <si>
    <t>za sprchovým koutem</t>
  </si>
  <si>
    <t>(1,35*2+0,90)*2,20</t>
  </si>
  <si>
    <t>39</t>
  </si>
  <si>
    <t>998711112</t>
  </si>
  <si>
    <t>Přesun hmot tonážní pro izolace proti vodě, vlhkosti a plynům s omezením mechanizace v objektech v přes 6 do 12 m</t>
  </si>
  <si>
    <t>-1874194588</t>
  </si>
  <si>
    <t>40</t>
  </si>
  <si>
    <t>998711192</t>
  </si>
  <si>
    <t>Příplatek k přesunu hmot tonážní 711 za zvětšený přesun do 100 m</t>
  </si>
  <si>
    <t>2050904270</t>
  </si>
  <si>
    <t>714</t>
  </si>
  <si>
    <t>Akustická a protiotřesová opatření</t>
  </si>
  <si>
    <t>41</t>
  </si>
  <si>
    <t>714R003</t>
  </si>
  <si>
    <t>Montáž obvodového lištování vč. dodání</t>
  </si>
  <si>
    <t>-391494715</t>
  </si>
  <si>
    <t>m.č. 2.16 kolem dveří a okna</t>
  </si>
  <si>
    <t>2,0+1,0+2,0+1,65*2+2,35*2</t>
  </si>
  <si>
    <t>m.č. 3.06 kolem umyvadla</t>
  </si>
  <si>
    <t>2,0+1,0+2,0</t>
  </si>
  <si>
    <t>m.č. 3.04 kolem dveří a okna</t>
  </si>
  <si>
    <t>42</t>
  </si>
  <si>
    <t>714R001</t>
  </si>
  <si>
    <t>Montáž a dodání akustických obkladů stěn z desek, rošt jednovrstvých, vč. panel zkosení pod stropem</t>
  </si>
  <si>
    <t>621083304</t>
  </si>
  <si>
    <t xml:space="preserve">Montáž akustických obkladů z desek Novatop Acooustic naistalovaný na vyrovnávací rošt s mezerou cca 100 mm. Včetně dořezu pod stropem s.v.  3,35 m. </t>
  </si>
  <si>
    <t>Nad formát desky.</t>
  </si>
  <si>
    <t>instalece dle výrobce, smrk, profil Marilin 8/25, izolace Steico Therm SD.</t>
  </si>
  <si>
    <t>Součástí obkladu je pod stropem sešikmení ve výšce cca 800 mm, detail bude upřesněn v rámci dozoru s dodavatelem.</t>
  </si>
  <si>
    <t>5,450*3,35-0,90*2,0</t>
  </si>
  <si>
    <t>6,60*0,800</t>
  </si>
  <si>
    <t>m.č. 3.06 na celou výšku</t>
  </si>
  <si>
    <t>9,0*3,37-1,0*2,0</t>
  </si>
  <si>
    <t>6,60*2*0,800</t>
  </si>
  <si>
    <t>m.č. 3.04 na celou výšku</t>
  </si>
  <si>
    <t>6,30*3,40</t>
  </si>
  <si>
    <t>sešknení pod stropem</t>
  </si>
  <si>
    <t>43</t>
  </si>
  <si>
    <t>595907r</t>
  </si>
  <si>
    <t>deska akustická NOVATOP ACOUSTIC smrk profil Marilin 8/25 izolace STEICO THERM SD</t>
  </si>
  <si>
    <t>575368695</t>
  </si>
  <si>
    <t>92,608*1,05 'Přepočtené koeficientem množství</t>
  </si>
  <si>
    <t>44</t>
  </si>
  <si>
    <t>714R002</t>
  </si>
  <si>
    <t>Montáž a dodání akustického čelního zákrytu topení vel. 3000/600 mm, vč. laťování</t>
  </si>
  <si>
    <t>1382518549</t>
  </si>
  <si>
    <t xml:space="preserve">výroba na míru s využitím stejného materiálu jako akust.obklad stěn. Zákryty jsou bez vložení izolace, kotvení shodné s učebnou 3.15. </t>
  </si>
  <si>
    <t>Truhlářská výroba.</t>
  </si>
  <si>
    <t>m.č. 2.16</t>
  </si>
  <si>
    <t>45</t>
  </si>
  <si>
    <t>-1984291950</t>
  </si>
  <si>
    <t>9*2 'Přepočtené koeficientem množství</t>
  </si>
  <si>
    <t>46</t>
  </si>
  <si>
    <t>998714122</t>
  </si>
  <si>
    <t>Přesun hmot tonážní pro akustická a protiotřesová opatření ruční v objektech v do 12 m</t>
  </si>
  <si>
    <t>1710309641</t>
  </si>
  <si>
    <t>47</t>
  </si>
  <si>
    <t>998714192</t>
  </si>
  <si>
    <t>Příplatek k přesunu hmot tonážnímu pro akustická a protiotřesová opatření za zvětšený přesun do 100 m</t>
  </si>
  <si>
    <t>1073051154</t>
  </si>
  <si>
    <t>721</t>
  </si>
  <si>
    <t>Zdravotechnika - vnitřní kanalizace</t>
  </si>
  <si>
    <t>48</t>
  </si>
  <si>
    <t>72101</t>
  </si>
  <si>
    <t>Demontáž stávajících rozvodů</t>
  </si>
  <si>
    <t>kompl.</t>
  </si>
  <si>
    <t>-1764480674</t>
  </si>
  <si>
    <t>49</t>
  </si>
  <si>
    <t>721140806</t>
  </si>
  <si>
    <t>Demontáž potrubí litinové DN přes 100 do 200</t>
  </si>
  <si>
    <t>-1769543396</t>
  </si>
  <si>
    <t>stoupačky m.č. 1.21 a 1.23</t>
  </si>
  <si>
    <t>3,50*4</t>
  </si>
  <si>
    <t>721140913</t>
  </si>
  <si>
    <t>Potrubí litinové propojení potrubí DN 75</t>
  </si>
  <si>
    <t>-1626550893</t>
  </si>
  <si>
    <t>stoupačka</t>
  </si>
  <si>
    <t>51</t>
  </si>
  <si>
    <t>721140916</t>
  </si>
  <si>
    <t>Potrubí litinové propojení potrubí DN 125</t>
  </si>
  <si>
    <t>7939071</t>
  </si>
  <si>
    <t>52</t>
  </si>
  <si>
    <t>721140923</t>
  </si>
  <si>
    <t>Potrubí litinové odpadní krácení trub DN 75</t>
  </si>
  <si>
    <t>-877013333</t>
  </si>
  <si>
    <t>53</t>
  </si>
  <si>
    <t>721140926</t>
  </si>
  <si>
    <t>Potrubí litinové odpadní krácení trub DN 125</t>
  </si>
  <si>
    <t>-1456304867</t>
  </si>
  <si>
    <t>54</t>
  </si>
  <si>
    <t>721170972</t>
  </si>
  <si>
    <t>Potrubí z PVC krácení trub DN 50</t>
  </si>
  <si>
    <t>-1223552790</t>
  </si>
  <si>
    <t>55</t>
  </si>
  <si>
    <t>721171903</t>
  </si>
  <si>
    <t>Potrubí z PP vsazení odbočky do hrdla DN 50</t>
  </si>
  <si>
    <t>196160985</t>
  </si>
  <si>
    <t>56</t>
  </si>
  <si>
    <t>721171904</t>
  </si>
  <si>
    <t>Potrubí z PP vsazení odbočky do hrdla DN 75</t>
  </si>
  <si>
    <t>-651592849</t>
  </si>
  <si>
    <t>57</t>
  </si>
  <si>
    <t>721171905</t>
  </si>
  <si>
    <t>Potrubí z PP vsazení odbočky do hrdla DN 110</t>
  </si>
  <si>
    <t>1785288176</t>
  </si>
  <si>
    <t>58</t>
  </si>
  <si>
    <t>721173722</t>
  </si>
  <si>
    <t>Potrubí kanalizační z PE připojovací DN 40</t>
  </si>
  <si>
    <t>-2103628526</t>
  </si>
  <si>
    <t>umyvadla</t>
  </si>
  <si>
    <t>m.č. 1.21</t>
  </si>
  <si>
    <t>6,0</t>
  </si>
  <si>
    <t>m.č. 1.21a</t>
  </si>
  <si>
    <t>2,0</t>
  </si>
  <si>
    <t>59</t>
  </si>
  <si>
    <t>721174024</t>
  </si>
  <si>
    <t>Potrubí kanalizační z PP odpadní DN 75</t>
  </si>
  <si>
    <t>576635090</t>
  </si>
  <si>
    <t>3,50</t>
  </si>
  <si>
    <t>60</t>
  </si>
  <si>
    <t>721174026</t>
  </si>
  <si>
    <t>Potrubí kanalizační z PP odpadní DN 125</t>
  </si>
  <si>
    <t>895148913</t>
  </si>
  <si>
    <t>stoupačky</t>
  </si>
  <si>
    <t>3,5*3</t>
  </si>
  <si>
    <t>61</t>
  </si>
  <si>
    <t>721174043</t>
  </si>
  <si>
    <t>Potrubí kanalizační z PP připojovací DN 50</t>
  </si>
  <si>
    <t>-1987254872</t>
  </si>
  <si>
    <t>m.č. 3.09 v podlaze</t>
  </si>
  <si>
    <t>62</t>
  </si>
  <si>
    <t>721174045</t>
  </si>
  <si>
    <t>Potrubí kanalizační z PP připojovací DN 110</t>
  </si>
  <si>
    <t>-1219166554</t>
  </si>
  <si>
    <t>WC + pisoár</t>
  </si>
  <si>
    <t>m.č. 1.21b</t>
  </si>
  <si>
    <t>6,50</t>
  </si>
  <si>
    <t>1,0</t>
  </si>
  <si>
    <t>4,50</t>
  </si>
  <si>
    <t>63</t>
  </si>
  <si>
    <t>721194104</t>
  </si>
  <si>
    <t>Vyvedení a upevnění odpadních výpustek DN 40</t>
  </si>
  <si>
    <t>1873854795</t>
  </si>
  <si>
    <t>64</t>
  </si>
  <si>
    <t>721194105</t>
  </si>
  <si>
    <t>Vyvedení a upevnění odpadních výpustek DN 50</t>
  </si>
  <si>
    <t>42518953</t>
  </si>
  <si>
    <t>65</t>
  </si>
  <si>
    <t>721194109</t>
  </si>
  <si>
    <t>Vyvedení a upevnění odpadních výpustek DN 110</t>
  </si>
  <si>
    <t>881167140</t>
  </si>
  <si>
    <t>66</t>
  </si>
  <si>
    <t>721290111</t>
  </si>
  <si>
    <t>Zkouška těsnosti potrubí kanalizace vodou DN do 125</t>
  </si>
  <si>
    <t>1303606763</t>
  </si>
  <si>
    <t>10,0+13,0+10,</t>
  </si>
  <si>
    <t>67</t>
  </si>
  <si>
    <t>721910912</t>
  </si>
  <si>
    <t>Pročištění odpadů svislých v jednom podlaží DN do 200</t>
  </si>
  <si>
    <t>-532766961</t>
  </si>
  <si>
    <t>68</t>
  </si>
  <si>
    <t>998721122</t>
  </si>
  <si>
    <t>Přesun hmot tonážní pro vnitřní kanalizaci ruční v objektech v přes 6 do 12 m</t>
  </si>
  <si>
    <t>578576348</t>
  </si>
  <si>
    <t>69</t>
  </si>
  <si>
    <t>998721192</t>
  </si>
  <si>
    <t>Příplatek k přesunu hmot tonážnímu pro vnitřní kanalizaci za zvětšený přesun do 100 m</t>
  </si>
  <si>
    <t>211480035</t>
  </si>
  <si>
    <t>722</t>
  </si>
  <si>
    <t>Zdravotechnika - vnitřní vodovod</t>
  </si>
  <si>
    <t>70</t>
  </si>
  <si>
    <t>72201</t>
  </si>
  <si>
    <t>736491694</t>
  </si>
  <si>
    <t>71</t>
  </si>
  <si>
    <t>722171913</t>
  </si>
  <si>
    <t>Potrubí plastové odříznutí trubky D přes 20 do 25 mm</t>
  </si>
  <si>
    <t>-1265007604</t>
  </si>
  <si>
    <t>72</t>
  </si>
  <si>
    <t>722174003</t>
  </si>
  <si>
    <t>Potrubí vodovodní plastové PPR svar polyfúze PN 16 D 25x3,5 mm</t>
  </si>
  <si>
    <t>847918767</t>
  </si>
  <si>
    <t>m.č. 1.21, 1.21a, 1.21b, 1.23</t>
  </si>
  <si>
    <t>7,0*2+2,0+2,5*2+1,5+2,0+3,5</t>
  </si>
  <si>
    <t>15*0,50</t>
  </si>
  <si>
    <t>m.č. 2.01b pítko</t>
  </si>
  <si>
    <t>2,0*2</t>
  </si>
  <si>
    <t>10,0*2</t>
  </si>
  <si>
    <t>73</t>
  </si>
  <si>
    <t>722179192</t>
  </si>
  <si>
    <t>Příplatek k rozvodu vody z plastů za potrubí do D 32 mm do 15 svarů</t>
  </si>
  <si>
    <t>soubor</t>
  </si>
  <si>
    <t>1165607079</t>
  </si>
  <si>
    <t>74</t>
  </si>
  <si>
    <t>722181222</t>
  </si>
  <si>
    <t>Ochrana vodovodního potrubí přilepenými termoizolačními trubicemi z PE tl přes 6 do 9 mm DN přes 22 do 45 mm</t>
  </si>
  <si>
    <t>-1080610366</t>
  </si>
  <si>
    <t>75</t>
  </si>
  <si>
    <t>722190402</t>
  </si>
  <si>
    <t>Vyvedení a upevnění výpustku DN přes 25 do 50</t>
  </si>
  <si>
    <t>-190832679</t>
  </si>
  <si>
    <t>m.č. 1.23, 1.21</t>
  </si>
  <si>
    <t>2+2</t>
  </si>
  <si>
    <t>m.č 2.01b</t>
  </si>
  <si>
    <t>m.č. 3.099</t>
  </si>
  <si>
    <t>76</t>
  </si>
  <si>
    <t>722190901</t>
  </si>
  <si>
    <t>Uzavření nebo otevření vodovodního potrubí při opravách</t>
  </si>
  <si>
    <t>308426363</t>
  </si>
  <si>
    <t>77</t>
  </si>
  <si>
    <t>722220151</t>
  </si>
  <si>
    <t>Nástěnka závitová plastová PPR PN 20 DN 16 x G 1/2"</t>
  </si>
  <si>
    <t>134309767</t>
  </si>
  <si>
    <t>8+2+1+4+2+2+4</t>
  </si>
  <si>
    <t>78</t>
  </si>
  <si>
    <t>722232012</t>
  </si>
  <si>
    <t>Kohout kulový podomítkový G 3/4" PN 16 do 120°C vnitřní závit</t>
  </si>
  <si>
    <t>1205916218</t>
  </si>
  <si>
    <t>m.č. 1.21+1.23</t>
  </si>
  <si>
    <t>79</t>
  </si>
  <si>
    <t>722239101</t>
  </si>
  <si>
    <t>Montáž armatur vodovodních se dvěma závity G 1/2"</t>
  </si>
  <si>
    <t>-447576469</t>
  </si>
  <si>
    <t>hadice k WC</t>
  </si>
  <si>
    <t>1+4+2</t>
  </si>
  <si>
    <t>80</t>
  </si>
  <si>
    <t>55190006</t>
  </si>
  <si>
    <t xml:space="preserve">hadice flexibilní sanitární </t>
  </si>
  <si>
    <t>858615163</t>
  </si>
  <si>
    <t>81</t>
  </si>
  <si>
    <t>7222591r</t>
  </si>
  <si>
    <t>Armatura ostatní víčko po demontáži vodoměru</t>
  </si>
  <si>
    <t>-1006102500</t>
  </si>
  <si>
    <t>82</t>
  </si>
  <si>
    <t>722260812</t>
  </si>
  <si>
    <t>Demontáž vodoměrů závitových G 3/4</t>
  </si>
  <si>
    <t>1159854711</t>
  </si>
  <si>
    <t>83</t>
  </si>
  <si>
    <t>722270103</t>
  </si>
  <si>
    <t>Sestava vodoměrová závitová G 5/4"</t>
  </si>
  <si>
    <t>-1157702727</t>
  </si>
  <si>
    <t>m.č. 1.21, 1.23</t>
  </si>
  <si>
    <t>84</t>
  </si>
  <si>
    <t>722290226</t>
  </si>
  <si>
    <t>Zkouška těsnosti vodovodního potrubí závitového DN do 50</t>
  </si>
  <si>
    <t>1387698545</t>
  </si>
  <si>
    <t>Zkoušky, proplach a desinfekce vodovodního potrubí zkoušky těsnosti vodovodního potrubí závitového do DN 50</t>
  </si>
  <si>
    <t>35,5+4,0+20,0</t>
  </si>
  <si>
    <t>85</t>
  </si>
  <si>
    <t>998722122</t>
  </si>
  <si>
    <t>Přesun hmot tonážní pro vnitřní vodovod ruční v objektech v přes 6 do 12 m</t>
  </si>
  <si>
    <t>-1250956312</t>
  </si>
  <si>
    <t>86</t>
  </si>
  <si>
    <t>998722192</t>
  </si>
  <si>
    <t>Příplatek k přesunu hmot tonážnímu pro vnitřní vodovod za zvětšený přesun do 100 m</t>
  </si>
  <si>
    <t>1025303383</t>
  </si>
  <si>
    <t>725</t>
  </si>
  <si>
    <t>Zdravotechnika - zařizovací předměty</t>
  </si>
  <si>
    <t>87</t>
  </si>
  <si>
    <t>725110814</t>
  </si>
  <si>
    <t>Demontáž klozetu Kombi</t>
  </si>
  <si>
    <t>-1367617468</t>
  </si>
  <si>
    <t>2+6</t>
  </si>
  <si>
    <t>88</t>
  </si>
  <si>
    <t>725119125</t>
  </si>
  <si>
    <t>Montáž klozetových mís závěsných na nosné stěny</t>
  </si>
  <si>
    <t>-1906671922</t>
  </si>
  <si>
    <t>m.č. 1.21 až 1.23</t>
  </si>
  <si>
    <t>3+2</t>
  </si>
  <si>
    <t>89</t>
  </si>
  <si>
    <t>64236091</t>
  </si>
  <si>
    <t>mísa keramická klozetová závěsná bílá s hlubokým splachováním odpad vodorovný</t>
  </si>
  <si>
    <t>1247352208</t>
  </si>
  <si>
    <t>90</t>
  </si>
  <si>
    <t>-655126220</t>
  </si>
  <si>
    <t>91</t>
  </si>
  <si>
    <t>64236051</t>
  </si>
  <si>
    <t>klozet keramický bílý závěsný hluboké splachování pro handicapované</t>
  </si>
  <si>
    <t>-1177594498</t>
  </si>
  <si>
    <t>92</t>
  </si>
  <si>
    <t>725119131</t>
  </si>
  <si>
    <t>Montáž klozetových sedátek standardních</t>
  </si>
  <si>
    <t>-1732065571</t>
  </si>
  <si>
    <t>93</t>
  </si>
  <si>
    <t>55167381</t>
  </si>
  <si>
    <t>sedátko klozetové duroplastové bílé s poklopem</t>
  </si>
  <si>
    <t>-1243212599</t>
  </si>
  <si>
    <t>94</t>
  </si>
  <si>
    <t>55167390</t>
  </si>
  <si>
    <t>sedátko klozetové duroplastové pro handicapované</t>
  </si>
  <si>
    <t>-1542483164</t>
  </si>
  <si>
    <t>95</t>
  </si>
  <si>
    <t>725129102</t>
  </si>
  <si>
    <t>Montáž pisoáru s automatickým splachováním</t>
  </si>
  <si>
    <t>1088002955</t>
  </si>
  <si>
    <t>96</t>
  </si>
  <si>
    <t>64251326</t>
  </si>
  <si>
    <t>pisoár keramický automatický s infračerveným splachovačem s elektronikou ALS napětí 24V DC</t>
  </si>
  <si>
    <t>-889198583</t>
  </si>
  <si>
    <t>97</t>
  </si>
  <si>
    <t>55147031</t>
  </si>
  <si>
    <t>splachovač nádržkový úsporný z PH</t>
  </si>
  <si>
    <t>681467552</t>
  </si>
  <si>
    <t>98</t>
  </si>
  <si>
    <t>55147324</t>
  </si>
  <si>
    <t>potrubí splachovací k nádržkovému splachovači</t>
  </si>
  <si>
    <t>-40537566</t>
  </si>
  <si>
    <t>99</t>
  </si>
  <si>
    <t>725210821</t>
  </si>
  <si>
    <t>Demontáž umyvadel bez výtokových armatur</t>
  </si>
  <si>
    <t>-2125456841</t>
  </si>
  <si>
    <t>5+2</t>
  </si>
  <si>
    <t>100</t>
  </si>
  <si>
    <t>725219101</t>
  </si>
  <si>
    <t>Montáž umyvadla připevněného na konzoly</t>
  </si>
  <si>
    <t>346726536</t>
  </si>
  <si>
    <t>4+2</t>
  </si>
  <si>
    <t>101</t>
  </si>
  <si>
    <t>64211005</t>
  </si>
  <si>
    <t>umyvadlo keramické závěsné bílé 550x420mm</t>
  </si>
  <si>
    <t>13431230</t>
  </si>
  <si>
    <t>102</t>
  </si>
  <si>
    <t>64211023</t>
  </si>
  <si>
    <t>umyvadlo keramické závěsné bezbariérové bílé 640x550mm</t>
  </si>
  <si>
    <t>-999361360</t>
  </si>
  <si>
    <t>103</t>
  </si>
  <si>
    <t>725240812</t>
  </si>
  <si>
    <t>Demontáž vaniček sprchových bez výtokových armatur</t>
  </si>
  <si>
    <t>1657341720</t>
  </si>
  <si>
    <t>104</t>
  </si>
  <si>
    <t>725241901</t>
  </si>
  <si>
    <t>Montáž vaničky sprchové</t>
  </si>
  <si>
    <t>1022567186</t>
  </si>
  <si>
    <t>105</t>
  </si>
  <si>
    <t>55423032</t>
  </si>
  <si>
    <t>vanička sprchová akrylátová čtvercová 900x900mm</t>
  </si>
  <si>
    <t>-1034605914</t>
  </si>
  <si>
    <t>106</t>
  </si>
  <si>
    <t>725291651</t>
  </si>
  <si>
    <t>Montáž mýdelníku jednoduchého</t>
  </si>
  <si>
    <t>1257148626</t>
  </si>
  <si>
    <t>m.č. 1.21   až   1.23</t>
  </si>
  <si>
    <t>m.č. 2.11 + 2.12</t>
  </si>
  <si>
    <t>m.č. 3.04+3.06+3.07+3.09</t>
  </si>
  <si>
    <t>107</t>
  </si>
  <si>
    <t>55779000R</t>
  </si>
  <si>
    <t>mýdlenka nástěnná na stěnu plast bílá</t>
  </si>
  <si>
    <t>-1808471217</t>
  </si>
  <si>
    <t>108</t>
  </si>
  <si>
    <t>725291653</t>
  </si>
  <si>
    <t>Montáž zásobníku toaletních papírů</t>
  </si>
  <si>
    <t>-1421940326</t>
  </si>
  <si>
    <t>109</t>
  </si>
  <si>
    <t>55431092</t>
  </si>
  <si>
    <t>zásobník toaletních papírů komaxit bílý D 310mm</t>
  </si>
  <si>
    <t>11917850</t>
  </si>
  <si>
    <t>110</t>
  </si>
  <si>
    <t>725291654</t>
  </si>
  <si>
    <t>Montáž zásobníku papírových ručníků</t>
  </si>
  <si>
    <t>164264249</t>
  </si>
  <si>
    <t>111</t>
  </si>
  <si>
    <t>55431086</t>
  </si>
  <si>
    <t>zásobník papírových ručníků skládaných komaxit bílý</t>
  </si>
  <si>
    <t>-334625088</t>
  </si>
  <si>
    <t>112</t>
  </si>
  <si>
    <t>725291664</t>
  </si>
  <si>
    <t>Montáž štětky závěsné</t>
  </si>
  <si>
    <t>-1071051241</t>
  </si>
  <si>
    <t>113</t>
  </si>
  <si>
    <t>55779013</t>
  </si>
  <si>
    <t>štětka na WC závěsná nebo na podlahu kartáč nylon nerezové záchytné pouzdro mat</t>
  </si>
  <si>
    <t>-1022805627</t>
  </si>
  <si>
    <t>114</t>
  </si>
  <si>
    <t>725291666</t>
  </si>
  <si>
    <t>Montáž háčku</t>
  </si>
  <si>
    <t>-1129005791</t>
  </si>
  <si>
    <t>115</t>
  </si>
  <si>
    <t>SNL.SLZN57X</t>
  </si>
  <si>
    <t>Nerezový dvojitý háček - povrch matný</t>
  </si>
  <si>
    <t>-793811957</t>
  </si>
  <si>
    <t>116</t>
  </si>
  <si>
    <t>725291668</t>
  </si>
  <si>
    <t>Montáž madla invalidního rovného</t>
  </si>
  <si>
    <t>-1556166775</t>
  </si>
  <si>
    <t>117</t>
  </si>
  <si>
    <t>55147052</t>
  </si>
  <si>
    <t>madlo invalidní rovné bílé 500mm</t>
  </si>
  <si>
    <t>-1528849126</t>
  </si>
  <si>
    <t>118</t>
  </si>
  <si>
    <t>725291670</t>
  </si>
  <si>
    <t>Montáž madla invalidního krakorcového sklopného</t>
  </si>
  <si>
    <t>-664457107</t>
  </si>
  <si>
    <t>119</t>
  </si>
  <si>
    <t>55147060</t>
  </si>
  <si>
    <t>madlo invalidní krakorcové sklopné bílé 600mm</t>
  </si>
  <si>
    <t>-835383837</t>
  </si>
  <si>
    <t>120</t>
  </si>
  <si>
    <t>725319111</t>
  </si>
  <si>
    <t>Montáž dřezu ostatních typů</t>
  </si>
  <si>
    <t>-1807106472</t>
  </si>
  <si>
    <t>m.č. 2.01b + 3.01b pítko</t>
  </si>
  <si>
    <t>121</t>
  </si>
  <si>
    <t>642812r0</t>
  </si>
  <si>
    <t>Keramický dřez DEANTE SABOR 595 Barva: bílá keramika</t>
  </si>
  <si>
    <t>-826890353</t>
  </si>
  <si>
    <t>122</t>
  </si>
  <si>
    <t>552313r0</t>
  </si>
  <si>
    <t>konzola na zeď pro výlevku</t>
  </si>
  <si>
    <t>-310345026</t>
  </si>
  <si>
    <t>123</t>
  </si>
  <si>
    <t>725820801</t>
  </si>
  <si>
    <t>Demontáž baterie nástěnné do G 3 / 4</t>
  </si>
  <si>
    <t>1720271139</t>
  </si>
  <si>
    <t>5+2+1</t>
  </si>
  <si>
    <t>124</t>
  </si>
  <si>
    <t>725829121</t>
  </si>
  <si>
    <t>Montáž baterie umyvadlové nástěnné pákové a klasické ostatní typ</t>
  </si>
  <si>
    <t>1984114630</t>
  </si>
  <si>
    <t>m.č. 3.01 pítko</t>
  </si>
  <si>
    <t>125</t>
  </si>
  <si>
    <t>55145611</t>
  </si>
  <si>
    <t xml:space="preserve">baterie umyvadlová nástěnná páková s otočným ramínkem s prodlouženou pákou 150mm chrom </t>
  </si>
  <si>
    <t>-120859421</t>
  </si>
  <si>
    <t>126</t>
  </si>
  <si>
    <t>725829131</t>
  </si>
  <si>
    <t>Montáž baterie umyvadlové stojánkové G 1/2" ostatní typ</t>
  </si>
  <si>
    <t>545330590</t>
  </si>
  <si>
    <t>4+1+2</t>
  </si>
  <si>
    <t>127</t>
  </si>
  <si>
    <t>55145686</t>
  </si>
  <si>
    <t>baterie umyvadlová stojánková páková</t>
  </si>
  <si>
    <t>-1234381570</t>
  </si>
  <si>
    <t>128</t>
  </si>
  <si>
    <t>55144001R</t>
  </si>
  <si>
    <t>baterie umyvadlová stojánková páková pro handicapované</t>
  </si>
  <si>
    <t>-1954846214</t>
  </si>
  <si>
    <t>129</t>
  </si>
  <si>
    <t>725849411</t>
  </si>
  <si>
    <t>Montáž baterie sprchové nástěnná s nastavitelnou výškou sprchy</t>
  </si>
  <si>
    <t>820909711</t>
  </si>
  <si>
    <t>130</t>
  </si>
  <si>
    <t>55145402</t>
  </si>
  <si>
    <t>baterie sprchová s ruční sprchou 1/2"x100mm</t>
  </si>
  <si>
    <t>-509289757</t>
  </si>
  <si>
    <t>131</t>
  </si>
  <si>
    <t>725860811</t>
  </si>
  <si>
    <t>Demontáž uzávěrů zápachu jednoduchých</t>
  </si>
  <si>
    <t>-1253001109</t>
  </si>
  <si>
    <t>132</t>
  </si>
  <si>
    <t>725861101</t>
  </si>
  <si>
    <t>Zápachová uzávěrka pro umyvadla DN 32</t>
  </si>
  <si>
    <t>220261605</t>
  </si>
  <si>
    <t>133</t>
  </si>
  <si>
    <t>725865411</t>
  </si>
  <si>
    <t>Zápachová uzávěrka pisoárová DN 32/40</t>
  </si>
  <si>
    <t>-375873417</t>
  </si>
  <si>
    <t>134</t>
  </si>
  <si>
    <t>725865501</t>
  </si>
  <si>
    <t>Odpadní souprava DN 40/50 se zápachovou uzávěrkou</t>
  </si>
  <si>
    <t>-1565941626</t>
  </si>
  <si>
    <t>135</t>
  </si>
  <si>
    <t>998725122</t>
  </si>
  <si>
    <t>Přesun hmot tonážní pro zařizovací předměty ruční v objektech v přes 6 do 12 m</t>
  </si>
  <si>
    <t>-2142455880</t>
  </si>
  <si>
    <t>136</t>
  </si>
  <si>
    <t>998725192</t>
  </si>
  <si>
    <t>Příplatek k přesunu hmot tonážnímu pro zařizovací předměty za zvětšený přesun do 100 m</t>
  </si>
  <si>
    <t>967620244</t>
  </si>
  <si>
    <t>726</t>
  </si>
  <si>
    <t>Zdravotechnika - předstěnové instalace</t>
  </si>
  <si>
    <t>137</t>
  </si>
  <si>
    <t>726131001</t>
  </si>
  <si>
    <t>Instalační předstěna pro umyvadlo do v 1120 mm se stojánkovou baterií do lehkých stěn s kovovou kcí</t>
  </si>
  <si>
    <t>374238222</t>
  </si>
  <si>
    <t>Předstěnové instalační systémy do lehkých stěn s kovovou konstrukcí pro umyvadla stavební výšky do 1120 mm se stojánkovou baterií</t>
  </si>
  <si>
    <t>1+2</t>
  </si>
  <si>
    <t>138</t>
  </si>
  <si>
    <t>726131021</t>
  </si>
  <si>
    <t>Instalační předstěna pro pisoár v 1300 mm do lehkých stěn s kovovou kcí</t>
  </si>
  <si>
    <t>-279385833</t>
  </si>
  <si>
    <t>Předstěnové instalační systémy do lehkých stěn s kovovou konstrukcí pro pisoáry stavební výška 1300 mm</t>
  </si>
  <si>
    <t>139</t>
  </si>
  <si>
    <t>726131041</t>
  </si>
  <si>
    <t>Instalační předstěna pro klozet závěsný v 1120 mm s ovládáním zepředu do lehkých stěn s kovovou kcí</t>
  </si>
  <si>
    <t>973974006</t>
  </si>
  <si>
    <t>Předstěnové instalační systémy do lehkých stěn s kovovou konstrukcí pro závěsné klozety ovládání zepředu, stavební výšky 1120 mm</t>
  </si>
  <si>
    <t>m.č. 1.21 a, 1.21b, 1.23</t>
  </si>
  <si>
    <t>1+3+2</t>
  </si>
  <si>
    <t>140</t>
  </si>
  <si>
    <t>726191001</t>
  </si>
  <si>
    <t>Zvukoizolační souprava pro klozet a bidet</t>
  </si>
  <si>
    <t>1985170213</t>
  </si>
  <si>
    <t>141</t>
  </si>
  <si>
    <t>726191002</t>
  </si>
  <si>
    <t>Souprava pro předstěnovou montáž</t>
  </si>
  <si>
    <t>810171267</t>
  </si>
  <si>
    <t>142</t>
  </si>
  <si>
    <t>726191011</t>
  </si>
  <si>
    <t>Ovládací tlačítko WC pro montáž do předstěnových konstrukcí</t>
  </si>
  <si>
    <t>-229609356</t>
  </si>
  <si>
    <t>143</t>
  </si>
  <si>
    <t>55281800</t>
  </si>
  <si>
    <t>tlačítko pro ovládání WC zepředu dvě vody bílé 246x164mm</t>
  </si>
  <si>
    <t>-1428178327</t>
  </si>
  <si>
    <t>144</t>
  </si>
  <si>
    <t>998726132</t>
  </si>
  <si>
    <t>Přesun hmot tonážní pro instalační prefabrikáty ruční v objektech v přes 6 do 12 m</t>
  </si>
  <si>
    <t>-1145288685</t>
  </si>
  <si>
    <t>145</t>
  </si>
  <si>
    <t>998726192</t>
  </si>
  <si>
    <t>Příplatek k přesunu hmot tonážní 726 za zvětšený přesun do 100 m</t>
  </si>
  <si>
    <t>1014088422</t>
  </si>
  <si>
    <t>735</t>
  </si>
  <si>
    <t>Ústřední vytápění - otopná tělesa</t>
  </si>
  <si>
    <t>146</t>
  </si>
  <si>
    <t>735000912</t>
  </si>
  <si>
    <t>Vyregulování ventilu nebo kohoutu dvojregulačního s termostatickým ovládáním</t>
  </si>
  <si>
    <t>-1534001944</t>
  </si>
  <si>
    <t>m.č. 1.21a + 1.21b</t>
  </si>
  <si>
    <t>147</t>
  </si>
  <si>
    <t>735-1</t>
  </si>
  <si>
    <t>Zamražení potrubí při demontáži a zpětné montáži otopných těles</t>
  </si>
  <si>
    <t>2099233613</t>
  </si>
  <si>
    <t>148</t>
  </si>
  <si>
    <t>735151822</t>
  </si>
  <si>
    <t>Demontáž otopného tělesa panelového dvouřadého dl přes 1500 do 2820 mm</t>
  </si>
  <si>
    <t>-592999175</t>
  </si>
  <si>
    <t>149</t>
  </si>
  <si>
    <t>735191903</t>
  </si>
  <si>
    <t>Vyčištění otopných těles ocelových nebo hliníkových proplachem vodou</t>
  </si>
  <si>
    <t>948451738</t>
  </si>
  <si>
    <t>1,50*0,80*2</t>
  </si>
  <si>
    <t>150</t>
  </si>
  <si>
    <t>735191905</t>
  </si>
  <si>
    <t>Odvzdušnění otopných těles</t>
  </si>
  <si>
    <t>1167174997</t>
  </si>
  <si>
    <t>151</t>
  </si>
  <si>
    <t>735191910</t>
  </si>
  <si>
    <t>Napuštění vody do otopných těles</t>
  </si>
  <si>
    <t>1429313982</t>
  </si>
  <si>
    <t>152</t>
  </si>
  <si>
    <t>735192924</t>
  </si>
  <si>
    <t>Zpětná montáž otopného tělesa panelového dvouřadého přes 1500 do 2820 mm</t>
  </si>
  <si>
    <t>959294961</t>
  </si>
  <si>
    <t>153</t>
  </si>
  <si>
    <t>735494811</t>
  </si>
  <si>
    <t>Vypuštění vody z otopných těles</t>
  </si>
  <si>
    <t>468066130</t>
  </si>
  <si>
    <t>741</t>
  </si>
  <si>
    <t>Elektroinstalace - silnoproud</t>
  </si>
  <si>
    <t>154</t>
  </si>
  <si>
    <t>74101r</t>
  </si>
  <si>
    <t>Úprava původních rozvodů elektroinstalace</t>
  </si>
  <si>
    <t>-949127458</t>
  </si>
  <si>
    <t>na sociálním zařízení</t>
  </si>
  <si>
    <t>155</t>
  </si>
  <si>
    <t>74102r</t>
  </si>
  <si>
    <t>Úprava v rozvaděči</t>
  </si>
  <si>
    <t>-1830603605</t>
  </si>
  <si>
    <t>Jistič pro VZT</t>
  </si>
  <si>
    <t>156</t>
  </si>
  <si>
    <t>74103r</t>
  </si>
  <si>
    <t>Přívod elektroinstalace pro VZT v podhledu na chodbě 1.NP</t>
  </si>
  <si>
    <t>1132801748</t>
  </si>
  <si>
    <t>157</t>
  </si>
  <si>
    <t>741111r03</t>
  </si>
  <si>
    <t>Úprava lišt vedoucím k pódiovým světlům m.č. 2.05 a otočení světel</t>
  </si>
  <si>
    <t>-42433097</t>
  </si>
  <si>
    <t>158</t>
  </si>
  <si>
    <t>741112006</t>
  </si>
  <si>
    <t>Montáž krabice zapuštěná plastová čtyřhranná do podlahy</t>
  </si>
  <si>
    <t>-1844783023</t>
  </si>
  <si>
    <t>m.č. 3.09 v podlaze - přesun stávající zásuvky na novou pozici</t>
  </si>
  <si>
    <t>159</t>
  </si>
  <si>
    <t>741122005</t>
  </si>
  <si>
    <t>Montáž kabel Cu bez ukončení uložený pod omítku plný plochý 3x1 až 2,5 mm2 (např. CYKYLo)</t>
  </si>
  <si>
    <t>330553254</t>
  </si>
  <si>
    <t>vypínače</t>
  </si>
  <si>
    <t>98,0</t>
  </si>
  <si>
    <t>zásuvky m.č. 3.09+3.04</t>
  </si>
  <si>
    <t>20,0</t>
  </si>
  <si>
    <t>160</t>
  </si>
  <si>
    <t>34109513</t>
  </si>
  <si>
    <t>kabel instalační plochý jádro Cu plné izolace PVC plášť PVC 450/750V (CYKYLo) 3x1,5mm2</t>
  </si>
  <si>
    <t>1554020162</t>
  </si>
  <si>
    <t>m.č. 1.21 až 1.23 vypínače a čidla</t>
  </si>
  <si>
    <t>63,0+20,0</t>
  </si>
  <si>
    <t>přívod v chodbě 1.28</t>
  </si>
  <si>
    <t>15,0</t>
  </si>
  <si>
    <t>98*1,2 'Přepočtené koeficientem množství</t>
  </si>
  <si>
    <t>161</t>
  </si>
  <si>
    <t>34109517</t>
  </si>
  <si>
    <t>kabel instalační plochý jádro Cu plné izolace PVC plášť PVC 450/750V (CYKYLo) 3x2,5mm2</t>
  </si>
  <si>
    <t>-1021648383</t>
  </si>
  <si>
    <t>ZÁSUVKY</t>
  </si>
  <si>
    <t>4+4</t>
  </si>
  <si>
    <t>20*1,2 'Přepočtené koeficientem množství</t>
  </si>
  <si>
    <t>162</t>
  </si>
  <si>
    <t>74104r</t>
  </si>
  <si>
    <t>Montáž a dodání přívodního kabelu včetně revize</t>
  </si>
  <si>
    <t>-1371020236</t>
  </si>
  <si>
    <t>přívod v chodbě 1.28  cca 15,0 mb</t>
  </si>
  <si>
    <t>163</t>
  </si>
  <si>
    <t>741122r22</t>
  </si>
  <si>
    <t>Přívod pro VZT včetně jističů, dimenze dle zvoleného ventilátoru</t>
  </si>
  <si>
    <t>1686556375</t>
  </si>
  <si>
    <t>164</t>
  </si>
  <si>
    <t>741130001</t>
  </si>
  <si>
    <t>Ukončení vodič izolovaný do 2,5mm2 v rozváděči nebo na přístroji</t>
  </si>
  <si>
    <t>956103089</t>
  </si>
  <si>
    <t>165</t>
  </si>
  <si>
    <t>741310201</t>
  </si>
  <si>
    <t>Montáž spínač (polo)zapuštěný šroubové připojení 1-jednopólový se zapojením vodičů</t>
  </si>
  <si>
    <t>583786206</t>
  </si>
  <si>
    <t>3+1</t>
  </si>
  <si>
    <t>166</t>
  </si>
  <si>
    <t>34539049</t>
  </si>
  <si>
    <t>kryt spínače jednoduchý</t>
  </si>
  <si>
    <t>1475291538</t>
  </si>
  <si>
    <t>167</t>
  </si>
  <si>
    <t>34539059</t>
  </si>
  <si>
    <t>rámeček jednonásobný</t>
  </si>
  <si>
    <t>632378845</t>
  </si>
  <si>
    <t>168</t>
  </si>
  <si>
    <t>34571450</t>
  </si>
  <si>
    <t>krabice pod omítku PVC přístrojová kruhová D 70mm</t>
  </si>
  <si>
    <t>-1787378469</t>
  </si>
  <si>
    <t>169</t>
  </si>
  <si>
    <t>741313001</t>
  </si>
  <si>
    <t>Montáž zásuvka (polo)zapuštěná bezšroubové připojení 2P+PE se zapojením vodičů</t>
  </si>
  <si>
    <t>-1091408673</t>
  </si>
  <si>
    <t>m.č. 3.04 nové</t>
  </si>
  <si>
    <t>170</t>
  </si>
  <si>
    <t>ABB.55172389B1</t>
  </si>
  <si>
    <t xml:space="preserve">Zásuvka jednonásobná, chráněná </t>
  </si>
  <si>
    <t>-1502995751</t>
  </si>
  <si>
    <t>171</t>
  </si>
  <si>
    <t>34555241</t>
  </si>
  <si>
    <t>přístroj zásuvky zápustné jednonásobné, krytka s clonkami, bezšroubové svorky</t>
  </si>
  <si>
    <t>940442419</t>
  </si>
  <si>
    <t>172</t>
  </si>
  <si>
    <t>ABB.3901AB20B</t>
  </si>
  <si>
    <t>Rámeček dvojnásobný, vodorovný</t>
  </si>
  <si>
    <t>1058699886</t>
  </si>
  <si>
    <t>173</t>
  </si>
  <si>
    <t>741321r002</t>
  </si>
  <si>
    <t>Montáž proudových chráničů s krytem se zapojením vodičů</t>
  </si>
  <si>
    <t>969780840</t>
  </si>
  <si>
    <t>174</t>
  </si>
  <si>
    <t>35829022</t>
  </si>
  <si>
    <t>chránič proudový 1+N pólový 16A typ B</t>
  </si>
  <si>
    <t>-83354231</t>
  </si>
  <si>
    <t>175</t>
  </si>
  <si>
    <t>741372032</t>
  </si>
  <si>
    <t>Montáž svítidlo LED interiérové přisazené nástěnné nouzové s piktogramem</t>
  </si>
  <si>
    <t>-1594288633</t>
  </si>
  <si>
    <t>176</t>
  </si>
  <si>
    <t>34835014</t>
  </si>
  <si>
    <t>svítidlo LED nouzové přisazené baterie 1h piktogram</t>
  </si>
  <si>
    <t>-1203218296</t>
  </si>
  <si>
    <t>177</t>
  </si>
  <si>
    <t>741372061</t>
  </si>
  <si>
    <t>Montáž svítidlo LED interiérové přisazené stropní hranaté nebo kruhové do 0,09 m2 se zapojením vodičů</t>
  </si>
  <si>
    <t>567545863</t>
  </si>
  <si>
    <t>178</t>
  </si>
  <si>
    <t>34825001</t>
  </si>
  <si>
    <t>svítidlo interiérové stropní přisazené kruhové D 200-300mm 3000K</t>
  </si>
  <si>
    <t>1483493545</t>
  </si>
  <si>
    <t>179</t>
  </si>
  <si>
    <t>34825002</t>
  </si>
  <si>
    <t>svítidlo interiérové IP stropní přisazené kruhové D 200-300mm</t>
  </si>
  <si>
    <t>1009529374</t>
  </si>
  <si>
    <t>180</t>
  </si>
  <si>
    <t>7413720R</t>
  </si>
  <si>
    <t>Montáž a dodávka pohybového čidla stropních včetně elektroinstalace a vypínače</t>
  </si>
  <si>
    <t>1686119833</t>
  </si>
  <si>
    <t>1+1+1+1</t>
  </si>
  <si>
    <t>181</t>
  </si>
  <si>
    <t>741810001.1</t>
  </si>
  <si>
    <t>Celková prohlídka elektrického rozvodu a zařízení do 100 000,- Kč</t>
  </si>
  <si>
    <t>1576366095</t>
  </si>
  <si>
    <t>182</t>
  </si>
  <si>
    <t>998741122</t>
  </si>
  <si>
    <t>Přesun hmot tonážní pro silnoproud ruční v objektech v přes 6 do 12 m</t>
  </si>
  <si>
    <t>719928139</t>
  </si>
  <si>
    <t>183</t>
  </si>
  <si>
    <t>998741192</t>
  </si>
  <si>
    <t>Příplatek k přesunu hmot tonážnímu pro silnoproud za zvětšený přesun do 100 m</t>
  </si>
  <si>
    <t>-22916570</t>
  </si>
  <si>
    <t>742</t>
  </si>
  <si>
    <t>Elektroinstalace - slaboproud</t>
  </si>
  <si>
    <t>184</t>
  </si>
  <si>
    <t>742111101</t>
  </si>
  <si>
    <t>Montáž revizních dvířek plastových</t>
  </si>
  <si>
    <t>-1201572701</t>
  </si>
  <si>
    <t>pro VZT strop m.č. 1.21b</t>
  </si>
  <si>
    <t>185</t>
  </si>
  <si>
    <t>56245703</t>
  </si>
  <si>
    <t>dvířka revizní 500x500 bílá</t>
  </si>
  <si>
    <t>1451731151</t>
  </si>
  <si>
    <t>186</t>
  </si>
  <si>
    <t>742121001</t>
  </si>
  <si>
    <t>Montáž kabelů sdělovacích pro vnitřní rozvody do 15 žil</t>
  </si>
  <si>
    <t>-1575542027</t>
  </si>
  <si>
    <t>zásuvky m.č. 3.09</t>
  </si>
  <si>
    <t>10,0</t>
  </si>
  <si>
    <t>187</t>
  </si>
  <si>
    <t>34121301</t>
  </si>
  <si>
    <t>kabel koaxiální stíněný 2xAl/PES a opletením z CuSn drátků 144x0,12mm2, plášť PVC bílý, jádro CU pr. 1,13mm</t>
  </si>
  <si>
    <t>-924972699</t>
  </si>
  <si>
    <t>18*1,2 'Přepočtené koeficientem množství</t>
  </si>
  <si>
    <t>188</t>
  </si>
  <si>
    <t>742210r21</t>
  </si>
  <si>
    <t xml:space="preserve">Montáž hlásiče </t>
  </si>
  <si>
    <t>533931720</t>
  </si>
  <si>
    <t>189</t>
  </si>
  <si>
    <t>59081446</t>
  </si>
  <si>
    <t>hlásič pro přivolání pomoci</t>
  </si>
  <si>
    <t>-1211901105</t>
  </si>
  <si>
    <t>m.č. 1.21a invalidní</t>
  </si>
  <si>
    <t>190</t>
  </si>
  <si>
    <t>742350001</t>
  </si>
  <si>
    <t>Montáž signalizačního světla s elektronikou a akustickou signalizací k zařízení pro ZTP</t>
  </si>
  <si>
    <t>-1826397127</t>
  </si>
  <si>
    <t>Včetně veškerého příslušenství dle vyhlášky č. 398/2009 Sb.</t>
  </si>
  <si>
    <t>vč. záložního zdroje</t>
  </si>
  <si>
    <t>191</t>
  </si>
  <si>
    <t>34535107</t>
  </si>
  <si>
    <t>sada pro nouzovou signalizaci s modulem s opticko-akustickým alarmem tlačítko signální tahové resetovací tlačítko transformátor včetně rámečků 230V IP20</t>
  </si>
  <si>
    <t>1185673955</t>
  </si>
  <si>
    <t>192</t>
  </si>
  <si>
    <t>742420121</t>
  </si>
  <si>
    <t>Montáž televizní zásuvky koncové nebo průběžné</t>
  </si>
  <si>
    <t>-745966550</t>
  </si>
  <si>
    <t>193</t>
  </si>
  <si>
    <t>37451026</t>
  </si>
  <si>
    <t>zásuvka koncová TV/R/SAT +LAN+TEL bez krabičky s víčkem útlum 3dB</t>
  </si>
  <si>
    <t>-2090311034</t>
  </si>
  <si>
    <t>194</t>
  </si>
  <si>
    <t>37451006</t>
  </si>
  <si>
    <t>přístroj zásuvky TV+R+SAT, koncový (typ EU 3303)</t>
  </si>
  <si>
    <t>-1973245436</t>
  </si>
  <si>
    <t>195</t>
  </si>
  <si>
    <t>998742122</t>
  </si>
  <si>
    <t>Přesun hmot tonážní pro slaboproud ruční v objektech v do 12 m</t>
  </si>
  <si>
    <t>1902589014</t>
  </si>
  <si>
    <t>196</t>
  </si>
  <si>
    <t>998742129</t>
  </si>
  <si>
    <t>Příplatek k ručnímu přesunu hmot tonážnímu pro slaboproud za zvětšený přesun ZKD 50 m</t>
  </si>
  <si>
    <t>-2138665102</t>
  </si>
  <si>
    <t>751</t>
  </si>
  <si>
    <t>Vzduchotechnika</t>
  </si>
  <si>
    <t>197</t>
  </si>
  <si>
    <t>751133012</t>
  </si>
  <si>
    <t>Montáž ventilátoru potrubního D přes 100 do 200 mm, vzduchový výkon 600 m3</t>
  </si>
  <si>
    <t>-296961764</t>
  </si>
  <si>
    <t>198</t>
  </si>
  <si>
    <t>42913000</t>
  </si>
  <si>
    <t>ventilátor potrubní tichý IP44 příkon 102W D 200mm s doběhem, vzduchový výkon 600 m3</t>
  </si>
  <si>
    <t>-592982341</t>
  </si>
  <si>
    <t>199</t>
  </si>
  <si>
    <t>751322012</t>
  </si>
  <si>
    <t>Montáž talířového ventilu D přes 100 do 200 mm</t>
  </si>
  <si>
    <t>689066103</t>
  </si>
  <si>
    <t>4+1</t>
  </si>
  <si>
    <t>200</t>
  </si>
  <si>
    <t>42972202</t>
  </si>
  <si>
    <t>ventil talířový pro přívod a odvod vzduchu D 125mm</t>
  </si>
  <si>
    <t>1862931522</t>
  </si>
  <si>
    <t>201</t>
  </si>
  <si>
    <t>751344112</t>
  </si>
  <si>
    <t>Montáž tlumiče hluku pro kruhové potrubí D přes 100 do 200 mm</t>
  </si>
  <si>
    <t>1702358225</t>
  </si>
  <si>
    <t>202</t>
  </si>
  <si>
    <t>42976r006</t>
  </si>
  <si>
    <t xml:space="preserve">tlumič hluku </t>
  </si>
  <si>
    <t>1478911876</t>
  </si>
  <si>
    <t>203</t>
  </si>
  <si>
    <t>751398041</t>
  </si>
  <si>
    <t>Montáž protidešťové žaluzie nebo žaluziové klapky na kruhové potrubí D do 300 mm</t>
  </si>
  <si>
    <t>1162562242</t>
  </si>
  <si>
    <t>204</t>
  </si>
  <si>
    <t>42972902</t>
  </si>
  <si>
    <t>žaluzie protidešťová plastová s pevnými lamelami, pro potrubí D 200mm</t>
  </si>
  <si>
    <t>-486483800</t>
  </si>
  <si>
    <t>205</t>
  </si>
  <si>
    <t>751510042r</t>
  </si>
  <si>
    <t>Vzduchotechnické potrubí z pozinkovaného plechu kruhové spirálně vinutá trouba D přes 100 do 200 mm - vč. STAVEBNÍ PŘÍPOMOCE</t>
  </si>
  <si>
    <t>971889924</t>
  </si>
  <si>
    <t>DN 125</t>
  </si>
  <si>
    <t>2,0+2,0+3,0+2,0+2,0+3,0+2,0</t>
  </si>
  <si>
    <t xml:space="preserve"> DN 160</t>
  </si>
  <si>
    <t>1,50</t>
  </si>
  <si>
    <t>DN 200</t>
  </si>
  <si>
    <t>206</t>
  </si>
  <si>
    <t>751614124</t>
  </si>
  <si>
    <t>Montáž čidla pohybu</t>
  </si>
  <si>
    <t>389261294</t>
  </si>
  <si>
    <t>207</t>
  </si>
  <si>
    <t>40565006</t>
  </si>
  <si>
    <t>modul pro dvoudrátové propojení VZT jednotky s regulátorem</t>
  </si>
  <si>
    <t>-58082768</t>
  </si>
  <si>
    <t>208</t>
  </si>
  <si>
    <t>998751121</t>
  </si>
  <si>
    <t>Přesun hmot tonážní pro vzduchotechniku ruční v objektech v do 12 m</t>
  </si>
  <si>
    <t>-390312655</t>
  </si>
  <si>
    <t>209</t>
  </si>
  <si>
    <t>998751191</t>
  </si>
  <si>
    <t>Příplatek k přesunu hmot tonážnímu pro vzduchotechniku za zvětšený přesun do 500 m</t>
  </si>
  <si>
    <t>-1818935030</t>
  </si>
  <si>
    <t>763</t>
  </si>
  <si>
    <t>Konstrukce suché výstavby</t>
  </si>
  <si>
    <t>210</t>
  </si>
  <si>
    <t>763111462</t>
  </si>
  <si>
    <t>SDK příčka tl 150 mm profil CW+UW 100 desky 2x akustická 12,5 s izolací EI 90 Rw 61 dB</t>
  </si>
  <si>
    <t>-65747098</t>
  </si>
  <si>
    <t>m.č. 1.21 - 1.23 dvojitý akustický záklop</t>
  </si>
  <si>
    <t>(6,30+1,80+0,90+1,35+1,95)*3,35-(0,9*1,97)-(0,8*1,97)</t>
  </si>
  <si>
    <t>211</t>
  </si>
  <si>
    <t>763111712</t>
  </si>
  <si>
    <t>SDK příčka kluzné napojení ke stropu</t>
  </si>
  <si>
    <t>919983668</t>
  </si>
  <si>
    <t>(6,30+1,80+0,90+1,35+1,95)</t>
  </si>
  <si>
    <t>212</t>
  </si>
  <si>
    <t>763111720</t>
  </si>
  <si>
    <t>SDK příčka vyztužení pro osazení skříněk, polic atd.</t>
  </si>
  <si>
    <t>1832069863</t>
  </si>
  <si>
    <t>zpevnění pro osazení zařizovacích předmětů</t>
  </si>
  <si>
    <t>2,17</t>
  </si>
  <si>
    <t>1,50+1,80</t>
  </si>
  <si>
    <t>213</t>
  </si>
  <si>
    <t>763111811</t>
  </si>
  <si>
    <t>Demontáž SDK příčky s jednoduchou ocelovou nosnou konstrukcí opláštění jednoduché</t>
  </si>
  <si>
    <t>-314885801</t>
  </si>
  <si>
    <t>do m.č. 2.12</t>
  </si>
  <si>
    <t>1,10*2,0</t>
  </si>
  <si>
    <t>m.č. 3.01b</t>
  </si>
  <si>
    <t>2,40*3,35</t>
  </si>
  <si>
    <t>214</t>
  </si>
  <si>
    <t>763121590</t>
  </si>
  <si>
    <t>SDK stěna předsazená pro osazení závěsného WC tl 150 - 250 mm profil CW+UW 50 desky 2xH2 12,5 bez TI</t>
  </si>
  <si>
    <t>-2029998637</t>
  </si>
  <si>
    <t>1,0*1,25</t>
  </si>
  <si>
    <t>1,0*1,25*2</t>
  </si>
  <si>
    <t>215</t>
  </si>
  <si>
    <t>763121714</t>
  </si>
  <si>
    <t>SDK stěna předsazená základní penetrační nátěr</t>
  </si>
  <si>
    <t>426516759</t>
  </si>
  <si>
    <t>37,856*2</t>
  </si>
  <si>
    <t>216</t>
  </si>
  <si>
    <t>763121715</t>
  </si>
  <si>
    <t>SDK stěna předsazená úprava styku stěny a podhledu separační páskou a akrylátem</t>
  </si>
  <si>
    <t>813282270</t>
  </si>
  <si>
    <t>3,35*4+6,30+1,8+0,90+1,35+1,95</t>
  </si>
  <si>
    <t>217</t>
  </si>
  <si>
    <t>763131451</t>
  </si>
  <si>
    <t>SDK podhled deska 1xH2 12,5 bez izolace dvouvrstvá spodní kce profil CD+UD</t>
  </si>
  <si>
    <t>811564648</t>
  </si>
  <si>
    <t>218</t>
  </si>
  <si>
    <t>763131821</t>
  </si>
  <si>
    <t>Demontáž SDK podhledu s dvouvrstvou nosnou kcí z ocelových profilů opláštění jednoduché</t>
  </si>
  <si>
    <t>817262335</t>
  </si>
  <si>
    <t>12,40+10,60</t>
  </si>
  <si>
    <t>219</t>
  </si>
  <si>
    <t>763131911</t>
  </si>
  <si>
    <t>Zhotovení otvoru vel. do 0,1 m2 v SDK podhledu a podkroví s vyztužením profily</t>
  </si>
  <si>
    <t>-1440295280</t>
  </si>
  <si>
    <t xml:space="preserve">Zhotovení otvorů v podhledech a podkrovích ze sádrokartonových desek pro prostupy (voda, elektro, topení, VZT), osvětlení, sprinklery, revizní klapky </t>
  </si>
  <si>
    <t>m.č. 1.21 - 1.23</t>
  </si>
  <si>
    <t>5+11+8</t>
  </si>
  <si>
    <t>220</t>
  </si>
  <si>
    <t>763131912</t>
  </si>
  <si>
    <t>Zhotovení otvoru vel. přes 0,1 do 0,25 m2 v SDK podhledu a podkroví s vyztužením profily</t>
  </si>
  <si>
    <t>-1506201945</t>
  </si>
  <si>
    <t>221</t>
  </si>
  <si>
    <t>763181311</t>
  </si>
  <si>
    <t>Montáž jednokřídlové kovové zárubně do SDK příčky</t>
  </si>
  <si>
    <t>-1876854170</t>
  </si>
  <si>
    <t>222</t>
  </si>
  <si>
    <t>55331595</t>
  </si>
  <si>
    <t>zárubeň jednokřídlá ocelová pro sádrokartonové příčky tl stěny 110-150mm rozměru 800/1970, 2100mm</t>
  </si>
  <si>
    <t>-1507902041</t>
  </si>
  <si>
    <t>223</t>
  </si>
  <si>
    <t>55331596</t>
  </si>
  <si>
    <t>zárubeň jednokřídlá ocelová pro sádrokartonové příčky tl stěny 110-150mm rozměru 900/1970, 2100mm</t>
  </si>
  <si>
    <t>1982948632</t>
  </si>
  <si>
    <t>224</t>
  </si>
  <si>
    <t>763181411</t>
  </si>
  <si>
    <t>Ztužující výplň otvoru pro dveře s CW a UW profilem pro příčky do 2,60 m</t>
  </si>
  <si>
    <t>1348407459</t>
  </si>
  <si>
    <t>225</t>
  </si>
  <si>
    <t>763181811</t>
  </si>
  <si>
    <t>Demontáž jednokřídlové kovové zárubně v do 2,75 m SDK příčka</t>
  </si>
  <si>
    <t>-1414414731</t>
  </si>
  <si>
    <t>226</t>
  </si>
  <si>
    <t>763411111</t>
  </si>
  <si>
    <t>Sanitární příčky, desky s nerez a lamino tl 25 mm včetně nožiček nerez</t>
  </si>
  <si>
    <t>-1393723688</t>
  </si>
  <si>
    <t>m.č. 1.21b a 1.23</t>
  </si>
  <si>
    <t>(2,85*2,0)+(2,6+1,25*2)*2,0+(1,80+1,25)*2</t>
  </si>
  <si>
    <t>227</t>
  </si>
  <si>
    <t>763411116</t>
  </si>
  <si>
    <t>Sanitární příčky do mokrého prostředí, kompaktní desky včetně nožiček nerez</t>
  </si>
  <si>
    <t>-310172293</t>
  </si>
  <si>
    <t>228</t>
  </si>
  <si>
    <t>763411121</t>
  </si>
  <si>
    <t>Dveře sanitárních příček, desky s nerez a lamino tl 25 mm, š do 800 mm, v do 2000 mm</t>
  </si>
  <si>
    <t>-700582439</t>
  </si>
  <si>
    <t>229</t>
  </si>
  <si>
    <t>763411126</t>
  </si>
  <si>
    <t>Dveře sanitárních příček, kompaktní desky tl 25 mm, š do 800 mm, v do 2000 mm</t>
  </si>
  <si>
    <t>555010423</t>
  </si>
  <si>
    <t>230</t>
  </si>
  <si>
    <t>998763121</t>
  </si>
  <si>
    <t>Přesun hmot tonážní pro dřevostavby ruční v objektech v přes 6 do 12 m</t>
  </si>
  <si>
    <t>-2107767869</t>
  </si>
  <si>
    <t>231</t>
  </si>
  <si>
    <t>998763194</t>
  </si>
  <si>
    <t>Příplatek k přesunu hmot tonážnímu pro dřevostavby za zvětšený přesun do 1000 m</t>
  </si>
  <si>
    <t>1144074825</t>
  </si>
  <si>
    <t>766</t>
  </si>
  <si>
    <t>Konstrukce truhlářské</t>
  </si>
  <si>
    <t>232</t>
  </si>
  <si>
    <t>7664R015</t>
  </si>
  <si>
    <t>Demontáž truhlářského obložení  - laminátové čelní kryty topení plochy do 1,5 m2</t>
  </si>
  <si>
    <t>1085284890</t>
  </si>
  <si>
    <t>m.č. 2.16 zákryt topení</t>
  </si>
  <si>
    <t>2,22*0,70*3</t>
  </si>
  <si>
    <t>233</t>
  </si>
  <si>
    <t>766660001</t>
  </si>
  <si>
    <t>Montáž dveřních křídel otvíravých jednokřídlových š do 0,8 m do ocelové zárubně</t>
  </si>
  <si>
    <t>33718123</t>
  </si>
  <si>
    <t>234</t>
  </si>
  <si>
    <t>61162086</t>
  </si>
  <si>
    <t>dveře jednokřídlé dřevotřískové povrch laminátový plné 800x1970-2100mm</t>
  </si>
  <si>
    <t>-576980833</t>
  </si>
  <si>
    <t>235</t>
  </si>
  <si>
    <t>61162087</t>
  </si>
  <si>
    <t>dveře jednokřídlé dřevotřískové povrch laminátový plné 900x1970-2100mm</t>
  </si>
  <si>
    <t>1721265347</t>
  </si>
  <si>
    <t>236</t>
  </si>
  <si>
    <t>766660022</t>
  </si>
  <si>
    <t>Montáž dveřních křídel otvíravých jednokřídlových š přes 0,8 m požárních do ocelové zárubně</t>
  </si>
  <si>
    <t>820026376</t>
  </si>
  <si>
    <t>237</t>
  </si>
  <si>
    <t>61162039</t>
  </si>
  <si>
    <t>dveře jednokřídlé dřevotřískové protipožární EI (EW) 30 D3 povrch fóliový plné 900x1970-2100mm</t>
  </si>
  <si>
    <t>1330471238</t>
  </si>
  <si>
    <t>238</t>
  </si>
  <si>
    <t>766660717</t>
  </si>
  <si>
    <t>Montáž samozavírače na ocelovou zárubeň a dveřní křídlo</t>
  </si>
  <si>
    <t>1587032438</t>
  </si>
  <si>
    <t>239</t>
  </si>
  <si>
    <t>54917250</t>
  </si>
  <si>
    <t>samozavírač dveří hydraulický</t>
  </si>
  <si>
    <t>-1105888785</t>
  </si>
  <si>
    <t>240</t>
  </si>
  <si>
    <t>766660728</t>
  </si>
  <si>
    <t>Montáž dveřního interiérového kování - zámku</t>
  </si>
  <si>
    <t>-166465749</t>
  </si>
  <si>
    <t>241</t>
  </si>
  <si>
    <t>54924002</t>
  </si>
  <si>
    <t>zámek zadlabací mezipokojový levý s dozickým klíčem rozteč 72x55mm</t>
  </si>
  <si>
    <t>1774332627</t>
  </si>
  <si>
    <t>242</t>
  </si>
  <si>
    <t>766660729</t>
  </si>
  <si>
    <t>Montáž dveřního interiérového kování - štítku s klikou</t>
  </si>
  <si>
    <t>1388467105</t>
  </si>
  <si>
    <t>243</t>
  </si>
  <si>
    <t>54914138</t>
  </si>
  <si>
    <t>kování štítové klika/klika</t>
  </si>
  <si>
    <t>-478063138</t>
  </si>
  <si>
    <t>244</t>
  </si>
  <si>
    <t>766691914</t>
  </si>
  <si>
    <t>Vyvěšení nebo zavěšení dřevěných křídel dveří pl do 2 m2</t>
  </si>
  <si>
    <t>-1862140812</t>
  </si>
  <si>
    <t>2+(1*2)+(1*2)</t>
  </si>
  <si>
    <t>m.č. 3.01 b</t>
  </si>
  <si>
    <t>245</t>
  </si>
  <si>
    <t>766695213</t>
  </si>
  <si>
    <t>Montáž truhlářských prahů dveří jednokřídlových š přes 10 cm</t>
  </si>
  <si>
    <t>1236689793</t>
  </si>
  <si>
    <t>246</t>
  </si>
  <si>
    <t>61187161</t>
  </si>
  <si>
    <t>práh dveřní dřevěný dubový tl 20mm dl 820mm š 150mm</t>
  </si>
  <si>
    <t>-910275675</t>
  </si>
  <si>
    <t>247</t>
  </si>
  <si>
    <t>61187181</t>
  </si>
  <si>
    <t>práh dveřní dřevěný dubový tl 20mm dl 920mm š 150mm</t>
  </si>
  <si>
    <t>-957307126</t>
  </si>
  <si>
    <t>248</t>
  </si>
  <si>
    <t>7668R01r</t>
  </si>
  <si>
    <t>Demontáž tabule a elektroinstalace</t>
  </si>
  <si>
    <t>569827688</t>
  </si>
  <si>
    <t>m.č. 3.05</t>
  </si>
  <si>
    <t>249</t>
  </si>
  <si>
    <t>7668R0r</t>
  </si>
  <si>
    <t>Montáž a dodávka černé tabule, celk.šíře 4000/v. 1200 mm</t>
  </si>
  <si>
    <t>-798755104</t>
  </si>
  <si>
    <t>Montáž a dodávka černé tabule DUBNO - posuvná na pilonech s protizávažím, otvíravá, zavřený roz. š. 2000/v. 1200, otevřený roz. 4000/1200</t>
  </si>
  <si>
    <t>Dolní průběžná lišta na celou šířku tabule na odkládání kříd a proto stékání vody.</t>
  </si>
  <si>
    <t>m.č. 2.11</t>
  </si>
  <si>
    <t>m.č. 2.12</t>
  </si>
  <si>
    <t>m.č. 3.09+3.08+3.07+3.06+3.04</t>
  </si>
  <si>
    <t>1+1+1+1+1</t>
  </si>
  <si>
    <t>250</t>
  </si>
  <si>
    <t>998766122</t>
  </si>
  <si>
    <t>Přesun hmot tonážní pro kce truhlářské ruční v objektech v přes 6 do 12 m</t>
  </si>
  <si>
    <t>1067296088</t>
  </si>
  <si>
    <t>251</t>
  </si>
  <si>
    <t>998766192</t>
  </si>
  <si>
    <t>Příplatek k přesunu hmot tonážnímu pro kce truhlářské za zvětšený přesun do 100 m</t>
  </si>
  <si>
    <t>574976092</t>
  </si>
  <si>
    <t>771</t>
  </si>
  <si>
    <t>Podlahy z dlaždic</t>
  </si>
  <si>
    <t>252</t>
  </si>
  <si>
    <t>771111011</t>
  </si>
  <si>
    <t>Vysátí podkladu před pokládkou dlažby</t>
  </si>
  <si>
    <t>1801915188</t>
  </si>
  <si>
    <t>253</t>
  </si>
  <si>
    <t>771121011</t>
  </si>
  <si>
    <t>Nátěr penetrační na podlahu</t>
  </si>
  <si>
    <t>1219023122</t>
  </si>
  <si>
    <t>254</t>
  </si>
  <si>
    <t>771151012</t>
  </si>
  <si>
    <t>Samonivelační stěrka podlah pevnosti 20 MPa tl přes 3 do 5 mm</t>
  </si>
  <si>
    <t>-572719014</t>
  </si>
  <si>
    <t>255</t>
  </si>
  <si>
    <t>771571810</t>
  </si>
  <si>
    <t>Demontáž podlah z dlaždic keramických kladených do malty</t>
  </si>
  <si>
    <t>1650245622</t>
  </si>
  <si>
    <t>m.č. 1.21+1.23 dvě vrstvy</t>
  </si>
  <si>
    <t>(12,40+10,60+6,10)*2</t>
  </si>
  <si>
    <t>256</t>
  </si>
  <si>
    <t>771574516</t>
  </si>
  <si>
    <t>Montáž podlah keramických hladkých lepených cementovým flexibilním rychletuhnoucím lepidlem přes 9 do 12 ks/m2</t>
  </si>
  <si>
    <t>690512752</t>
  </si>
  <si>
    <t>257</t>
  </si>
  <si>
    <t>59761160</t>
  </si>
  <si>
    <t>dlažba keramická slinutá mrazuvzdorná povrch hladký/matný tl do 10mm přes 9 do 12ks/m2</t>
  </si>
  <si>
    <t>686314664</t>
  </si>
  <si>
    <t>28,1*1,1 'Přepočtené koeficientem množství</t>
  </si>
  <si>
    <t>258</t>
  </si>
  <si>
    <t>771591115</t>
  </si>
  <si>
    <t>Podlahy spárování silikonem</t>
  </si>
  <si>
    <t>-1696452525</t>
  </si>
  <si>
    <t>Styk podlaha-obklad</t>
  </si>
  <si>
    <t>1,8*2+3,98*2+1,8*2+2,17*2+2,85*2+3,40*2+1,35*2+2,85*2+2,75*2</t>
  </si>
  <si>
    <t>-0,80*3-0,9*3</t>
  </si>
  <si>
    <t>259</t>
  </si>
  <si>
    <t>771592011</t>
  </si>
  <si>
    <t>Čištění vnitřních ploch podlah nebo schodišť po položení dlažby chemickými prostředky</t>
  </si>
  <si>
    <t>1524706558</t>
  </si>
  <si>
    <t>260</t>
  </si>
  <si>
    <t>998771122</t>
  </si>
  <si>
    <t>Přesun hmot tonážní pro podlahy z dlaždic ruční v objektech v přes 6 do 12 m</t>
  </si>
  <si>
    <t>-1393676206</t>
  </si>
  <si>
    <t>261</t>
  </si>
  <si>
    <t>998771192</t>
  </si>
  <si>
    <t>Příplatek k přesunu hmot tonážnímu pro podlahy z dlaždic za zvětšený přesun do 100 m</t>
  </si>
  <si>
    <t>1322987864</t>
  </si>
  <si>
    <t>776</t>
  </si>
  <si>
    <t>Podlahy povlakové</t>
  </si>
  <si>
    <t>262</t>
  </si>
  <si>
    <t>776111116</t>
  </si>
  <si>
    <t>Odstranění zbytků lepidla z podkladu povlakových podlah broušením</t>
  </si>
  <si>
    <t>-643618584</t>
  </si>
  <si>
    <t>263</t>
  </si>
  <si>
    <t>776111311</t>
  </si>
  <si>
    <t>Vysátí podkladu povlakových podlah</t>
  </si>
  <si>
    <t>-887326011</t>
  </si>
  <si>
    <t>264</t>
  </si>
  <si>
    <t>776121112</t>
  </si>
  <si>
    <t>Vodou ředitelná penetrace savého podkladu povlakových podlah</t>
  </si>
  <si>
    <t>1856548647</t>
  </si>
  <si>
    <t>265</t>
  </si>
  <si>
    <t>776141123</t>
  </si>
  <si>
    <t>Stěrka podlahová nivelační pro vyrovnání podkladu povlakových podlah pevnosti 30 MPa tl přes 5 do 8 mm</t>
  </si>
  <si>
    <t>201992901</t>
  </si>
  <si>
    <t>266</t>
  </si>
  <si>
    <t>776201811</t>
  </si>
  <si>
    <t>Demontáž lepených povlakových podlah bez podložky ručně</t>
  </si>
  <si>
    <t>532807562</t>
  </si>
  <si>
    <t>37,0</t>
  </si>
  <si>
    <t>58,40</t>
  </si>
  <si>
    <t>58,70</t>
  </si>
  <si>
    <t>m.č. 3.07</t>
  </si>
  <si>
    <t>59,40</t>
  </si>
  <si>
    <t>13,30</t>
  </si>
  <si>
    <t>41,60</t>
  </si>
  <si>
    <t>267</t>
  </si>
  <si>
    <t>776251111</t>
  </si>
  <si>
    <t>Lepení pásů z přírodního linolea (marmolea) standardním lepidlem</t>
  </si>
  <si>
    <t>1166132087</t>
  </si>
  <si>
    <t>5,60*6,60+2,0*0,400+0,600*0,300</t>
  </si>
  <si>
    <t>nika</t>
  </si>
  <si>
    <t>0,20+0,60+2*0,64</t>
  </si>
  <si>
    <t>8,85*6,60+2,0*0,40*2+0,60*0,300</t>
  </si>
  <si>
    <t>0,23+2*0,76+3*0,64</t>
  </si>
  <si>
    <t>8,90*6,60+2,0*0,400*2+0,600*0,300</t>
  </si>
  <si>
    <t>8,90*6,60+2,0*0,400*2+0,60*0,30</t>
  </si>
  <si>
    <t>6,60*9,0+1,0*0,300</t>
  </si>
  <si>
    <t>3*0,64+0,32</t>
  </si>
  <si>
    <t>3*0,64</t>
  </si>
  <si>
    <t>268</t>
  </si>
  <si>
    <t>BSE.873</t>
  </si>
  <si>
    <t>Forbo, Fresco Marmoleum, přírodní linoleum, role šířky 2m, tloušťka 2,50mm</t>
  </si>
  <si>
    <t>-1671234312</t>
  </si>
  <si>
    <t>351,02*1,05 'Přepočtené koeficientem množství</t>
  </si>
  <si>
    <t>269</t>
  </si>
  <si>
    <t>776251411</t>
  </si>
  <si>
    <t>Spoj podlah z přírodního linolea (marmolea) svařováním za tepla</t>
  </si>
  <si>
    <t>-1476947903</t>
  </si>
  <si>
    <t>2*6,60</t>
  </si>
  <si>
    <t>4*6,60</t>
  </si>
  <si>
    <t>8,90*3</t>
  </si>
  <si>
    <t>9,0*3</t>
  </si>
  <si>
    <t>4,65</t>
  </si>
  <si>
    <t>6,6*3</t>
  </si>
  <si>
    <t>270</t>
  </si>
  <si>
    <t>776410811</t>
  </si>
  <si>
    <t>Odstranění soklíků a lišt pryžových nebo plastových</t>
  </si>
  <si>
    <t>1587216399</t>
  </si>
  <si>
    <t>m.č. 2.11+nika</t>
  </si>
  <si>
    <t>5,60*2+6,60*2+0,40*2-0,900</t>
  </si>
  <si>
    <t>m.č. 2.12+nika</t>
  </si>
  <si>
    <t>8,85*2+6,60*2+0,400*4-0,900</t>
  </si>
  <si>
    <t>8,90*2+6,60*2+2*0,400*2+2*0,300-0,900</t>
  </si>
  <si>
    <t>8,90*2+6,60*2+2*0,400*2+2*0,30-0,900</t>
  </si>
  <si>
    <t>6,60*2+9,0*2+2*0,300-0,900</t>
  </si>
  <si>
    <t>4,65*2+2,85*2-0,900</t>
  </si>
  <si>
    <t>6,6*2+6,3*2-0,900</t>
  </si>
  <si>
    <t>271</t>
  </si>
  <si>
    <t>776411222</t>
  </si>
  <si>
    <t>Montáž tahaných obvodových soklíků z linolea (marmolea) výšky do 100 mm</t>
  </si>
  <si>
    <t>-1548700044</t>
  </si>
  <si>
    <t>sokl</t>
  </si>
  <si>
    <t>190,40</t>
  </si>
  <si>
    <t>sokl u akustického obkladu</t>
  </si>
  <si>
    <t>4,400</t>
  </si>
  <si>
    <t>8,0</t>
  </si>
  <si>
    <t>272</t>
  </si>
  <si>
    <t>-1962847933</t>
  </si>
  <si>
    <t>209,1*0,115 'Přepočtené koeficientem množství</t>
  </si>
  <si>
    <t>273</t>
  </si>
  <si>
    <t>776421711</t>
  </si>
  <si>
    <t>Vložení nařezaných pásků z podlahoviny do lišt</t>
  </si>
  <si>
    <t>611567966</t>
  </si>
  <si>
    <t xml:space="preserve">m.č. 3.01b </t>
  </si>
  <si>
    <t>2,40</t>
  </si>
  <si>
    <t>274</t>
  </si>
  <si>
    <t>1395046771</t>
  </si>
  <si>
    <t>2,4*0,3 'Přepočtené koeficientem množství</t>
  </si>
  <si>
    <t>275</t>
  </si>
  <si>
    <t>998776122</t>
  </si>
  <si>
    <t>Přesun hmot tonážní pro podlahy povlakové ruční v objektech v přes 6 do 12 m</t>
  </si>
  <si>
    <t>-124495437</t>
  </si>
  <si>
    <t>276</t>
  </si>
  <si>
    <t>998776192</t>
  </si>
  <si>
    <t>Příplatek k přesunu hmot tonážnímu pro podlahy povlakové za zvětšený přesun do 100 m</t>
  </si>
  <si>
    <t>1029131914</t>
  </si>
  <si>
    <t>781</t>
  </si>
  <si>
    <t>Dokončovací práce - obklady</t>
  </si>
  <si>
    <t>277</t>
  </si>
  <si>
    <t>781121011</t>
  </si>
  <si>
    <t>Nátěr penetrační na stěnu</t>
  </si>
  <si>
    <t>434093805</t>
  </si>
  <si>
    <t>278</t>
  </si>
  <si>
    <t>781161012</t>
  </si>
  <si>
    <t>Montáž profilu dilatační spáry koutové bez izolace při styku podlahy se stěnou</t>
  </si>
  <si>
    <t>1611987965</t>
  </si>
  <si>
    <t>(1,8*2+3,98*2+1,8*2+2,17*2+2,85*2+3,40*2+1,35*2+2,75*2+2,85*2)</t>
  </si>
  <si>
    <t>-(0,9*3)-(0,8*3)</t>
  </si>
  <si>
    <t>279</t>
  </si>
  <si>
    <t>59054172</t>
  </si>
  <si>
    <t>profil dvoudílný na pero drážku s hranou dlaždice z hmoty PVC/CPE 8 mm</t>
  </si>
  <si>
    <t>-105569818</t>
  </si>
  <si>
    <t>40,8*1,1 'Přepočtené koeficientem množství</t>
  </si>
  <si>
    <t>280</t>
  </si>
  <si>
    <t>781161021</t>
  </si>
  <si>
    <t>Montáž profilu ukončujícího rohového nebo vanového</t>
  </si>
  <si>
    <t>1800582535</t>
  </si>
  <si>
    <t>m.č. 2.01b + 3.01b za pítkem</t>
  </si>
  <si>
    <t>(1,0+2,0*2)*2</t>
  </si>
  <si>
    <t>281</t>
  </si>
  <si>
    <t>28342001</t>
  </si>
  <si>
    <t>lišta ukončovací z PVC 8mm</t>
  </si>
  <si>
    <t>-419903582</t>
  </si>
  <si>
    <t>55,9*1,1 'Přepočtené koeficientem množství</t>
  </si>
  <si>
    <t>282</t>
  </si>
  <si>
    <t>781471810</t>
  </si>
  <si>
    <t>Demontáž obkladů z obkladaček keramických kladených do malty</t>
  </si>
  <si>
    <t>-730573435</t>
  </si>
  <si>
    <t>m.č.1.21+1.21a+1.23</t>
  </si>
  <si>
    <t>(6,30*2+4,80*2)*2,60-(1,65*1,70*2)-(0,8*1,97*2)</t>
  </si>
  <si>
    <t>283</t>
  </si>
  <si>
    <t>781472219</t>
  </si>
  <si>
    <t>Montáž obkladů keramických hladkých lepených cementovým flexibilním lepidlem přes 22 do 25 ks/m2</t>
  </si>
  <si>
    <t>-646731436</t>
  </si>
  <si>
    <t>(1,8*2+3,98*2+1,8*2+2,17*2+2,85*2+3,40*2+1,35*2+2,75*2+2,85*2)*2,0</t>
  </si>
  <si>
    <t>-(0,9*1,97*3)-(0,8*1,97*3)-(1,65*1,30*2)</t>
  </si>
  <si>
    <t>284</t>
  </si>
  <si>
    <t>59761704</t>
  </si>
  <si>
    <t>obklad keramický nemrazuvzdorný povrch hladký/lesklý tl do 10mm přes 22 do 25ks/m2</t>
  </si>
  <si>
    <t>-655989036</t>
  </si>
  <si>
    <t>77,463*1,1 'Přepočtené koeficientem množství</t>
  </si>
  <si>
    <t>285</t>
  </si>
  <si>
    <t>781473917</t>
  </si>
  <si>
    <t>Výměna obkladačky keramické lepené velikosti přes 2 do 4 ks/m2</t>
  </si>
  <si>
    <t>-681957834</t>
  </si>
  <si>
    <t>pro připojení pítka m.č. 2.01b+ 3.01b</t>
  </si>
  <si>
    <t>m.č. 2.03 a 3.03</t>
  </si>
  <si>
    <t>10*2</t>
  </si>
  <si>
    <t>286</t>
  </si>
  <si>
    <t>781493611</t>
  </si>
  <si>
    <t>Montáž vanových plastových dvířek s rámem lepených</t>
  </si>
  <si>
    <t>290505931</t>
  </si>
  <si>
    <t>287</t>
  </si>
  <si>
    <t>56245721</t>
  </si>
  <si>
    <t>dvířka vanová bílá 300x300mm</t>
  </si>
  <si>
    <t>1399233940</t>
  </si>
  <si>
    <t>288</t>
  </si>
  <si>
    <t>998781122</t>
  </si>
  <si>
    <t>Přesun hmot tonážní pro obklady keramické ruční v objektech v přes 6 do 12 m</t>
  </si>
  <si>
    <t>861207377</t>
  </si>
  <si>
    <t>289</t>
  </si>
  <si>
    <t>998781192</t>
  </si>
  <si>
    <t>Příplatek k přesunu hmot tonážnímu pro obklady keramické za zvětšený přesun do 100 m</t>
  </si>
  <si>
    <t>364404700</t>
  </si>
  <si>
    <t>782</t>
  </si>
  <si>
    <t>Dokončovací práce - obklady z kamene</t>
  </si>
  <si>
    <t>290</t>
  </si>
  <si>
    <t>782112r111</t>
  </si>
  <si>
    <t>Montáž obkladu stěn z pravoúhlých desek z měkkého kamene do lepidla tl do 25 mm</t>
  </si>
  <si>
    <t>-1178619118</t>
  </si>
  <si>
    <t>1,0*1,40*2</t>
  </si>
  <si>
    <t>291</t>
  </si>
  <si>
    <t>583811r90</t>
  </si>
  <si>
    <t>kamenný obklad mozaika 30x30 mm</t>
  </si>
  <si>
    <t>1969141312</t>
  </si>
  <si>
    <t>2,8*1,05 'Přepočtené koeficientem množství</t>
  </si>
  <si>
    <t>292</t>
  </si>
  <si>
    <t>782191111</t>
  </si>
  <si>
    <t>Příplatek k montáži obkladu stěn z kamene a betonu za plochu do 10 m2</t>
  </si>
  <si>
    <t>-363618718</t>
  </si>
  <si>
    <t>783</t>
  </si>
  <si>
    <t>Dokončovací práce - nátěry</t>
  </si>
  <si>
    <t>293</t>
  </si>
  <si>
    <t>783113101</t>
  </si>
  <si>
    <t>Jednonásobný napouštěcí syntetický nátěr truhlářských konstrukcí</t>
  </si>
  <si>
    <t>616807524</t>
  </si>
  <si>
    <t>práhy dveří</t>
  </si>
  <si>
    <t>0,8*0,200</t>
  </si>
  <si>
    <t>0,9*0,200*4</t>
  </si>
  <si>
    <t>294</t>
  </si>
  <si>
    <t>783114101</t>
  </si>
  <si>
    <t>Základní jednonásobný syntetický nátěr truhlářských konstrukcí</t>
  </si>
  <si>
    <t>1972946357</t>
  </si>
  <si>
    <t>295</t>
  </si>
  <si>
    <t>783117101</t>
  </si>
  <si>
    <t>Krycí jednonásobný syntetický nátěr truhlářských konstrukcí</t>
  </si>
  <si>
    <t>-2036089573</t>
  </si>
  <si>
    <t>296</t>
  </si>
  <si>
    <t>783118211</t>
  </si>
  <si>
    <t>Lakovací dvojnásobný syntetický nátěr truhlářských konstrukcí s mezibroušením</t>
  </si>
  <si>
    <t>-894871565</t>
  </si>
  <si>
    <t>297</t>
  </si>
  <si>
    <t>783301401</t>
  </si>
  <si>
    <t>Ometení zámečnických konstrukcí</t>
  </si>
  <si>
    <t>-650158796</t>
  </si>
  <si>
    <t>Nátěr zárubní</t>
  </si>
  <si>
    <t>0,35*4</t>
  </si>
  <si>
    <t>298</t>
  </si>
  <si>
    <t>783314101</t>
  </si>
  <si>
    <t>Základní jednonásobný syntetický nátěr zámečnických konstrukcí</t>
  </si>
  <si>
    <t>-630605868</t>
  </si>
  <si>
    <t>299</t>
  </si>
  <si>
    <t>783317101</t>
  </si>
  <si>
    <t>Krycí jednonásobný syntetický standardní nátěr zámečnických konstrukcí</t>
  </si>
  <si>
    <t>-1661967736</t>
  </si>
  <si>
    <t>300</t>
  </si>
  <si>
    <t>783901203</t>
  </si>
  <si>
    <t>Jemné broušení dřevěných podlah před provedením nátěru</t>
  </si>
  <si>
    <t>-687117713</t>
  </si>
  <si>
    <t>akustický obklad</t>
  </si>
  <si>
    <t>110,608</t>
  </si>
  <si>
    <t>301</t>
  </si>
  <si>
    <t>783968221</t>
  </si>
  <si>
    <t>Ochranný dvojnásobný přírodním tvrdým voskem olejem - bílý pigment</t>
  </si>
  <si>
    <t>-2017428631</t>
  </si>
  <si>
    <t>92,608</t>
  </si>
  <si>
    <t>zákryty topení</t>
  </si>
  <si>
    <t>18,0</t>
  </si>
  <si>
    <t>784</t>
  </si>
  <si>
    <t>Dokončovací práce - malby a tapety</t>
  </si>
  <si>
    <t>302</t>
  </si>
  <si>
    <t>784111001</t>
  </si>
  <si>
    <t>Oprášení (ometení ) podkladu v místnostech v do 3,80 m</t>
  </si>
  <si>
    <t>-1358317281</t>
  </si>
  <si>
    <t>303</t>
  </si>
  <si>
    <t>784121001</t>
  </si>
  <si>
    <t>Oškrabání malby v místnostech v do 3,80 m</t>
  </si>
  <si>
    <t>-1810256052</t>
  </si>
  <si>
    <t>m.č. 2.01b za pítkem + 3.01b</t>
  </si>
  <si>
    <t>304</t>
  </si>
  <si>
    <t>784181121</t>
  </si>
  <si>
    <t>Hloubková jednonásobná bezbarvá penetrace podkladu v místnostech v do 3,80 m</t>
  </si>
  <si>
    <t>1466336312</t>
  </si>
  <si>
    <t>305</t>
  </si>
  <si>
    <t>784211101</t>
  </si>
  <si>
    <t>Dvojnásobné bílé malby ze směsí za mokra výborně oděruvzdorných v místnostech v do 3,80 m</t>
  </si>
  <si>
    <t>-27567430</t>
  </si>
  <si>
    <t>stěny</t>
  </si>
  <si>
    <t>(1,8*2+3,98*2+1,8*2+2,17*2+2,85*2+3,40*2+1,35*2+2,75*2+2,85*2)*0,400</t>
  </si>
  <si>
    <t>(5,60*2+6,60*2+8,85*2+6,60*2)*3,34-(2,22*2,35*5)-(0,9*1,97*2)</t>
  </si>
  <si>
    <t>(6,60*2+6,30*2)*3,40-(1,65*2,35)-(2,2*2,35*2)-(0,9*1,97)</t>
  </si>
  <si>
    <t>(4,65*2+2,85*2)*3,36-(2,2*2,35)-(0,9*1,97)</t>
  </si>
  <si>
    <t>(6,6*2+9,0*2)*3,37-(2,2*2,35*3)-(0,9*1,97)</t>
  </si>
  <si>
    <t>(8,9*2+6,6*2)*3,38-(2,2*2,35*3)-(0,9*1,97)</t>
  </si>
  <si>
    <t>(8,9*2+6,6*2)*3,36-(2,2*2,35*3)-(0,9*1,97*2)</t>
  </si>
  <si>
    <t>oprava výmalby po příčce chodba 3.01b a kolem pítka a kolem zárubní</t>
  </si>
  <si>
    <t>kolem pítka 2.01b a oprava otvorů 2.01a</t>
  </si>
  <si>
    <t>786</t>
  </si>
  <si>
    <t>Dokončovací práce - čalounické úpravy</t>
  </si>
  <si>
    <t>306</t>
  </si>
  <si>
    <t>786626r00</t>
  </si>
  <si>
    <t>819076875</t>
  </si>
  <si>
    <t>HZS</t>
  </si>
  <si>
    <t>Hodinové zúčtovací sazby</t>
  </si>
  <si>
    <t>307</t>
  </si>
  <si>
    <t>HZS1302</t>
  </si>
  <si>
    <t xml:space="preserve">Hodinová zúčtovací sazba zedník specialista </t>
  </si>
  <si>
    <t>hod.</t>
  </si>
  <si>
    <t>512</t>
  </si>
  <si>
    <t>-811991897</t>
  </si>
  <si>
    <t>- zatmelení děr po rozvodech, zapravení drážek, sekání drážek, vrtání, po demontáži příček atd.</t>
  </si>
  <si>
    <t>- zednická přípomoc</t>
  </si>
  <si>
    <t>VRN</t>
  </si>
  <si>
    <t>Vedlejší rozpočtové náklady</t>
  </si>
  <si>
    <t>VRN3</t>
  </si>
  <si>
    <t>Zařízení staveniště</t>
  </si>
  <si>
    <t>308</t>
  </si>
  <si>
    <t>030001000</t>
  </si>
  <si>
    <t>%</t>
  </si>
  <si>
    <t>1024</t>
  </si>
  <si>
    <t>1790006363</t>
  </si>
  <si>
    <t>VRN4</t>
  </si>
  <si>
    <t>Inženýrská činnost</t>
  </si>
  <si>
    <t>309</t>
  </si>
  <si>
    <t>045002000</t>
  </si>
  <si>
    <t>Kompletační a koordinační činnost</t>
  </si>
  <si>
    <t>-685145115</t>
  </si>
  <si>
    <t>VRN7</t>
  </si>
  <si>
    <t>Provozní vlivy</t>
  </si>
  <si>
    <t>310</t>
  </si>
  <si>
    <t>070001000</t>
  </si>
  <si>
    <t>Provozní vlivy a protiprašné opatření</t>
  </si>
  <si>
    <t>-835708443</t>
  </si>
  <si>
    <t>VRN9</t>
  </si>
  <si>
    <t>Ostatní náklady</t>
  </si>
  <si>
    <t>311</t>
  </si>
  <si>
    <t>092002000</t>
  </si>
  <si>
    <t>Fotodokumentace průběhu stavby</t>
  </si>
  <si>
    <t>-51683909</t>
  </si>
  <si>
    <t>312</t>
  </si>
  <si>
    <t>741810001</t>
  </si>
  <si>
    <t>Revize elektro včetně revizní zprávy</t>
  </si>
  <si>
    <t>1226468793</t>
  </si>
  <si>
    <t>Dodávka a montáž hliníkových vnitřních stínicích žaluzií do plastových oken.</t>
  </si>
  <si>
    <t xml:space="preserve"> - včetně demontáže stávajících nefunkčních žaluzií
 - včetně ručního ovládání
 - barva bílá, výrobek bude vyvzorkován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</si>
</sst>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center" vertical="center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center" wrapText="1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4" fontId="7" fillId="0" borderId="0" xfId="0" applyNumberFormat="1" applyFont="1" applyFill="1" applyAlignment="1" applyProtection="1"/>
    <xf numFmtId="0" fontId="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7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" fontId="33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36" fillId="0" borderId="3" xfId="0" applyFont="1" applyBorder="1" applyAlignment="1" applyProtection="1">
      <alignment vertical="center"/>
    </xf>
    <xf numFmtId="0" fontId="35" fillId="2" borderId="14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23" fillId="2" borderId="19" xfId="0" applyFont="1" applyFill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8" t="s">
        <v>0</v>
      </c>
      <c r="AZ1" s="8" t="s">
        <v>1</v>
      </c>
      <c r="BA1" s="8" t="s">
        <v>2</v>
      </c>
      <c r="BB1" s="8" t="s">
        <v>3</v>
      </c>
      <c r="BT1" s="8" t="s">
        <v>4</v>
      </c>
      <c r="BU1" s="8" t="s">
        <v>4</v>
      </c>
      <c r="BV1" s="8" t="s">
        <v>5</v>
      </c>
    </row>
    <row r="2" spans="1:74" s="1" customFormat="1" ht="36.950000000000003" customHeight="1"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S2" s="9" t="s">
        <v>6</v>
      </c>
      <c r="BT2" s="9" t="s">
        <v>7</v>
      </c>
    </row>
    <row r="3" spans="1:74" s="1" customFormat="1" ht="6.95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6</v>
      </c>
      <c r="BT3" s="9" t="s">
        <v>8</v>
      </c>
    </row>
    <row r="4" spans="1:74" s="1" customFormat="1" ht="24.95" customHeight="1">
      <c r="B4" s="13"/>
      <c r="C4" s="14"/>
      <c r="D4" s="15" t="s">
        <v>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2"/>
      <c r="AS4" s="16" t="s">
        <v>10</v>
      </c>
      <c r="BE4" s="17" t="s">
        <v>11</v>
      </c>
      <c r="BS4" s="9" t="s">
        <v>12</v>
      </c>
    </row>
    <row r="5" spans="1:74" s="1" customFormat="1" ht="12" customHeight="1">
      <c r="B5" s="13"/>
      <c r="C5" s="14"/>
      <c r="D5" s="18" t="s">
        <v>13</v>
      </c>
      <c r="E5" s="14"/>
      <c r="F5" s="14"/>
      <c r="G5" s="14"/>
      <c r="H5" s="14"/>
      <c r="I5" s="14"/>
      <c r="J5" s="14"/>
      <c r="K5" s="223" t="s">
        <v>14</v>
      </c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14"/>
      <c r="AL5" s="14"/>
      <c r="AM5" s="14"/>
      <c r="AN5" s="14"/>
      <c r="AO5" s="14"/>
      <c r="AP5" s="14"/>
      <c r="AQ5" s="14"/>
      <c r="AR5" s="12"/>
      <c r="BE5" s="220" t="s">
        <v>15</v>
      </c>
      <c r="BS5" s="9" t="s">
        <v>6</v>
      </c>
    </row>
    <row r="6" spans="1:74" s="1" customFormat="1" ht="36.950000000000003" customHeight="1">
      <c r="B6" s="13"/>
      <c r="C6" s="14"/>
      <c r="D6" s="20" t="s">
        <v>16</v>
      </c>
      <c r="E6" s="14"/>
      <c r="F6" s="14"/>
      <c r="G6" s="14"/>
      <c r="H6" s="14"/>
      <c r="I6" s="14"/>
      <c r="J6" s="14"/>
      <c r="K6" s="225" t="s">
        <v>17</v>
      </c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14"/>
      <c r="AL6" s="14"/>
      <c r="AM6" s="14"/>
      <c r="AN6" s="14"/>
      <c r="AO6" s="14"/>
      <c r="AP6" s="14"/>
      <c r="AQ6" s="14"/>
      <c r="AR6" s="12"/>
      <c r="BE6" s="221"/>
      <c r="BS6" s="9" t="s">
        <v>6</v>
      </c>
    </row>
    <row r="7" spans="1:74" s="1" customFormat="1" ht="12" customHeight="1">
      <c r="B7" s="13"/>
      <c r="C7" s="14"/>
      <c r="D7" s="21" t="s">
        <v>18</v>
      </c>
      <c r="E7" s="14"/>
      <c r="F7" s="14"/>
      <c r="G7" s="14"/>
      <c r="H7" s="14"/>
      <c r="I7" s="14"/>
      <c r="J7" s="14"/>
      <c r="K7" s="19" t="s">
        <v>1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21" t="s">
        <v>19</v>
      </c>
      <c r="AL7" s="14"/>
      <c r="AM7" s="14"/>
      <c r="AN7" s="19" t="s">
        <v>1</v>
      </c>
      <c r="AO7" s="14"/>
      <c r="AP7" s="14"/>
      <c r="AQ7" s="14"/>
      <c r="AR7" s="12"/>
      <c r="BE7" s="221"/>
      <c r="BS7" s="9" t="s">
        <v>6</v>
      </c>
    </row>
    <row r="8" spans="1:74" s="1" customFormat="1" ht="12" customHeight="1">
      <c r="B8" s="13"/>
      <c r="C8" s="14"/>
      <c r="D8" s="21" t="s">
        <v>20</v>
      </c>
      <c r="E8" s="14"/>
      <c r="F8" s="14"/>
      <c r="G8" s="14"/>
      <c r="H8" s="14"/>
      <c r="I8" s="14"/>
      <c r="J8" s="14"/>
      <c r="K8" s="19" t="s">
        <v>21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1" t="s">
        <v>22</v>
      </c>
      <c r="AL8" s="14"/>
      <c r="AM8" s="14"/>
      <c r="AN8" s="22" t="s">
        <v>23</v>
      </c>
      <c r="AO8" s="14"/>
      <c r="AP8" s="14"/>
      <c r="AQ8" s="14"/>
      <c r="AR8" s="12"/>
      <c r="BE8" s="221"/>
      <c r="BS8" s="9" t="s">
        <v>6</v>
      </c>
    </row>
    <row r="9" spans="1:74" s="1" customFormat="1" ht="14.45" customHeight="1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2"/>
      <c r="BE9" s="221"/>
      <c r="BS9" s="9" t="s">
        <v>6</v>
      </c>
    </row>
    <row r="10" spans="1:74" s="1" customFormat="1" ht="12" customHeight="1">
      <c r="B10" s="13"/>
      <c r="C10" s="14"/>
      <c r="D10" s="21" t="s">
        <v>24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21" t="s">
        <v>25</v>
      </c>
      <c r="AL10" s="14"/>
      <c r="AM10" s="14"/>
      <c r="AN10" s="19" t="s">
        <v>1</v>
      </c>
      <c r="AO10" s="14"/>
      <c r="AP10" s="14"/>
      <c r="AQ10" s="14"/>
      <c r="AR10" s="12"/>
      <c r="BE10" s="221"/>
      <c r="BS10" s="9" t="s">
        <v>6</v>
      </c>
    </row>
    <row r="11" spans="1:74" s="1" customFormat="1" ht="18.399999999999999" customHeight="1">
      <c r="B11" s="13"/>
      <c r="C11" s="14"/>
      <c r="D11" s="14"/>
      <c r="E11" s="19" t="s">
        <v>21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21" t="s">
        <v>26</v>
      </c>
      <c r="AL11" s="14"/>
      <c r="AM11" s="14"/>
      <c r="AN11" s="19" t="s">
        <v>1</v>
      </c>
      <c r="AO11" s="14"/>
      <c r="AP11" s="14"/>
      <c r="AQ11" s="14"/>
      <c r="AR11" s="12"/>
      <c r="BE11" s="221"/>
      <c r="BS11" s="9" t="s">
        <v>6</v>
      </c>
    </row>
    <row r="12" spans="1:74" s="1" customFormat="1" ht="6.95" customHeight="1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2"/>
      <c r="BE12" s="221"/>
      <c r="BS12" s="9" t="s">
        <v>6</v>
      </c>
    </row>
    <row r="13" spans="1:74" s="1" customFormat="1" ht="12" customHeight="1">
      <c r="B13" s="13"/>
      <c r="C13" s="14"/>
      <c r="D13" s="21" t="s">
        <v>27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1" t="s">
        <v>25</v>
      </c>
      <c r="AL13" s="14"/>
      <c r="AM13" s="14"/>
      <c r="AN13" s="23" t="s">
        <v>28</v>
      </c>
      <c r="AO13" s="14"/>
      <c r="AP13" s="14"/>
      <c r="AQ13" s="14"/>
      <c r="AR13" s="12"/>
      <c r="BE13" s="221"/>
      <c r="BS13" s="9" t="s">
        <v>6</v>
      </c>
    </row>
    <row r="14" spans="1:74" ht="12.75">
      <c r="B14" s="13"/>
      <c r="C14" s="14"/>
      <c r="D14" s="14"/>
      <c r="E14" s="226" t="s">
        <v>28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1" t="s">
        <v>26</v>
      </c>
      <c r="AL14" s="14"/>
      <c r="AM14" s="14"/>
      <c r="AN14" s="23" t="s">
        <v>28</v>
      </c>
      <c r="AO14" s="14"/>
      <c r="AP14" s="14"/>
      <c r="AQ14" s="14"/>
      <c r="AR14" s="12"/>
      <c r="BE14" s="221"/>
      <c r="BS14" s="9" t="s">
        <v>6</v>
      </c>
    </row>
    <row r="15" spans="1:74" s="1" customFormat="1" ht="6.95" customHeight="1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BE15" s="221"/>
      <c r="BS15" s="9" t="s">
        <v>4</v>
      </c>
    </row>
    <row r="16" spans="1:74" s="1" customFormat="1" ht="12" customHeight="1">
      <c r="B16" s="13"/>
      <c r="C16" s="14"/>
      <c r="D16" s="21" t="s">
        <v>29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21" t="s">
        <v>25</v>
      </c>
      <c r="AL16" s="14"/>
      <c r="AM16" s="14"/>
      <c r="AN16" s="19" t="s">
        <v>1</v>
      </c>
      <c r="AO16" s="14"/>
      <c r="AP16" s="14"/>
      <c r="AQ16" s="14"/>
      <c r="AR16" s="12"/>
      <c r="BE16" s="221"/>
      <c r="BS16" s="9" t="s">
        <v>4</v>
      </c>
    </row>
    <row r="17" spans="1:71" s="1" customFormat="1" ht="18.399999999999999" customHeight="1">
      <c r="B17" s="13"/>
      <c r="C17" s="14"/>
      <c r="D17" s="14"/>
      <c r="E17" s="19" t="s">
        <v>21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21" t="s">
        <v>26</v>
      </c>
      <c r="AL17" s="14"/>
      <c r="AM17" s="14"/>
      <c r="AN17" s="19" t="s">
        <v>1</v>
      </c>
      <c r="AO17" s="14"/>
      <c r="AP17" s="14"/>
      <c r="AQ17" s="14"/>
      <c r="AR17" s="12"/>
      <c r="BE17" s="221"/>
      <c r="BS17" s="9" t="s">
        <v>4</v>
      </c>
    </row>
    <row r="18" spans="1:71" s="1" customFormat="1" ht="6.95" customHeight="1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2"/>
      <c r="BE18" s="221"/>
      <c r="BS18" s="9" t="s">
        <v>6</v>
      </c>
    </row>
    <row r="19" spans="1:71" s="1" customFormat="1" ht="12" customHeight="1">
      <c r="B19" s="13"/>
      <c r="C19" s="14"/>
      <c r="D19" s="21" t="s">
        <v>30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21" t="s">
        <v>25</v>
      </c>
      <c r="AL19" s="14"/>
      <c r="AM19" s="14"/>
      <c r="AN19" s="19" t="s">
        <v>1</v>
      </c>
      <c r="AO19" s="14"/>
      <c r="AP19" s="14"/>
      <c r="AQ19" s="14"/>
      <c r="AR19" s="12"/>
      <c r="BE19" s="221"/>
      <c r="BS19" s="9" t="s">
        <v>6</v>
      </c>
    </row>
    <row r="20" spans="1:71" s="1" customFormat="1" ht="18.399999999999999" customHeight="1">
      <c r="B20" s="13"/>
      <c r="C20" s="14"/>
      <c r="D20" s="14"/>
      <c r="E20" s="19" t="s">
        <v>21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21" t="s">
        <v>26</v>
      </c>
      <c r="AL20" s="14"/>
      <c r="AM20" s="14"/>
      <c r="AN20" s="19" t="s">
        <v>1</v>
      </c>
      <c r="AO20" s="14"/>
      <c r="AP20" s="14"/>
      <c r="AQ20" s="14"/>
      <c r="AR20" s="12"/>
      <c r="BE20" s="221"/>
      <c r="BS20" s="9" t="s">
        <v>31</v>
      </c>
    </row>
    <row r="21" spans="1:71" s="1" customFormat="1" ht="6.95" customHeight="1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2"/>
      <c r="BE21" s="221"/>
    </row>
    <row r="22" spans="1:71" s="1" customFormat="1" ht="12" customHeight="1">
      <c r="B22" s="13"/>
      <c r="C22" s="14"/>
      <c r="D22" s="21" t="s">
        <v>32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2"/>
      <c r="BE22" s="221"/>
    </row>
    <row r="23" spans="1:71" s="1" customFormat="1" ht="16.5" customHeight="1">
      <c r="B23" s="13"/>
      <c r="C23" s="14"/>
      <c r="D23" s="14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14"/>
      <c r="AP23" s="14"/>
      <c r="AQ23" s="14"/>
      <c r="AR23" s="12"/>
      <c r="BE23" s="221"/>
    </row>
    <row r="24" spans="1:71" s="1" customFormat="1" ht="6.95" customHeight="1"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2"/>
      <c r="BE24" s="221"/>
    </row>
    <row r="25" spans="1:71" s="1" customFormat="1" ht="6.95" customHeight="1">
      <c r="B25" s="13"/>
      <c r="C25" s="1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14"/>
      <c r="AQ25" s="14"/>
      <c r="AR25" s="12"/>
      <c r="BE25" s="221"/>
    </row>
    <row r="26" spans="1:71" s="2" customFormat="1" ht="25.9" customHeight="1">
      <c r="A26" s="25"/>
      <c r="B26" s="26"/>
      <c r="C26" s="27"/>
      <c r="D26" s="28" t="s">
        <v>33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29">
        <f>ROUND(AG94,2)</f>
        <v>0</v>
      </c>
      <c r="AL26" s="230"/>
      <c r="AM26" s="230"/>
      <c r="AN26" s="230"/>
      <c r="AO26" s="230"/>
      <c r="AP26" s="27"/>
      <c r="AQ26" s="27"/>
      <c r="AR26" s="30"/>
      <c r="BE26" s="221"/>
    </row>
    <row r="27" spans="1:71" s="2" customFormat="1" ht="6.95" customHeight="1">
      <c r="A27" s="25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30"/>
      <c r="BE27" s="221"/>
    </row>
    <row r="28" spans="1:71" s="2" customFormat="1" ht="12.75">
      <c r="A28" s="25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31" t="s">
        <v>34</v>
      </c>
      <c r="M28" s="231"/>
      <c r="N28" s="231"/>
      <c r="O28" s="231"/>
      <c r="P28" s="231"/>
      <c r="Q28" s="27"/>
      <c r="R28" s="27"/>
      <c r="S28" s="27"/>
      <c r="T28" s="27"/>
      <c r="U28" s="27"/>
      <c r="V28" s="27"/>
      <c r="W28" s="231" t="s">
        <v>35</v>
      </c>
      <c r="X28" s="231"/>
      <c r="Y28" s="231"/>
      <c r="Z28" s="231"/>
      <c r="AA28" s="231"/>
      <c r="AB28" s="231"/>
      <c r="AC28" s="231"/>
      <c r="AD28" s="231"/>
      <c r="AE28" s="231"/>
      <c r="AF28" s="27"/>
      <c r="AG28" s="27"/>
      <c r="AH28" s="27"/>
      <c r="AI28" s="27"/>
      <c r="AJ28" s="27"/>
      <c r="AK28" s="231" t="s">
        <v>36</v>
      </c>
      <c r="AL28" s="231"/>
      <c r="AM28" s="231"/>
      <c r="AN28" s="231"/>
      <c r="AO28" s="231"/>
      <c r="AP28" s="27"/>
      <c r="AQ28" s="27"/>
      <c r="AR28" s="30"/>
      <c r="BE28" s="221"/>
    </row>
    <row r="29" spans="1:71" s="3" customFormat="1" ht="14.45" customHeight="1">
      <c r="B29" s="31"/>
      <c r="C29" s="32"/>
      <c r="D29" s="21" t="s">
        <v>37</v>
      </c>
      <c r="E29" s="32"/>
      <c r="F29" s="21" t="s">
        <v>38</v>
      </c>
      <c r="G29" s="32"/>
      <c r="H29" s="32"/>
      <c r="I29" s="32"/>
      <c r="J29" s="32"/>
      <c r="K29" s="32"/>
      <c r="L29" s="219">
        <v>0.21</v>
      </c>
      <c r="M29" s="218"/>
      <c r="N29" s="218"/>
      <c r="O29" s="218"/>
      <c r="P29" s="218"/>
      <c r="Q29" s="32"/>
      <c r="R29" s="32"/>
      <c r="S29" s="32"/>
      <c r="T29" s="32"/>
      <c r="U29" s="32"/>
      <c r="V29" s="32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F29" s="32"/>
      <c r="AG29" s="32"/>
      <c r="AH29" s="32"/>
      <c r="AI29" s="32"/>
      <c r="AJ29" s="32"/>
      <c r="AK29" s="217">
        <f>ROUND(AV94, 2)</f>
        <v>0</v>
      </c>
      <c r="AL29" s="218"/>
      <c r="AM29" s="218"/>
      <c r="AN29" s="218"/>
      <c r="AO29" s="218"/>
      <c r="AP29" s="32"/>
      <c r="AQ29" s="32"/>
      <c r="AR29" s="33"/>
      <c r="BE29" s="222"/>
    </row>
    <row r="30" spans="1:71" s="3" customFormat="1" ht="14.45" customHeight="1">
      <c r="B30" s="31"/>
      <c r="C30" s="32"/>
      <c r="D30" s="32"/>
      <c r="E30" s="32"/>
      <c r="F30" s="21" t="s">
        <v>39</v>
      </c>
      <c r="G30" s="32"/>
      <c r="H30" s="32"/>
      <c r="I30" s="32"/>
      <c r="J30" s="32"/>
      <c r="K30" s="32"/>
      <c r="L30" s="219">
        <v>0.12</v>
      </c>
      <c r="M30" s="218"/>
      <c r="N30" s="218"/>
      <c r="O30" s="218"/>
      <c r="P30" s="218"/>
      <c r="Q30" s="32"/>
      <c r="R30" s="32"/>
      <c r="S30" s="32"/>
      <c r="T30" s="32"/>
      <c r="U30" s="32"/>
      <c r="V30" s="32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F30" s="32"/>
      <c r="AG30" s="32"/>
      <c r="AH30" s="32"/>
      <c r="AI30" s="32"/>
      <c r="AJ30" s="32"/>
      <c r="AK30" s="217">
        <f>ROUND(AW94, 2)</f>
        <v>0</v>
      </c>
      <c r="AL30" s="218"/>
      <c r="AM30" s="218"/>
      <c r="AN30" s="218"/>
      <c r="AO30" s="218"/>
      <c r="AP30" s="32"/>
      <c r="AQ30" s="32"/>
      <c r="AR30" s="33"/>
      <c r="BE30" s="222"/>
    </row>
    <row r="31" spans="1:71" s="3" customFormat="1" ht="14.45" hidden="1" customHeight="1">
      <c r="B31" s="31"/>
      <c r="C31" s="32"/>
      <c r="D31" s="32"/>
      <c r="E31" s="32"/>
      <c r="F31" s="21" t="s">
        <v>40</v>
      </c>
      <c r="G31" s="32"/>
      <c r="H31" s="32"/>
      <c r="I31" s="32"/>
      <c r="J31" s="32"/>
      <c r="K31" s="32"/>
      <c r="L31" s="219">
        <v>0.21</v>
      </c>
      <c r="M31" s="218"/>
      <c r="N31" s="218"/>
      <c r="O31" s="218"/>
      <c r="P31" s="218"/>
      <c r="Q31" s="32"/>
      <c r="R31" s="32"/>
      <c r="S31" s="32"/>
      <c r="T31" s="32"/>
      <c r="U31" s="32"/>
      <c r="V31" s="32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F31" s="32"/>
      <c r="AG31" s="32"/>
      <c r="AH31" s="32"/>
      <c r="AI31" s="32"/>
      <c r="AJ31" s="32"/>
      <c r="AK31" s="217">
        <v>0</v>
      </c>
      <c r="AL31" s="218"/>
      <c r="AM31" s="218"/>
      <c r="AN31" s="218"/>
      <c r="AO31" s="218"/>
      <c r="AP31" s="32"/>
      <c r="AQ31" s="32"/>
      <c r="AR31" s="33"/>
      <c r="BE31" s="222"/>
    </row>
    <row r="32" spans="1:71" s="3" customFormat="1" ht="14.45" hidden="1" customHeight="1">
      <c r="B32" s="31"/>
      <c r="C32" s="32"/>
      <c r="D32" s="32"/>
      <c r="E32" s="32"/>
      <c r="F32" s="21" t="s">
        <v>41</v>
      </c>
      <c r="G32" s="32"/>
      <c r="H32" s="32"/>
      <c r="I32" s="32"/>
      <c r="J32" s="32"/>
      <c r="K32" s="32"/>
      <c r="L32" s="219">
        <v>0.12</v>
      </c>
      <c r="M32" s="218"/>
      <c r="N32" s="218"/>
      <c r="O32" s="218"/>
      <c r="P32" s="218"/>
      <c r="Q32" s="32"/>
      <c r="R32" s="32"/>
      <c r="S32" s="32"/>
      <c r="T32" s="32"/>
      <c r="U32" s="32"/>
      <c r="V32" s="32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F32" s="32"/>
      <c r="AG32" s="32"/>
      <c r="AH32" s="32"/>
      <c r="AI32" s="32"/>
      <c r="AJ32" s="32"/>
      <c r="AK32" s="217">
        <v>0</v>
      </c>
      <c r="AL32" s="218"/>
      <c r="AM32" s="218"/>
      <c r="AN32" s="218"/>
      <c r="AO32" s="218"/>
      <c r="AP32" s="32"/>
      <c r="AQ32" s="32"/>
      <c r="AR32" s="33"/>
      <c r="BE32" s="222"/>
    </row>
    <row r="33" spans="1:57" s="3" customFormat="1" ht="14.45" hidden="1" customHeight="1">
      <c r="B33" s="31"/>
      <c r="C33" s="32"/>
      <c r="D33" s="32"/>
      <c r="E33" s="32"/>
      <c r="F33" s="21" t="s">
        <v>42</v>
      </c>
      <c r="G33" s="32"/>
      <c r="H33" s="32"/>
      <c r="I33" s="32"/>
      <c r="J33" s="32"/>
      <c r="K33" s="32"/>
      <c r="L33" s="219">
        <v>0</v>
      </c>
      <c r="M33" s="218"/>
      <c r="N33" s="218"/>
      <c r="O33" s="218"/>
      <c r="P33" s="218"/>
      <c r="Q33" s="32"/>
      <c r="R33" s="32"/>
      <c r="S33" s="32"/>
      <c r="T33" s="32"/>
      <c r="U33" s="32"/>
      <c r="V33" s="32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F33" s="32"/>
      <c r="AG33" s="32"/>
      <c r="AH33" s="32"/>
      <c r="AI33" s="32"/>
      <c r="AJ33" s="32"/>
      <c r="AK33" s="217">
        <v>0</v>
      </c>
      <c r="AL33" s="218"/>
      <c r="AM33" s="218"/>
      <c r="AN33" s="218"/>
      <c r="AO33" s="218"/>
      <c r="AP33" s="32"/>
      <c r="AQ33" s="32"/>
      <c r="AR33" s="33"/>
      <c r="BE33" s="222"/>
    </row>
    <row r="34" spans="1:57" s="2" customFormat="1" ht="6.95" customHeight="1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30"/>
      <c r="BE34" s="221"/>
    </row>
    <row r="35" spans="1:57" s="2" customFormat="1" ht="25.9" customHeight="1">
      <c r="A35" s="25"/>
      <c r="B35" s="26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254" t="s">
        <v>45</v>
      </c>
      <c r="Y35" s="255"/>
      <c r="Z35" s="255"/>
      <c r="AA35" s="255"/>
      <c r="AB35" s="255"/>
      <c r="AC35" s="36"/>
      <c r="AD35" s="36"/>
      <c r="AE35" s="36"/>
      <c r="AF35" s="36"/>
      <c r="AG35" s="36"/>
      <c r="AH35" s="36"/>
      <c r="AI35" s="36"/>
      <c r="AJ35" s="36"/>
      <c r="AK35" s="256">
        <f>SUM(AK26:AK33)</f>
        <v>0</v>
      </c>
      <c r="AL35" s="255"/>
      <c r="AM35" s="255"/>
      <c r="AN35" s="255"/>
      <c r="AO35" s="257"/>
      <c r="AP35" s="34"/>
      <c r="AQ35" s="34"/>
      <c r="AR35" s="30"/>
      <c r="BE35" s="25"/>
    </row>
    <row r="36" spans="1:57" s="2" customFormat="1" ht="6.95" customHeight="1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30"/>
      <c r="BE36" s="25"/>
    </row>
    <row r="37" spans="1:57" s="2" customFormat="1" ht="14.45" customHeight="1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30"/>
      <c r="BE37" s="25"/>
    </row>
    <row r="38" spans="1:57" s="1" customFormat="1" ht="14.45" customHeight="1"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2"/>
    </row>
    <row r="39" spans="1:57" s="1" customFormat="1" ht="14.45" customHeight="1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2"/>
    </row>
    <row r="40" spans="1:57" s="1" customFormat="1" ht="14.45" customHeight="1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2"/>
    </row>
    <row r="41" spans="1:57" s="1" customFormat="1" ht="14.45" customHeight="1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2"/>
    </row>
    <row r="42" spans="1:57" s="1" customFormat="1" ht="14.45" customHeight="1"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2"/>
    </row>
    <row r="43" spans="1:57" s="1" customFormat="1" ht="14.45" customHeight="1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2"/>
    </row>
    <row r="44" spans="1:57" s="1" customFormat="1" ht="14.45" customHeight="1"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2"/>
    </row>
    <row r="45" spans="1:57" s="1" customFormat="1" ht="14.45" customHeight="1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2"/>
    </row>
    <row r="46" spans="1:57" s="1" customFormat="1" ht="14.45" customHeight="1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2"/>
    </row>
    <row r="47" spans="1:57" s="1" customFormat="1" ht="14.45" customHeight="1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2"/>
    </row>
    <row r="48" spans="1:57" s="1" customFormat="1" ht="14.45" customHeight="1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2"/>
    </row>
    <row r="49" spans="1:57" s="2" customFormat="1" ht="14.45" customHeight="1">
      <c r="B49" s="38"/>
      <c r="C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P49" s="39"/>
      <c r="AQ49" s="39"/>
      <c r="AR49" s="42"/>
    </row>
    <row r="50" spans="1:57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2"/>
    </row>
    <row r="51" spans="1:57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2"/>
    </row>
    <row r="52" spans="1:57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2"/>
    </row>
    <row r="53" spans="1:57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2"/>
    </row>
    <row r="54" spans="1:57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2"/>
    </row>
    <row r="55" spans="1:57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2"/>
    </row>
    <row r="56" spans="1:57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2"/>
    </row>
    <row r="57" spans="1:57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2"/>
    </row>
    <row r="58" spans="1:57"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2"/>
    </row>
    <row r="59" spans="1:57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2"/>
    </row>
    <row r="60" spans="1:57" s="2" customFormat="1" ht="12.75">
      <c r="A60" s="25"/>
      <c r="B60" s="26"/>
      <c r="C60" s="27"/>
      <c r="D60" s="43" t="s">
        <v>48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3" t="s">
        <v>49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3" t="s">
        <v>48</v>
      </c>
      <c r="AI60" s="29"/>
      <c r="AJ60" s="29"/>
      <c r="AK60" s="29"/>
      <c r="AL60" s="29"/>
      <c r="AM60" s="43" t="s">
        <v>49</v>
      </c>
      <c r="AN60" s="29"/>
      <c r="AO60" s="29"/>
      <c r="AP60" s="27"/>
      <c r="AQ60" s="27"/>
      <c r="AR60" s="30"/>
      <c r="BE60" s="25"/>
    </row>
    <row r="61" spans="1:57"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2"/>
    </row>
    <row r="62" spans="1:57"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2"/>
    </row>
    <row r="63" spans="1:57"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2"/>
    </row>
    <row r="64" spans="1:57" s="2" customFormat="1" ht="12.75">
      <c r="A64" s="25"/>
      <c r="B64" s="26"/>
      <c r="C64" s="27"/>
      <c r="D64" s="40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0" t="s">
        <v>51</v>
      </c>
      <c r="AI64" s="44"/>
      <c r="AJ64" s="44"/>
      <c r="AK64" s="44"/>
      <c r="AL64" s="44"/>
      <c r="AM64" s="44"/>
      <c r="AN64" s="44"/>
      <c r="AO64" s="44"/>
      <c r="AP64" s="27"/>
      <c r="AQ64" s="27"/>
      <c r="AR64" s="30"/>
      <c r="BE64" s="25"/>
    </row>
    <row r="65" spans="1:57"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2"/>
    </row>
    <row r="66" spans="1:57"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2"/>
    </row>
    <row r="67" spans="1:57"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2"/>
    </row>
    <row r="68" spans="1:57"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2"/>
    </row>
    <row r="69" spans="1:57"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2"/>
    </row>
    <row r="70" spans="1:57"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2"/>
    </row>
    <row r="71" spans="1:57"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2"/>
    </row>
    <row r="72" spans="1:57"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2"/>
    </row>
    <row r="73" spans="1:57"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2"/>
    </row>
    <row r="74" spans="1:57"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2"/>
    </row>
    <row r="75" spans="1:57" s="2" customFormat="1" ht="12.75">
      <c r="A75" s="25"/>
      <c r="B75" s="26"/>
      <c r="C75" s="27"/>
      <c r="D75" s="43" t="s">
        <v>48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3" t="s">
        <v>49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3" t="s">
        <v>48</v>
      </c>
      <c r="AI75" s="29"/>
      <c r="AJ75" s="29"/>
      <c r="AK75" s="29"/>
      <c r="AL75" s="29"/>
      <c r="AM75" s="43" t="s">
        <v>49</v>
      </c>
      <c r="AN75" s="29"/>
      <c r="AO75" s="29"/>
      <c r="AP75" s="27"/>
      <c r="AQ75" s="27"/>
      <c r="AR75" s="30"/>
      <c r="BE75" s="25"/>
    </row>
    <row r="76" spans="1:57" s="2" customFormat="1">
      <c r="A76" s="25"/>
      <c r="B76" s="26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30"/>
      <c r="BE76" s="25"/>
    </row>
    <row r="77" spans="1:57" s="2" customFormat="1" ht="6.95" customHeight="1">
      <c r="A77" s="25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5"/>
    </row>
    <row r="81" spans="1:91" s="2" customFormat="1" ht="6.95" customHeight="1">
      <c r="A81" s="25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5"/>
    </row>
    <row r="82" spans="1:91" s="2" customFormat="1" ht="24.95" customHeight="1">
      <c r="A82" s="25"/>
      <c r="B82" s="26"/>
      <c r="C82" s="15" t="s">
        <v>52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30"/>
      <c r="BE82" s="25"/>
    </row>
    <row r="83" spans="1:91" s="2" customFormat="1" ht="6.95" customHeight="1">
      <c r="A83" s="25"/>
      <c r="B83" s="26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30"/>
      <c r="BE83" s="25"/>
    </row>
    <row r="84" spans="1:91" s="4" customFormat="1" ht="12" customHeight="1">
      <c r="B84" s="49"/>
      <c r="C84" s="21" t="s">
        <v>13</v>
      </c>
      <c r="D84" s="50"/>
      <c r="E84" s="50"/>
      <c r="F84" s="50"/>
      <c r="G84" s="50"/>
      <c r="H84" s="50"/>
      <c r="I84" s="50"/>
      <c r="J84" s="50"/>
      <c r="K84" s="50"/>
      <c r="L84" s="50" t="str">
        <f>K5</f>
        <v>2024-11</v>
      </c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1"/>
    </row>
    <row r="85" spans="1:91" s="5" customFormat="1" ht="36.950000000000003" customHeight="1">
      <c r="B85" s="52"/>
      <c r="C85" s="53" t="s">
        <v>16</v>
      </c>
      <c r="D85" s="54"/>
      <c r="E85" s="54"/>
      <c r="F85" s="54"/>
      <c r="G85" s="54"/>
      <c r="H85" s="54"/>
      <c r="I85" s="54"/>
      <c r="J85" s="54"/>
      <c r="K85" s="54"/>
      <c r="L85" s="243" t="str">
        <f>K6</f>
        <v>Objekt Vlastina - rekostrukce objektu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54"/>
      <c r="AL85" s="54"/>
      <c r="AM85" s="54"/>
      <c r="AN85" s="54"/>
      <c r="AO85" s="54"/>
      <c r="AP85" s="54"/>
      <c r="AQ85" s="54"/>
      <c r="AR85" s="55"/>
    </row>
    <row r="86" spans="1:91" s="2" customFormat="1" ht="6.95" customHeight="1">
      <c r="A86" s="25"/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30"/>
      <c r="BE86" s="25"/>
    </row>
    <row r="87" spans="1:91" s="2" customFormat="1" ht="12" customHeight="1">
      <c r="A87" s="25"/>
      <c r="B87" s="26"/>
      <c r="C87" s="21" t="s">
        <v>20</v>
      </c>
      <c r="D87" s="27"/>
      <c r="E87" s="27"/>
      <c r="F87" s="27"/>
      <c r="G87" s="27"/>
      <c r="H87" s="27"/>
      <c r="I87" s="27"/>
      <c r="J87" s="27"/>
      <c r="K87" s="27"/>
      <c r="L87" s="56" t="str">
        <f>IF(K8="","",K8)</f>
        <v xml:space="preserve"> </v>
      </c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1" t="s">
        <v>22</v>
      </c>
      <c r="AJ87" s="27"/>
      <c r="AK87" s="27"/>
      <c r="AL87" s="27"/>
      <c r="AM87" s="245" t="str">
        <f>IF(AN8= "","",AN8)</f>
        <v>8. 4. 2024</v>
      </c>
      <c r="AN87" s="245"/>
      <c r="AO87" s="27"/>
      <c r="AP87" s="27"/>
      <c r="AQ87" s="27"/>
      <c r="AR87" s="30"/>
      <c r="BE87" s="25"/>
    </row>
    <row r="88" spans="1:91" s="2" customFormat="1" ht="6.95" customHeight="1">
      <c r="A88" s="25"/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30"/>
      <c r="BE88" s="25"/>
    </row>
    <row r="89" spans="1:91" s="2" customFormat="1" ht="15.2" customHeight="1">
      <c r="A89" s="25"/>
      <c r="B89" s="26"/>
      <c r="C89" s="21" t="s">
        <v>24</v>
      </c>
      <c r="D89" s="27"/>
      <c r="E89" s="27"/>
      <c r="F89" s="27"/>
      <c r="G89" s="27"/>
      <c r="H89" s="27"/>
      <c r="I89" s="27"/>
      <c r="J89" s="27"/>
      <c r="K89" s="27"/>
      <c r="L89" s="50" t="str">
        <f>IF(E11= "","",E11)</f>
        <v xml:space="preserve"> </v>
      </c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1" t="s">
        <v>29</v>
      </c>
      <c r="AJ89" s="27"/>
      <c r="AK89" s="27"/>
      <c r="AL89" s="27"/>
      <c r="AM89" s="246" t="str">
        <f>IF(E17="","",E17)</f>
        <v xml:space="preserve"> </v>
      </c>
      <c r="AN89" s="247"/>
      <c r="AO89" s="247"/>
      <c r="AP89" s="247"/>
      <c r="AQ89" s="27"/>
      <c r="AR89" s="30"/>
      <c r="AS89" s="248" t="s">
        <v>53</v>
      </c>
      <c r="AT89" s="249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25"/>
    </row>
    <row r="90" spans="1:91" s="2" customFormat="1" ht="15.2" customHeight="1">
      <c r="A90" s="25"/>
      <c r="B90" s="26"/>
      <c r="C90" s="21" t="s">
        <v>27</v>
      </c>
      <c r="D90" s="27"/>
      <c r="E90" s="27"/>
      <c r="F90" s="27"/>
      <c r="G90" s="27"/>
      <c r="H90" s="27"/>
      <c r="I90" s="27"/>
      <c r="J90" s="27"/>
      <c r="K90" s="27"/>
      <c r="L90" s="50" t="str">
        <f>IF(E14= "Vyplň údaj","",E14)</f>
        <v/>
      </c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1" t="s">
        <v>30</v>
      </c>
      <c r="AJ90" s="27"/>
      <c r="AK90" s="27"/>
      <c r="AL90" s="27"/>
      <c r="AM90" s="246" t="str">
        <f>IF(E20="","",E20)</f>
        <v xml:space="preserve"> </v>
      </c>
      <c r="AN90" s="247"/>
      <c r="AO90" s="247"/>
      <c r="AP90" s="247"/>
      <c r="AQ90" s="27"/>
      <c r="AR90" s="30"/>
      <c r="AS90" s="250"/>
      <c r="AT90" s="251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25"/>
    </row>
    <row r="91" spans="1:91" s="2" customFormat="1" ht="10.9" customHeight="1">
      <c r="A91" s="25"/>
      <c r="B91" s="26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30"/>
      <c r="AS91" s="252"/>
      <c r="AT91" s="253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25"/>
    </row>
    <row r="92" spans="1:91" s="2" customFormat="1" ht="29.25" customHeight="1">
      <c r="A92" s="25"/>
      <c r="B92" s="26"/>
      <c r="C92" s="238" t="s">
        <v>54</v>
      </c>
      <c r="D92" s="239"/>
      <c r="E92" s="239"/>
      <c r="F92" s="239"/>
      <c r="G92" s="239"/>
      <c r="H92" s="63"/>
      <c r="I92" s="240" t="s">
        <v>55</v>
      </c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41" t="s">
        <v>56</v>
      </c>
      <c r="AH92" s="239"/>
      <c r="AI92" s="239"/>
      <c r="AJ92" s="239"/>
      <c r="AK92" s="239"/>
      <c r="AL92" s="239"/>
      <c r="AM92" s="239"/>
      <c r="AN92" s="240" t="s">
        <v>57</v>
      </c>
      <c r="AO92" s="239"/>
      <c r="AP92" s="242"/>
      <c r="AQ92" s="64" t="s">
        <v>58</v>
      </c>
      <c r="AR92" s="30"/>
      <c r="AS92" s="65" t="s">
        <v>59</v>
      </c>
      <c r="AT92" s="66" t="s">
        <v>60</v>
      </c>
      <c r="AU92" s="66" t="s">
        <v>61</v>
      </c>
      <c r="AV92" s="66" t="s">
        <v>62</v>
      </c>
      <c r="AW92" s="66" t="s">
        <v>63</v>
      </c>
      <c r="AX92" s="66" t="s">
        <v>64</v>
      </c>
      <c r="AY92" s="66" t="s">
        <v>65</v>
      </c>
      <c r="AZ92" s="66" t="s">
        <v>66</v>
      </c>
      <c r="BA92" s="66" t="s">
        <v>67</v>
      </c>
      <c r="BB92" s="66" t="s">
        <v>68</v>
      </c>
      <c r="BC92" s="66" t="s">
        <v>69</v>
      </c>
      <c r="BD92" s="67" t="s">
        <v>70</v>
      </c>
      <c r="BE92" s="25"/>
    </row>
    <row r="93" spans="1:91" s="2" customFormat="1" ht="10.9" customHeight="1">
      <c r="A93" s="25"/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30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25"/>
    </row>
    <row r="94" spans="1:91" s="6" customFormat="1" ht="32.450000000000003" customHeight="1">
      <c r="B94" s="71"/>
      <c r="C94" s="72" t="s">
        <v>71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35">
        <f>ROUND(AG95,2)</f>
        <v>0</v>
      </c>
      <c r="AH94" s="235"/>
      <c r="AI94" s="235"/>
      <c r="AJ94" s="235"/>
      <c r="AK94" s="235"/>
      <c r="AL94" s="235"/>
      <c r="AM94" s="235"/>
      <c r="AN94" s="236">
        <f>SUM(AG94,AT94)</f>
        <v>0</v>
      </c>
      <c r="AO94" s="236"/>
      <c r="AP94" s="236"/>
      <c r="AQ94" s="74" t="s">
        <v>1</v>
      </c>
      <c r="AR94" s="75"/>
      <c r="AS94" s="76">
        <f>ROUND(AS95,2)</f>
        <v>0</v>
      </c>
      <c r="AT94" s="77">
        <f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72</v>
      </c>
      <c r="BT94" s="80" t="s">
        <v>73</v>
      </c>
      <c r="BU94" s="81" t="s">
        <v>74</v>
      </c>
      <c r="BV94" s="80" t="s">
        <v>75</v>
      </c>
      <c r="BW94" s="80" t="s">
        <v>5</v>
      </c>
      <c r="BX94" s="80" t="s">
        <v>76</v>
      </c>
      <c r="CL94" s="80" t="s">
        <v>1</v>
      </c>
    </row>
    <row r="95" spans="1:91" s="7" customFormat="1" ht="16.5" customHeight="1">
      <c r="A95" s="82" t="s">
        <v>77</v>
      </c>
      <c r="B95" s="83"/>
      <c r="C95" s="84"/>
      <c r="D95" s="234" t="s">
        <v>78</v>
      </c>
      <c r="E95" s="234"/>
      <c r="F95" s="234"/>
      <c r="G95" s="234"/>
      <c r="H95" s="234"/>
      <c r="I95" s="85"/>
      <c r="J95" s="234" t="s">
        <v>79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'SO 04 - Stavební úpravy v...'!J30</f>
        <v>0</v>
      </c>
      <c r="AH95" s="233"/>
      <c r="AI95" s="233"/>
      <c r="AJ95" s="233"/>
      <c r="AK95" s="233"/>
      <c r="AL95" s="233"/>
      <c r="AM95" s="233"/>
      <c r="AN95" s="232">
        <f>SUM(AG95,AT95)</f>
        <v>0</v>
      </c>
      <c r="AO95" s="233"/>
      <c r="AP95" s="233"/>
      <c r="AQ95" s="86" t="s">
        <v>80</v>
      </c>
      <c r="AR95" s="87"/>
      <c r="AS95" s="88">
        <v>0</v>
      </c>
      <c r="AT95" s="89">
        <f>ROUND(SUM(AV95:AW95),2)</f>
        <v>0</v>
      </c>
      <c r="AU95" s="90">
        <f>'SO 04 - Stavební úpravy v...'!P148</f>
        <v>0</v>
      </c>
      <c r="AV95" s="89">
        <f>'SO 04 - Stavební úpravy v...'!J33</f>
        <v>0</v>
      </c>
      <c r="AW95" s="89">
        <f>'SO 04 - Stavební úpravy v...'!J34</f>
        <v>0</v>
      </c>
      <c r="AX95" s="89">
        <f>'SO 04 - Stavební úpravy v...'!J35</f>
        <v>0</v>
      </c>
      <c r="AY95" s="89">
        <f>'SO 04 - Stavební úpravy v...'!J36</f>
        <v>0</v>
      </c>
      <c r="AZ95" s="89">
        <f>'SO 04 - Stavební úpravy v...'!F33</f>
        <v>0</v>
      </c>
      <c r="BA95" s="89">
        <f>'SO 04 - Stavební úpravy v...'!F34</f>
        <v>0</v>
      </c>
      <c r="BB95" s="89">
        <f>'SO 04 - Stavební úpravy v...'!F35</f>
        <v>0</v>
      </c>
      <c r="BC95" s="89">
        <f>'SO 04 - Stavební úpravy v...'!F36</f>
        <v>0</v>
      </c>
      <c r="BD95" s="91">
        <f>'SO 04 - Stavební úpravy v...'!F37</f>
        <v>0</v>
      </c>
      <c r="BT95" s="92" t="s">
        <v>81</v>
      </c>
      <c r="BV95" s="92" t="s">
        <v>75</v>
      </c>
      <c r="BW95" s="92" t="s">
        <v>82</v>
      </c>
      <c r="BX95" s="92" t="s">
        <v>5</v>
      </c>
      <c r="CL95" s="92" t="s">
        <v>1</v>
      </c>
      <c r="CM95" s="92" t="s">
        <v>83</v>
      </c>
    </row>
    <row r="96" spans="1:91" s="2" customFormat="1" ht="30" customHeight="1">
      <c r="A96" s="25"/>
      <c r="B96" s="26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30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s="2" customFormat="1" ht="6.95" customHeight="1">
      <c r="A97" s="25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</sheetData>
  <sheetProtection algorithmName="SHA-512" hashValue="CDBD7/z6gduAN65XeKq/x2HWICM1rq6JpAraJ62FbH/4n5AQzyW3Jt8+xSqCMyVF2Am1zbgpWi+bogO3pzxXIw==" saltValue="WhYXGW7XBZ+QDyvQYraPeJlV3I59fis3qf2KS9wxeXv1BCF0zneu57j9SgLgRvDCDiOedjMIIXWz/+W+eDjqS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SO 04 - Stavební úpravy v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42"/>
  <sheetViews>
    <sheetView showGridLines="0" tabSelected="1" topLeftCell="A1100" zoomScale="85" zoomScaleNormal="85" workbookViewId="0">
      <selection activeCell="I1128" sqref="I1128"/>
    </sheetView>
  </sheetViews>
  <sheetFormatPr defaultRowHeight="11.25"/>
  <cols>
    <col min="1" max="1" width="8.33203125" style="176" customWidth="1"/>
    <col min="2" max="2" width="1.1640625" style="176" customWidth="1"/>
    <col min="3" max="3" width="4.1640625" style="176" customWidth="1"/>
    <col min="4" max="4" width="4.33203125" style="176" customWidth="1"/>
    <col min="5" max="5" width="17.1640625" style="176" customWidth="1"/>
    <col min="6" max="6" width="50.83203125" style="176" customWidth="1"/>
    <col min="7" max="7" width="7.5" style="176" customWidth="1"/>
    <col min="8" max="8" width="14" style="176" customWidth="1"/>
    <col min="9" max="9" width="15.83203125" style="176" customWidth="1"/>
    <col min="10" max="11" width="22.33203125" style="176" customWidth="1"/>
    <col min="12" max="12" width="9.33203125" style="176" customWidth="1"/>
    <col min="13" max="13" width="10.83203125" style="176" hidden="1" customWidth="1"/>
    <col min="14" max="14" width="9.33203125" style="176" hidden="1" customWidth="1"/>
    <col min="15" max="20" width="14.1640625" style="176" hidden="1" customWidth="1"/>
    <col min="21" max="21" width="16.33203125" style="176" customWidth="1"/>
    <col min="22" max="22" width="12.33203125" style="176" customWidth="1"/>
    <col min="23" max="23" width="16.33203125" style="176" customWidth="1"/>
    <col min="24" max="24" width="12.33203125" style="176" customWidth="1"/>
    <col min="25" max="25" width="15" style="176" customWidth="1"/>
    <col min="26" max="26" width="11" style="176" customWidth="1"/>
    <col min="27" max="27" width="15" style="176" customWidth="1"/>
    <col min="28" max="28" width="16.33203125" style="176" customWidth="1"/>
    <col min="29" max="29" width="11" style="176" customWidth="1"/>
    <col min="30" max="30" width="15" style="176" customWidth="1"/>
    <col min="31" max="31" width="16.33203125" style="176" customWidth="1"/>
    <col min="32" max="43" width="9.33203125" style="176"/>
    <col min="44" max="62" width="0" style="176" hidden="1" customWidth="1"/>
    <col min="63" max="63" width="18.5" style="176" hidden="1" customWidth="1"/>
    <col min="64" max="64" width="11.6640625" style="176" hidden="1" customWidth="1"/>
    <col min="65" max="65" width="0" style="176" hidden="1" customWidth="1"/>
    <col min="66" max="16384" width="9.33203125" style="176"/>
  </cols>
  <sheetData>
    <row r="2" spans="1:46" ht="36.950000000000003" customHeight="1"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AT2" s="186" t="s">
        <v>82</v>
      </c>
    </row>
    <row r="3" spans="1:46" ht="6.95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3"/>
      <c r="AT3" s="186" t="s">
        <v>83</v>
      </c>
    </row>
    <row r="4" spans="1:46" ht="24.95" customHeight="1">
      <c r="B4" s="13"/>
      <c r="D4" s="15" t="s">
        <v>84</v>
      </c>
      <c r="L4" s="13"/>
      <c r="M4" s="187" t="s">
        <v>10</v>
      </c>
      <c r="AT4" s="186" t="s">
        <v>4</v>
      </c>
    </row>
    <row r="5" spans="1:46" ht="6.95" customHeight="1">
      <c r="B5" s="13"/>
      <c r="L5" s="13"/>
    </row>
    <row r="6" spans="1:46" ht="12" customHeight="1">
      <c r="B6" s="13"/>
      <c r="D6" s="183" t="s">
        <v>16</v>
      </c>
      <c r="L6" s="13"/>
    </row>
    <row r="7" spans="1:46" ht="16.5" customHeight="1">
      <c r="B7" s="13"/>
      <c r="E7" s="259" t="str">
        <f>'Rekapitulace stavby'!K6</f>
        <v>Objekt Vlastina - rekostrukce objektu</v>
      </c>
      <c r="F7" s="260"/>
      <c r="G7" s="260"/>
      <c r="H7" s="260"/>
      <c r="L7" s="13"/>
    </row>
    <row r="8" spans="1:46" s="39" customFormat="1" ht="12" customHeight="1">
      <c r="A8" s="184"/>
      <c r="B8" s="26"/>
      <c r="C8" s="184"/>
      <c r="D8" s="183" t="s">
        <v>85</v>
      </c>
      <c r="E8" s="184"/>
      <c r="F8" s="184"/>
      <c r="G8" s="184"/>
      <c r="H8" s="184"/>
      <c r="I8" s="184"/>
      <c r="J8" s="184"/>
      <c r="K8" s="184"/>
      <c r="L8" s="38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</row>
    <row r="9" spans="1:46" s="39" customFormat="1" ht="16.5" customHeight="1">
      <c r="A9" s="184"/>
      <c r="B9" s="26"/>
      <c r="C9" s="184"/>
      <c r="D9" s="184"/>
      <c r="E9" s="243" t="s">
        <v>86</v>
      </c>
      <c r="F9" s="258"/>
      <c r="G9" s="258"/>
      <c r="H9" s="258"/>
      <c r="I9" s="184"/>
      <c r="J9" s="184"/>
      <c r="K9" s="184"/>
      <c r="L9" s="38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</row>
    <row r="10" spans="1:46" s="39" customFormat="1">
      <c r="A10" s="184"/>
      <c r="B10" s="26"/>
      <c r="C10" s="184"/>
      <c r="D10" s="184"/>
      <c r="E10" s="184"/>
      <c r="F10" s="184"/>
      <c r="G10" s="184"/>
      <c r="H10" s="184"/>
      <c r="I10" s="184"/>
      <c r="J10" s="184"/>
      <c r="K10" s="184"/>
      <c r="L10" s="38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</row>
    <row r="11" spans="1:46" s="39" customFormat="1" ht="12" customHeight="1">
      <c r="A11" s="184"/>
      <c r="B11" s="26"/>
      <c r="C11" s="184"/>
      <c r="D11" s="183" t="s">
        <v>18</v>
      </c>
      <c r="E11" s="184"/>
      <c r="F11" s="175" t="s">
        <v>1</v>
      </c>
      <c r="G11" s="184"/>
      <c r="H11" s="184"/>
      <c r="I11" s="183" t="s">
        <v>19</v>
      </c>
      <c r="J11" s="175" t="s">
        <v>1</v>
      </c>
      <c r="K11" s="184"/>
      <c r="L11" s="38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</row>
    <row r="12" spans="1:46" s="39" customFormat="1" ht="12" customHeight="1">
      <c r="A12" s="184"/>
      <c r="B12" s="26"/>
      <c r="C12" s="184"/>
      <c r="D12" s="183" t="s">
        <v>20</v>
      </c>
      <c r="E12" s="184"/>
      <c r="F12" s="175" t="s">
        <v>21</v>
      </c>
      <c r="G12" s="184"/>
      <c r="H12" s="184"/>
      <c r="I12" s="183" t="s">
        <v>22</v>
      </c>
      <c r="J12" s="180">
        <v>45741</v>
      </c>
      <c r="K12" s="184"/>
      <c r="L12" s="38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</row>
    <row r="13" spans="1:46" s="39" customFormat="1" ht="10.9" customHeight="1">
      <c r="A13" s="184"/>
      <c r="B13" s="26"/>
      <c r="C13" s="184"/>
      <c r="D13" s="184"/>
      <c r="E13" s="184"/>
      <c r="F13" s="184"/>
      <c r="G13" s="184"/>
      <c r="H13" s="184"/>
      <c r="I13" s="184"/>
      <c r="J13" s="184"/>
      <c r="K13" s="184"/>
      <c r="L13" s="38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</row>
    <row r="14" spans="1:46" s="39" customFormat="1" ht="12" customHeight="1">
      <c r="A14" s="184"/>
      <c r="B14" s="26"/>
      <c r="C14" s="184"/>
      <c r="D14" s="183" t="s">
        <v>24</v>
      </c>
      <c r="E14" s="184"/>
      <c r="F14" s="184"/>
      <c r="G14" s="184"/>
      <c r="H14" s="184"/>
      <c r="I14" s="183" t="s">
        <v>25</v>
      </c>
      <c r="J14" s="175" t="str">
        <f>IF('Rekapitulace stavby'!AN10="","",'Rekapitulace stavby'!AN10)</f>
        <v/>
      </c>
      <c r="K14" s="184"/>
      <c r="L14" s="38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</row>
    <row r="15" spans="1:46" s="39" customFormat="1" ht="18" customHeight="1">
      <c r="A15" s="184"/>
      <c r="B15" s="26"/>
      <c r="C15" s="184"/>
      <c r="D15" s="184"/>
      <c r="E15" s="175" t="str">
        <f>IF('Rekapitulace stavby'!E11="","",'Rekapitulace stavby'!E11)</f>
        <v xml:space="preserve"> </v>
      </c>
      <c r="F15" s="184"/>
      <c r="G15" s="184"/>
      <c r="H15" s="184"/>
      <c r="I15" s="183" t="s">
        <v>26</v>
      </c>
      <c r="J15" s="175" t="str">
        <f>IF('Rekapitulace stavby'!AN11="","",'Rekapitulace stavby'!AN11)</f>
        <v/>
      </c>
      <c r="K15" s="184"/>
      <c r="L15" s="38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</row>
    <row r="16" spans="1:46" s="39" customFormat="1" ht="6.95" customHeight="1">
      <c r="A16" s="184"/>
      <c r="B16" s="26"/>
      <c r="C16" s="184"/>
      <c r="D16" s="184"/>
      <c r="E16" s="184"/>
      <c r="F16" s="184"/>
      <c r="G16" s="184"/>
      <c r="H16" s="184"/>
      <c r="I16" s="184"/>
      <c r="J16" s="184"/>
      <c r="K16" s="184"/>
      <c r="L16" s="38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</row>
    <row r="17" spans="1:31" s="39" customFormat="1" ht="12" customHeight="1">
      <c r="A17" s="184"/>
      <c r="B17" s="26"/>
      <c r="C17" s="184"/>
      <c r="D17" s="183" t="s">
        <v>27</v>
      </c>
      <c r="E17" s="184"/>
      <c r="F17" s="184"/>
      <c r="G17" s="184"/>
      <c r="H17" s="184"/>
      <c r="I17" s="183" t="s">
        <v>25</v>
      </c>
      <c r="J17" s="182" t="str">
        <f>'Rekapitulace stavby'!AN13</f>
        <v>Vyplň údaj</v>
      </c>
      <c r="K17" s="184"/>
      <c r="L17" s="38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</row>
    <row r="18" spans="1:31" s="39" customFormat="1" ht="18" customHeight="1">
      <c r="A18" s="184"/>
      <c r="B18" s="26"/>
      <c r="C18" s="184"/>
      <c r="D18" s="184"/>
      <c r="E18" s="261" t="str">
        <f>'Rekapitulace stavby'!E14</f>
        <v>Vyplň údaj</v>
      </c>
      <c r="F18" s="262"/>
      <c r="G18" s="262"/>
      <c r="H18" s="262"/>
      <c r="I18" s="183" t="s">
        <v>26</v>
      </c>
      <c r="J18" s="182" t="str">
        <f>'Rekapitulace stavby'!AN14</f>
        <v>Vyplň údaj</v>
      </c>
      <c r="K18" s="184"/>
      <c r="L18" s="38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</row>
    <row r="19" spans="1:31" s="39" customFormat="1" ht="6.95" customHeight="1">
      <c r="A19" s="184"/>
      <c r="B19" s="26"/>
      <c r="C19" s="184"/>
      <c r="D19" s="184"/>
      <c r="E19" s="184"/>
      <c r="F19" s="184"/>
      <c r="G19" s="184"/>
      <c r="H19" s="184"/>
      <c r="I19" s="184"/>
      <c r="J19" s="184"/>
      <c r="K19" s="184"/>
      <c r="L19" s="38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</row>
    <row r="20" spans="1:31" s="39" customFormat="1" ht="12" customHeight="1">
      <c r="A20" s="184"/>
      <c r="B20" s="26"/>
      <c r="C20" s="184"/>
      <c r="D20" s="183" t="s">
        <v>29</v>
      </c>
      <c r="E20" s="184"/>
      <c r="F20" s="184"/>
      <c r="G20" s="184"/>
      <c r="H20" s="184"/>
      <c r="I20" s="183" t="s">
        <v>25</v>
      </c>
      <c r="J20" s="175" t="str">
        <f>IF('Rekapitulace stavby'!AN16="","",'Rekapitulace stavby'!AN16)</f>
        <v/>
      </c>
      <c r="K20" s="184"/>
      <c r="L20" s="38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</row>
    <row r="21" spans="1:31" s="39" customFormat="1" ht="18" customHeight="1">
      <c r="A21" s="184"/>
      <c r="B21" s="26"/>
      <c r="C21" s="184"/>
      <c r="D21" s="184"/>
      <c r="E21" s="175" t="str">
        <f>IF('Rekapitulace stavby'!E17="","",'Rekapitulace stavby'!E17)</f>
        <v xml:space="preserve"> </v>
      </c>
      <c r="F21" s="184"/>
      <c r="G21" s="184"/>
      <c r="H21" s="184"/>
      <c r="I21" s="183" t="s">
        <v>26</v>
      </c>
      <c r="J21" s="175" t="str">
        <f>IF('Rekapitulace stavby'!AN17="","",'Rekapitulace stavby'!AN17)</f>
        <v/>
      </c>
      <c r="K21" s="184"/>
      <c r="L21" s="38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</row>
    <row r="22" spans="1:31" s="39" customFormat="1" ht="6.95" customHeight="1">
      <c r="A22" s="184"/>
      <c r="B22" s="26"/>
      <c r="C22" s="184"/>
      <c r="D22" s="184"/>
      <c r="E22" s="184"/>
      <c r="F22" s="184"/>
      <c r="G22" s="184"/>
      <c r="H22" s="184"/>
      <c r="I22" s="184"/>
      <c r="J22" s="184"/>
      <c r="K22" s="184"/>
      <c r="L22" s="38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</row>
    <row r="23" spans="1:31" s="39" customFormat="1" ht="12" customHeight="1">
      <c r="A23" s="184"/>
      <c r="B23" s="26"/>
      <c r="C23" s="184"/>
      <c r="D23" s="183" t="s">
        <v>30</v>
      </c>
      <c r="E23" s="184"/>
      <c r="F23" s="184"/>
      <c r="G23" s="184"/>
      <c r="H23" s="184"/>
      <c r="I23" s="183" t="s">
        <v>25</v>
      </c>
      <c r="J23" s="175" t="s">
        <v>1</v>
      </c>
      <c r="K23" s="184"/>
      <c r="L23" s="38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</row>
    <row r="24" spans="1:31" s="39" customFormat="1" ht="18" customHeight="1">
      <c r="A24" s="184"/>
      <c r="B24" s="26"/>
      <c r="C24" s="184"/>
      <c r="D24" s="184"/>
      <c r="E24" s="175" t="s">
        <v>87</v>
      </c>
      <c r="F24" s="184"/>
      <c r="G24" s="184"/>
      <c r="H24" s="184"/>
      <c r="I24" s="183" t="s">
        <v>26</v>
      </c>
      <c r="J24" s="175" t="s">
        <v>1</v>
      </c>
      <c r="K24" s="184"/>
      <c r="L24" s="38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</row>
    <row r="25" spans="1:31" s="39" customFormat="1" ht="6.95" customHeight="1">
      <c r="A25" s="184"/>
      <c r="B25" s="26"/>
      <c r="C25" s="184"/>
      <c r="D25" s="184"/>
      <c r="E25" s="184"/>
      <c r="F25" s="184"/>
      <c r="G25" s="184"/>
      <c r="H25" s="184"/>
      <c r="I25" s="184"/>
      <c r="J25" s="184"/>
      <c r="K25" s="184"/>
      <c r="L25" s="38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</row>
    <row r="26" spans="1:31" s="39" customFormat="1" ht="12" customHeight="1">
      <c r="A26" s="184"/>
      <c r="B26" s="26"/>
      <c r="C26" s="184"/>
      <c r="D26" s="183" t="s">
        <v>32</v>
      </c>
      <c r="E26" s="184"/>
      <c r="F26" s="184"/>
      <c r="G26" s="184"/>
      <c r="H26" s="184"/>
      <c r="I26" s="184"/>
      <c r="J26" s="184"/>
      <c r="K26" s="184"/>
      <c r="L26" s="38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</row>
    <row r="27" spans="1:31" s="191" customFormat="1" ht="16.5" customHeight="1">
      <c r="A27" s="188"/>
      <c r="B27" s="189"/>
      <c r="C27" s="188"/>
      <c r="D27" s="188"/>
      <c r="E27" s="228" t="s">
        <v>1</v>
      </c>
      <c r="F27" s="228"/>
      <c r="G27" s="228"/>
      <c r="H27" s="228"/>
      <c r="I27" s="188"/>
      <c r="J27" s="188"/>
      <c r="K27" s="188"/>
      <c r="L27" s="190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</row>
    <row r="28" spans="1:31" s="39" customFormat="1" ht="6.95" customHeight="1">
      <c r="A28" s="184"/>
      <c r="B28" s="26"/>
      <c r="C28" s="184"/>
      <c r="D28" s="184"/>
      <c r="E28" s="184"/>
      <c r="F28" s="184"/>
      <c r="G28" s="184"/>
      <c r="H28" s="184"/>
      <c r="I28" s="184"/>
      <c r="J28" s="184"/>
      <c r="K28" s="184"/>
      <c r="L28" s="38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</row>
    <row r="29" spans="1:31" s="39" customFormat="1" ht="6.95" customHeight="1">
      <c r="A29" s="184"/>
      <c r="B29" s="26"/>
      <c r="C29" s="184"/>
      <c r="D29" s="69"/>
      <c r="E29" s="69"/>
      <c r="F29" s="69"/>
      <c r="G29" s="69"/>
      <c r="H29" s="69"/>
      <c r="I29" s="69"/>
      <c r="J29" s="69"/>
      <c r="K29" s="69"/>
      <c r="L29" s="38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</row>
    <row r="30" spans="1:31" s="39" customFormat="1" ht="25.35" customHeight="1">
      <c r="A30" s="184"/>
      <c r="B30" s="26"/>
      <c r="C30" s="184"/>
      <c r="D30" s="192" t="s">
        <v>33</v>
      </c>
      <c r="E30" s="184"/>
      <c r="F30" s="184"/>
      <c r="G30" s="184"/>
      <c r="H30" s="184"/>
      <c r="I30" s="184"/>
      <c r="J30" s="181">
        <f>ROUND(J148, 2)</f>
        <v>0</v>
      </c>
      <c r="K30" s="184"/>
      <c r="L30" s="38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</row>
    <row r="31" spans="1:31" s="39" customFormat="1" ht="6.95" customHeight="1">
      <c r="A31" s="184"/>
      <c r="B31" s="26"/>
      <c r="C31" s="184"/>
      <c r="D31" s="69"/>
      <c r="E31" s="69"/>
      <c r="F31" s="69"/>
      <c r="G31" s="69"/>
      <c r="H31" s="69"/>
      <c r="I31" s="69"/>
      <c r="J31" s="69"/>
      <c r="K31" s="69"/>
      <c r="L31" s="38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</row>
    <row r="32" spans="1:31" s="39" customFormat="1" ht="14.45" customHeight="1">
      <c r="A32" s="184"/>
      <c r="B32" s="26"/>
      <c r="C32" s="184"/>
      <c r="D32" s="184"/>
      <c r="E32" s="184"/>
      <c r="F32" s="179" t="s">
        <v>35</v>
      </c>
      <c r="G32" s="184"/>
      <c r="H32" s="184"/>
      <c r="I32" s="179" t="s">
        <v>34</v>
      </c>
      <c r="J32" s="179" t="s">
        <v>36</v>
      </c>
      <c r="K32" s="184"/>
      <c r="L32" s="38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</row>
    <row r="33" spans="1:31" s="39" customFormat="1" ht="14.45" customHeight="1">
      <c r="A33" s="184"/>
      <c r="B33" s="26"/>
      <c r="C33" s="184"/>
      <c r="D33" s="193" t="s">
        <v>37</v>
      </c>
      <c r="E33" s="183" t="s">
        <v>38</v>
      </c>
      <c r="F33" s="194">
        <f>ROUND((SUM(BE148:BE1141)),  2)</f>
        <v>0</v>
      </c>
      <c r="G33" s="184"/>
      <c r="H33" s="184"/>
      <c r="I33" s="195">
        <v>0.21</v>
      </c>
      <c r="J33" s="194">
        <f>ROUND(((SUM(BE148:BE1141))*I33),  2)</f>
        <v>0</v>
      </c>
      <c r="K33" s="184"/>
      <c r="L33" s="38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</row>
    <row r="34" spans="1:31" s="39" customFormat="1" ht="14.45" customHeight="1">
      <c r="A34" s="184"/>
      <c r="B34" s="26"/>
      <c r="C34" s="184"/>
      <c r="D34" s="184"/>
      <c r="E34" s="183" t="s">
        <v>39</v>
      </c>
      <c r="F34" s="194">
        <f>ROUND((SUM(BF148:BF1141)),  2)</f>
        <v>0</v>
      </c>
      <c r="G34" s="184"/>
      <c r="H34" s="184"/>
      <c r="I34" s="195">
        <v>0.12</v>
      </c>
      <c r="J34" s="194">
        <f>ROUND(((SUM(BF148:BF1141))*I34),  2)</f>
        <v>0</v>
      </c>
      <c r="K34" s="184"/>
      <c r="L34" s="38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</row>
    <row r="35" spans="1:31" s="39" customFormat="1" ht="14.45" hidden="1" customHeight="1">
      <c r="A35" s="184"/>
      <c r="B35" s="26"/>
      <c r="C35" s="184"/>
      <c r="D35" s="184"/>
      <c r="E35" s="183" t="s">
        <v>40</v>
      </c>
      <c r="F35" s="194">
        <f>ROUND((SUM(BG148:BG1141)),  2)</f>
        <v>0</v>
      </c>
      <c r="G35" s="184"/>
      <c r="H35" s="184"/>
      <c r="I35" s="195">
        <v>0.21</v>
      </c>
      <c r="J35" s="194">
        <f>0</f>
        <v>0</v>
      </c>
      <c r="K35" s="184"/>
      <c r="L35" s="38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</row>
    <row r="36" spans="1:31" s="39" customFormat="1" ht="14.45" hidden="1" customHeight="1">
      <c r="A36" s="184"/>
      <c r="B36" s="26"/>
      <c r="C36" s="184"/>
      <c r="D36" s="184"/>
      <c r="E36" s="183" t="s">
        <v>41</v>
      </c>
      <c r="F36" s="194">
        <f>ROUND((SUM(BH148:BH1141)),  2)</f>
        <v>0</v>
      </c>
      <c r="G36" s="184"/>
      <c r="H36" s="184"/>
      <c r="I36" s="195">
        <v>0.12</v>
      </c>
      <c r="J36" s="194">
        <f>0</f>
        <v>0</v>
      </c>
      <c r="K36" s="184"/>
      <c r="L36" s="38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</row>
    <row r="37" spans="1:31" s="39" customFormat="1" ht="14.45" hidden="1" customHeight="1">
      <c r="A37" s="184"/>
      <c r="B37" s="26"/>
      <c r="C37" s="184"/>
      <c r="D37" s="184"/>
      <c r="E37" s="183" t="s">
        <v>42</v>
      </c>
      <c r="F37" s="194">
        <f>ROUND((SUM(BI148:BI1141)),  2)</f>
        <v>0</v>
      </c>
      <c r="G37" s="184"/>
      <c r="H37" s="184"/>
      <c r="I37" s="195">
        <v>0</v>
      </c>
      <c r="J37" s="194">
        <f>0</f>
        <v>0</v>
      </c>
      <c r="K37" s="184"/>
      <c r="L37" s="38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</row>
    <row r="38" spans="1:31" s="39" customFormat="1" ht="6.95" customHeight="1">
      <c r="A38" s="184"/>
      <c r="B38" s="26"/>
      <c r="C38" s="184"/>
      <c r="D38" s="184"/>
      <c r="E38" s="184"/>
      <c r="F38" s="184"/>
      <c r="G38" s="184"/>
      <c r="H38" s="184"/>
      <c r="I38" s="184"/>
      <c r="J38" s="184"/>
      <c r="K38" s="184"/>
      <c r="L38" s="38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</row>
    <row r="39" spans="1:31" s="39" customFormat="1" ht="25.35" customHeight="1">
      <c r="A39" s="184"/>
      <c r="B39" s="26"/>
      <c r="C39" s="94"/>
      <c r="D39" s="196" t="s">
        <v>43</v>
      </c>
      <c r="E39" s="63"/>
      <c r="F39" s="63"/>
      <c r="G39" s="197" t="s">
        <v>44</v>
      </c>
      <c r="H39" s="198" t="s">
        <v>45</v>
      </c>
      <c r="I39" s="63"/>
      <c r="J39" s="199">
        <f>SUM(J30:J37)</f>
        <v>0</v>
      </c>
      <c r="K39" s="200"/>
      <c r="L39" s="38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</row>
    <row r="40" spans="1:31" s="39" customFormat="1" ht="14.45" customHeight="1">
      <c r="A40" s="184"/>
      <c r="B40" s="26"/>
      <c r="C40" s="184"/>
      <c r="D40" s="184"/>
      <c r="E40" s="184"/>
      <c r="F40" s="184"/>
      <c r="G40" s="184"/>
      <c r="H40" s="184"/>
      <c r="I40" s="184"/>
      <c r="J40" s="184"/>
      <c r="K40" s="184"/>
      <c r="L40" s="38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</row>
    <row r="41" spans="1:31" ht="14.45" customHeight="1">
      <c r="B41" s="13"/>
      <c r="L41" s="13"/>
    </row>
    <row r="42" spans="1:31" ht="14.45" customHeight="1">
      <c r="B42" s="13"/>
      <c r="L42" s="13"/>
    </row>
    <row r="43" spans="1:31" ht="14.45" customHeight="1">
      <c r="B43" s="13"/>
      <c r="L43" s="13"/>
    </row>
    <row r="44" spans="1:31" ht="14.45" customHeight="1">
      <c r="B44" s="13"/>
      <c r="L44" s="13"/>
    </row>
    <row r="45" spans="1:31" ht="14.45" customHeight="1">
      <c r="B45" s="13"/>
      <c r="L45" s="13"/>
    </row>
    <row r="46" spans="1:31" ht="14.45" customHeight="1">
      <c r="B46" s="13"/>
      <c r="L46" s="13"/>
    </row>
    <row r="47" spans="1:31" ht="14.45" customHeight="1">
      <c r="B47" s="13"/>
      <c r="L47" s="13"/>
    </row>
    <row r="48" spans="1:31" ht="14.45" customHeight="1">
      <c r="B48" s="13"/>
      <c r="L48" s="13"/>
    </row>
    <row r="49" spans="1:31" ht="14.45" customHeight="1">
      <c r="B49" s="13"/>
      <c r="L49" s="13"/>
    </row>
    <row r="50" spans="1:31" s="39" customFormat="1" ht="14.45" customHeight="1">
      <c r="B50" s="3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8"/>
    </row>
    <row r="51" spans="1:31">
      <c r="B51" s="13"/>
      <c r="L51" s="13"/>
    </row>
    <row r="52" spans="1:31">
      <c r="B52" s="13"/>
      <c r="L52" s="13"/>
    </row>
    <row r="53" spans="1:31">
      <c r="B53" s="13"/>
      <c r="L53" s="13"/>
    </row>
    <row r="54" spans="1:31">
      <c r="B54" s="13"/>
      <c r="L54" s="13"/>
    </row>
    <row r="55" spans="1:31">
      <c r="B55" s="13"/>
      <c r="L55" s="13"/>
    </row>
    <row r="56" spans="1:31">
      <c r="B56" s="13"/>
      <c r="L56" s="13"/>
    </row>
    <row r="57" spans="1:31">
      <c r="B57" s="13"/>
      <c r="L57" s="13"/>
    </row>
    <row r="58" spans="1:31">
      <c r="B58" s="13"/>
      <c r="L58" s="13"/>
    </row>
    <row r="59" spans="1:31">
      <c r="B59" s="13"/>
      <c r="L59" s="13"/>
    </row>
    <row r="60" spans="1:31">
      <c r="B60" s="13"/>
      <c r="L60" s="13"/>
    </row>
    <row r="61" spans="1:31" s="39" customFormat="1" ht="12.75">
      <c r="A61" s="184"/>
      <c r="B61" s="26"/>
      <c r="C61" s="184"/>
      <c r="D61" s="43" t="s">
        <v>48</v>
      </c>
      <c r="E61" s="178"/>
      <c r="F61" s="201" t="s">
        <v>49</v>
      </c>
      <c r="G61" s="43" t="s">
        <v>48</v>
      </c>
      <c r="H61" s="178"/>
      <c r="I61" s="178"/>
      <c r="J61" s="202" t="s">
        <v>49</v>
      </c>
      <c r="K61" s="178"/>
      <c r="L61" s="38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</row>
    <row r="62" spans="1:31">
      <c r="B62" s="13"/>
      <c r="L62" s="13"/>
    </row>
    <row r="63" spans="1:31">
      <c r="B63" s="13"/>
      <c r="L63" s="13"/>
    </row>
    <row r="64" spans="1:31">
      <c r="B64" s="13"/>
      <c r="L64" s="13"/>
    </row>
    <row r="65" spans="1:31" s="39" customFormat="1" ht="12.75">
      <c r="A65" s="184"/>
      <c r="B65" s="26"/>
      <c r="C65" s="184"/>
      <c r="D65" s="40" t="s">
        <v>50</v>
      </c>
      <c r="E65" s="44"/>
      <c r="F65" s="44"/>
      <c r="G65" s="40" t="s">
        <v>51</v>
      </c>
      <c r="H65" s="44"/>
      <c r="I65" s="44"/>
      <c r="J65" s="44"/>
      <c r="K65" s="44"/>
      <c r="L65" s="38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</row>
    <row r="66" spans="1:31">
      <c r="B66" s="13"/>
      <c r="L66" s="13"/>
    </row>
    <row r="67" spans="1:31">
      <c r="B67" s="13"/>
      <c r="L67" s="13"/>
    </row>
    <row r="68" spans="1:31">
      <c r="B68" s="13"/>
      <c r="L68" s="13"/>
    </row>
    <row r="69" spans="1:31">
      <c r="B69" s="13"/>
      <c r="L69" s="13"/>
    </row>
    <row r="70" spans="1:31">
      <c r="B70" s="13"/>
      <c r="L70" s="13"/>
    </row>
    <row r="71" spans="1:31">
      <c r="B71" s="13"/>
      <c r="L71" s="13"/>
    </row>
    <row r="72" spans="1:31">
      <c r="B72" s="13"/>
      <c r="L72" s="13"/>
    </row>
    <row r="73" spans="1:31">
      <c r="B73" s="13"/>
      <c r="L73" s="13"/>
    </row>
    <row r="74" spans="1:31">
      <c r="B74" s="13"/>
      <c r="L74" s="13"/>
    </row>
    <row r="75" spans="1:31">
      <c r="B75" s="13"/>
      <c r="L75" s="13"/>
    </row>
    <row r="76" spans="1:31" s="39" customFormat="1" ht="12.75">
      <c r="A76" s="184"/>
      <c r="B76" s="26"/>
      <c r="C76" s="184"/>
      <c r="D76" s="43" t="s">
        <v>48</v>
      </c>
      <c r="E76" s="178"/>
      <c r="F76" s="201" t="s">
        <v>49</v>
      </c>
      <c r="G76" s="43" t="s">
        <v>48</v>
      </c>
      <c r="H76" s="178"/>
      <c r="I76" s="178"/>
      <c r="J76" s="202" t="s">
        <v>49</v>
      </c>
      <c r="K76" s="178"/>
      <c r="L76" s="38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</row>
    <row r="77" spans="1:31" s="39" customFormat="1" ht="14.45" customHeight="1">
      <c r="A77" s="184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8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</row>
    <row r="81" spans="1:47" s="39" customFormat="1" ht="6.95" customHeight="1">
      <c r="A81" s="184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8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</row>
    <row r="82" spans="1:47" s="39" customFormat="1" ht="24.95" customHeight="1">
      <c r="A82" s="184"/>
      <c r="B82" s="26"/>
      <c r="C82" s="15" t="s">
        <v>88</v>
      </c>
      <c r="D82" s="184"/>
      <c r="E82" s="184"/>
      <c r="F82" s="184"/>
      <c r="G82" s="184"/>
      <c r="H82" s="184"/>
      <c r="I82" s="184"/>
      <c r="J82" s="184"/>
      <c r="K82" s="184"/>
      <c r="L82" s="38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</row>
    <row r="83" spans="1:47" s="39" customFormat="1" ht="6.95" customHeight="1">
      <c r="A83" s="184"/>
      <c r="B83" s="26"/>
      <c r="C83" s="184"/>
      <c r="D83" s="184"/>
      <c r="E83" s="184"/>
      <c r="F83" s="184"/>
      <c r="G83" s="184"/>
      <c r="H83" s="184"/>
      <c r="I83" s="184"/>
      <c r="J83" s="184"/>
      <c r="K83" s="184"/>
      <c r="L83" s="38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</row>
    <row r="84" spans="1:47" s="39" customFormat="1" ht="12" customHeight="1">
      <c r="A84" s="184"/>
      <c r="B84" s="26"/>
      <c r="C84" s="183" t="s">
        <v>16</v>
      </c>
      <c r="D84" s="184"/>
      <c r="E84" s="184"/>
      <c r="F84" s="184"/>
      <c r="G84" s="184"/>
      <c r="H84" s="184"/>
      <c r="I84" s="184"/>
      <c r="J84" s="184"/>
      <c r="K84" s="184"/>
      <c r="L84" s="38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</row>
    <row r="85" spans="1:47" s="39" customFormat="1" ht="16.5" customHeight="1">
      <c r="A85" s="184"/>
      <c r="B85" s="26"/>
      <c r="C85" s="184"/>
      <c r="D85" s="184"/>
      <c r="E85" s="259" t="str">
        <f>E7</f>
        <v>Objekt Vlastina - rekostrukce objektu</v>
      </c>
      <c r="F85" s="260"/>
      <c r="G85" s="260"/>
      <c r="H85" s="260"/>
      <c r="I85" s="184"/>
      <c r="J85" s="184"/>
      <c r="K85" s="184"/>
      <c r="L85" s="38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</row>
    <row r="86" spans="1:47" s="39" customFormat="1" ht="12" customHeight="1">
      <c r="A86" s="184"/>
      <c r="B86" s="26"/>
      <c r="C86" s="183" t="s">
        <v>85</v>
      </c>
      <c r="D86" s="184"/>
      <c r="E86" s="184"/>
      <c r="F86" s="184"/>
      <c r="G86" s="184"/>
      <c r="H86" s="184"/>
      <c r="I86" s="184"/>
      <c r="J86" s="184"/>
      <c r="K86" s="184"/>
      <c r="L86" s="38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</row>
    <row r="87" spans="1:47" s="39" customFormat="1" ht="16.5" customHeight="1">
      <c r="A87" s="184"/>
      <c r="B87" s="26"/>
      <c r="C87" s="184"/>
      <c r="D87" s="184"/>
      <c r="E87" s="243" t="str">
        <f>E9</f>
        <v>SO 04 - Stavební úpravy v 1. - 3. NP</v>
      </c>
      <c r="F87" s="258"/>
      <c r="G87" s="258"/>
      <c r="H87" s="258"/>
      <c r="I87" s="184"/>
      <c r="J87" s="184"/>
      <c r="K87" s="184"/>
      <c r="L87" s="38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</row>
    <row r="88" spans="1:47" s="39" customFormat="1" ht="6.95" customHeight="1">
      <c r="A88" s="184"/>
      <c r="B88" s="26"/>
      <c r="C88" s="184"/>
      <c r="D88" s="184"/>
      <c r="E88" s="184"/>
      <c r="F88" s="184"/>
      <c r="G88" s="184"/>
      <c r="H88" s="184"/>
      <c r="I88" s="184"/>
      <c r="J88" s="184"/>
      <c r="K88" s="184"/>
      <c r="L88" s="38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</row>
    <row r="89" spans="1:47" s="39" customFormat="1" ht="12" customHeight="1">
      <c r="A89" s="184"/>
      <c r="B89" s="26"/>
      <c r="C89" s="183" t="s">
        <v>20</v>
      </c>
      <c r="D89" s="184"/>
      <c r="E89" s="184"/>
      <c r="F89" s="175" t="str">
        <f>F12</f>
        <v xml:space="preserve"> </v>
      </c>
      <c r="G89" s="184"/>
      <c r="H89" s="184"/>
      <c r="I89" s="183" t="s">
        <v>22</v>
      </c>
      <c r="J89" s="180">
        <f>IF(J12="","",J12)</f>
        <v>45741</v>
      </c>
      <c r="K89" s="184"/>
      <c r="L89" s="38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</row>
    <row r="90" spans="1:47" s="39" customFormat="1" ht="6.95" customHeight="1">
      <c r="A90" s="184"/>
      <c r="B90" s="26"/>
      <c r="C90" s="184"/>
      <c r="D90" s="184"/>
      <c r="E90" s="184"/>
      <c r="F90" s="184"/>
      <c r="G90" s="184"/>
      <c r="H90" s="184"/>
      <c r="I90" s="184"/>
      <c r="J90" s="184"/>
      <c r="K90" s="184"/>
      <c r="L90" s="38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</row>
    <row r="91" spans="1:47" s="39" customFormat="1" ht="15.2" customHeight="1">
      <c r="A91" s="184"/>
      <c r="B91" s="26"/>
      <c r="C91" s="183" t="s">
        <v>24</v>
      </c>
      <c r="D91" s="184"/>
      <c r="E91" s="184"/>
      <c r="F91" s="175" t="str">
        <f>E15</f>
        <v xml:space="preserve"> </v>
      </c>
      <c r="G91" s="184"/>
      <c r="H91" s="184"/>
      <c r="I91" s="183" t="s">
        <v>29</v>
      </c>
      <c r="J91" s="177" t="str">
        <f>E21</f>
        <v xml:space="preserve"> </v>
      </c>
      <c r="K91" s="184"/>
      <c r="L91" s="38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</row>
    <row r="92" spans="1:47" s="39" customFormat="1" ht="15.2" customHeight="1">
      <c r="A92" s="184"/>
      <c r="B92" s="26"/>
      <c r="C92" s="183" t="s">
        <v>27</v>
      </c>
      <c r="D92" s="184"/>
      <c r="E92" s="184"/>
      <c r="F92" s="175" t="str">
        <f>IF(E18="","",E18)</f>
        <v>Vyplň údaj</v>
      </c>
      <c r="G92" s="184"/>
      <c r="H92" s="184"/>
      <c r="I92" s="183" t="s">
        <v>30</v>
      </c>
      <c r="J92" s="177" t="str">
        <f>E24</f>
        <v>Simona Králová</v>
      </c>
      <c r="K92" s="184"/>
      <c r="L92" s="38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</row>
    <row r="93" spans="1:47" s="39" customFormat="1" ht="10.35" customHeight="1">
      <c r="A93" s="184"/>
      <c r="B93" s="26"/>
      <c r="C93" s="184"/>
      <c r="D93" s="184"/>
      <c r="E93" s="184"/>
      <c r="F93" s="184"/>
      <c r="G93" s="184"/>
      <c r="H93" s="184"/>
      <c r="I93" s="184"/>
      <c r="J93" s="184"/>
      <c r="K93" s="184"/>
      <c r="L93" s="38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</row>
    <row r="94" spans="1:47" s="39" customFormat="1" ht="29.25" customHeight="1">
      <c r="A94" s="184"/>
      <c r="B94" s="26"/>
      <c r="C94" s="93" t="s">
        <v>89</v>
      </c>
      <c r="D94" s="94"/>
      <c r="E94" s="94"/>
      <c r="F94" s="94"/>
      <c r="G94" s="94"/>
      <c r="H94" s="94"/>
      <c r="I94" s="94"/>
      <c r="J94" s="95" t="s">
        <v>90</v>
      </c>
      <c r="K94" s="94"/>
      <c r="L94" s="38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</row>
    <row r="95" spans="1:47" s="39" customFormat="1" ht="10.35" customHeight="1">
      <c r="A95" s="184"/>
      <c r="B95" s="26"/>
      <c r="C95" s="184"/>
      <c r="D95" s="184"/>
      <c r="E95" s="184"/>
      <c r="F95" s="184"/>
      <c r="G95" s="184"/>
      <c r="H95" s="184"/>
      <c r="I95" s="184"/>
      <c r="J95" s="184"/>
      <c r="K95" s="184"/>
      <c r="L95" s="38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</row>
    <row r="96" spans="1:47" s="39" customFormat="1" ht="22.9" customHeight="1">
      <c r="A96" s="184"/>
      <c r="B96" s="26"/>
      <c r="C96" s="96" t="s">
        <v>91</v>
      </c>
      <c r="D96" s="184"/>
      <c r="E96" s="184"/>
      <c r="F96" s="184"/>
      <c r="G96" s="184"/>
      <c r="H96" s="184"/>
      <c r="I96" s="184"/>
      <c r="J96" s="181">
        <f>J148</f>
        <v>0</v>
      </c>
      <c r="K96" s="184"/>
      <c r="L96" s="38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U96" s="186" t="s">
        <v>92</v>
      </c>
    </row>
    <row r="97" spans="2:12" s="98" customFormat="1" ht="24.95" customHeight="1">
      <c r="B97" s="97"/>
      <c r="D97" s="99" t="s">
        <v>93</v>
      </c>
      <c r="E97" s="100"/>
      <c r="F97" s="100"/>
      <c r="G97" s="100"/>
      <c r="H97" s="100"/>
      <c r="I97" s="100"/>
      <c r="J97" s="101">
        <f>J149</f>
        <v>0</v>
      </c>
      <c r="L97" s="97"/>
    </row>
    <row r="98" spans="2:12" s="103" customFormat="1" ht="19.899999999999999" customHeight="1">
      <c r="B98" s="102"/>
      <c r="D98" s="104" t="s">
        <v>94</v>
      </c>
      <c r="E98" s="105"/>
      <c r="F98" s="105"/>
      <c r="G98" s="105"/>
      <c r="H98" s="105"/>
      <c r="I98" s="105"/>
      <c r="J98" s="106">
        <f>J150</f>
        <v>0</v>
      </c>
      <c r="L98" s="102"/>
    </row>
    <row r="99" spans="2:12" s="103" customFormat="1" ht="19.899999999999999" customHeight="1">
      <c r="B99" s="102"/>
      <c r="D99" s="104" t="s">
        <v>95</v>
      </c>
      <c r="E99" s="105"/>
      <c r="F99" s="105"/>
      <c r="G99" s="105"/>
      <c r="H99" s="105"/>
      <c r="I99" s="105"/>
      <c r="J99" s="106">
        <f>J154</f>
        <v>0</v>
      </c>
      <c r="L99" s="102"/>
    </row>
    <row r="100" spans="2:12" s="103" customFormat="1" ht="19.899999999999999" customHeight="1">
      <c r="B100" s="102"/>
      <c r="D100" s="104" t="s">
        <v>96</v>
      </c>
      <c r="E100" s="105"/>
      <c r="F100" s="105"/>
      <c r="G100" s="105"/>
      <c r="H100" s="105"/>
      <c r="I100" s="105"/>
      <c r="J100" s="106">
        <f>J220</f>
        <v>0</v>
      </c>
      <c r="L100" s="102"/>
    </row>
    <row r="101" spans="2:12" s="103" customFormat="1" ht="19.899999999999999" customHeight="1">
      <c r="B101" s="102"/>
      <c r="D101" s="104" t="s">
        <v>97</v>
      </c>
      <c r="E101" s="105"/>
      <c r="F101" s="105"/>
      <c r="G101" s="105"/>
      <c r="H101" s="105"/>
      <c r="I101" s="105"/>
      <c r="J101" s="106">
        <f>J319</f>
        <v>0</v>
      </c>
      <c r="L101" s="102"/>
    </row>
    <row r="102" spans="2:12" s="103" customFormat="1" ht="19.899999999999999" customHeight="1">
      <c r="B102" s="102"/>
      <c r="D102" s="104" t="s">
        <v>98</v>
      </c>
      <c r="E102" s="105"/>
      <c r="F102" s="105"/>
      <c r="G102" s="105"/>
      <c r="H102" s="105"/>
      <c r="I102" s="105"/>
      <c r="J102" s="106">
        <f>J327</f>
        <v>0</v>
      </c>
      <c r="L102" s="102"/>
    </row>
    <row r="103" spans="2:12" s="98" customFormat="1" ht="24.95" customHeight="1">
      <c r="B103" s="97"/>
      <c r="D103" s="99" t="s">
        <v>99</v>
      </c>
      <c r="E103" s="100"/>
      <c r="F103" s="100"/>
      <c r="G103" s="100"/>
      <c r="H103" s="100"/>
      <c r="I103" s="100"/>
      <c r="J103" s="101">
        <f>J330</f>
        <v>0</v>
      </c>
      <c r="L103" s="97"/>
    </row>
    <row r="104" spans="2:12" s="103" customFormat="1" ht="19.899999999999999" customHeight="1">
      <c r="B104" s="102"/>
      <c r="D104" s="104" t="s">
        <v>100</v>
      </c>
      <c r="E104" s="105"/>
      <c r="F104" s="105"/>
      <c r="G104" s="105"/>
      <c r="H104" s="105"/>
      <c r="I104" s="105"/>
      <c r="J104" s="106">
        <f>J331</f>
        <v>0</v>
      </c>
      <c r="L104" s="102"/>
    </row>
    <row r="105" spans="2:12" s="103" customFormat="1" ht="19.899999999999999" customHeight="1">
      <c r="B105" s="102"/>
      <c r="D105" s="104" t="s">
        <v>101</v>
      </c>
      <c r="E105" s="105"/>
      <c r="F105" s="105"/>
      <c r="G105" s="105"/>
      <c r="H105" s="105"/>
      <c r="I105" s="105"/>
      <c r="J105" s="106">
        <f>J352</f>
        <v>0</v>
      </c>
      <c r="L105" s="102"/>
    </row>
    <row r="106" spans="2:12" s="103" customFormat="1" ht="19.899999999999999" customHeight="1">
      <c r="B106" s="102"/>
      <c r="D106" s="104" t="s">
        <v>102</v>
      </c>
      <c r="E106" s="105"/>
      <c r="F106" s="105"/>
      <c r="G106" s="105"/>
      <c r="H106" s="105"/>
      <c r="I106" s="105"/>
      <c r="J106" s="106">
        <f>J395</f>
        <v>0</v>
      </c>
      <c r="L106" s="102"/>
    </row>
    <row r="107" spans="2:12" s="103" customFormat="1" ht="19.899999999999999" customHeight="1">
      <c r="B107" s="102"/>
      <c r="D107" s="104" t="s">
        <v>103</v>
      </c>
      <c r="E107" s="105"/>
      <c r="F107" s="105"/>
      <c r="G107" s="105"/>
      <c r="H107" s="105"/>
      <c r="I107" s="105"/>
      <c r="J107" s="106">
        <f>J454</f>
        <v>0</v>
      </c>
      <c r="L107" s="102"/>
    </row>
    <row r="108" spans="2:12" s="103" customFormat="1" ht="19.899999999999999" customHeight="1">
      <c r="B108" s="102"/>
      <c r="D108" s="104" t="s">
        <v>104</v>
      </c>
      <c r="E108" s="105"/>
      <c r="F108" s="105"/>
      <c r="G108" s="105"/>
      <c r="H108" s="105"/>
      <c r="I108" s="105"/>
      <c r="J108" s="106">
        <f>J501</f>
        <v>0</v>
      </c>
      <c r="L108" s="102"/>
    </row>
    <row r="109" spans="2:12" s="103" customFormat="1" ht="19.899999999999999" customHeight="1">
      <c r="B109" s="102"/>
      <c r="D109" s="104" t="s">
        <v>105</v>
      </c>
      <c r="E109" s="105"/>
      <c r="F109" s="105"/>
      <c r="G109" s="105"/>
      <c r="H109" s="105"/>
      <c r="I109" s="105"/>
      <c r="J109" s="106">
        <f>J593</f>
        <v>0</v>
      </c>
      <c r="L109" s="102"/>
    </row>
    <row r="110" spans="2:12" s="103" customFormat="1" ht="19.899999999999999" customHeight="1">
      <c r="B110" s="102"/>
      <c r="D110" s="104" t="s">
        <v>106</v>
      </c>
      <c r="E110" s="105"/>
      <c r="F110" s="105"/>
      <c r="G110" s="105"/>
      <c r="H110" s="105"/>
      <c r="I110" s="105"/>
      <c r="J110" s="106">
        <f>J615</f>
        <v>0</v>
      </c>
      <c r="L110" s="102"/>
    </row>
    <row r="111" spans="2:12" s="103" customFormat="1" ht="19.899999999999999" customHeight="1">
      <c r="B111" s="102"/>
      <c r="D111" s="104" t="s">
        <v>107</v>
      </c>
      <c r="E111" s="105"/>
      <c r="F111" s="105"/>
      <c r="G111" s="105"/>
      <c r="H111" s="105"/>
      <c r="I111" s="105"/>
      <c r="J111" s="106">
        <f>J630</f>
        <v>0</v>
      </c>
      <c r="L111" s="102"/>
    </row>
    <row r="112" spans="2:12" s="103" customFormat="1" ht="19.899999999999999" customHeight="1">
      <c r="B112" s="102"/>
      <c r="D112" s="104" t="s">
        <v>108</v>
      </c>
      <c r="E112" s="105"/>
      <c r="F112" s="105"/>
      <c r="G112" s="105"/>
      <c r="H112" s="105"/>
      <c r="I112" s="105"/>
      <c r="J112" s="106">
        <f>J713</f>
        <v>0</v>
      </c>
      <c r="L112" s="102"/>
    </row>
    <row r="113" spans="2:12" s="103" customFormat="1" ht="19.899999999999999" customHeight="1">
      <c r="B113" s="102"/>
      <c r="D113" s="104" t="s">
        <v>109</v>
      </c>
      <c r="E113" s="105"/>
      <c r="F113" s="105"/>
      <c r="G113" s="105"/>
      <c r="H113" s="105"/>
      <c r="I113" s="105"/>
      <c r="J113" s="106">
        <f>J747</f>
        <v>0</v>
      </c>
      <c r="L113" s="102"/>
    </row>
    <row r="114" spans="2:12" s="103" customFormat="1" ht="19.899999999999999" customHeight="1">
      <c r="B114" s="102"/>
      <c r="D114" s="104" t="s">
        <v>110</v>
      </c>
      <c r="E114" s="105"/>
      <c r="F114" s="105"/>
      <c r="G114" s="105"/>
      <c r="H114" s="105"/>
      <c r="I114" s="105"/>
      <c r="J114" s="106">
        <f>J780</f>
        <v>0</v>
      </c>
      <c r="L114" s="102"/>
    </row>
    <row r="115" spans="2:12" s="103" customFormat="1" ht="19.899999999999999" customHeight="1">
      <c r="B115" s="102"/>
      <c r="D115" s="104" t="s">
        <v>111</v>
      </c>
      <c r="E115" s="105"/>
      <c r="F115" s="105"/>
      <c r="G115" s="105"/>
      <c r="H115" s="105"/>
      <c r="I115" s="105"/>
      <c r="J115" s="106">
        <f>J848</f>
        <v>0</v>
      </c>
      <c r="L115" s="102"/>
    </row>
    <row r="116" spans="2:12" s="103" customFormat="1" ht="19.899999999999999" customHeight="1">
      <c r="B116" s="102"/>
      <c r="D116" s="104" t="s">
        <v>112</v>
      </c>
      <c r="E116" s="105"/>
      <c r="F116" s="105"/>
      <c r="G116" s="105"/>
      <c r="H116" s="105"/>
      <c r="I116" s="105"/>
      <c r="J116" s="106">
        <f>J900</f>
        <v>0</v>
      </c>
      <c r="L116" s="102"/>
    </row>
    <row r="117" spans="2:12" s="103" customFormat="1" ht="19.899999999999999" customHeight="1">
      <c r="B117" s="102"/>
      <c r="D117" s="104" t="s">
        <v>113</v>
      </c>
      <c r="E117" s="105"/>
      <c r="F117" s="105"/>
      <c r="G117" s="105"/>
      <c r="H117" s="105"/>
      <c r="I117" s="105"/>
      <c r="J117" s="106">
        <f>J923</f>
        <v>0</v>
      </c>
      <c r="L117" s="102"/>
    </row>
    <row r="118" spans="2:12" s="103" customFormat="1" ht="19.899999999999999" customHeight="1">
      <c r="B118" s="102"/>
      <c r="D118" s="104" t="s">
        <v>114</v>
      </c>
      <c r="E118" s="105"/>
      <c r="F118" s="105"/>
      <c r="G118" s="105"/>
      <c r="H118" s="105"/>
      <c r="I118" s="105"/>
      <c r="J118" s="106">
        <f>J1026</f>
        <v>0</v>
      </c>
      <c r="L118" s="102"/>
    </row>
    <row r="119" spans="2:12" s="103" customFormat="1" ht="19.899999999999999" customHeight="1">
      <c r="B119" s="102"/>
      <c r="D119" s="104" t="s">
        <v>115</v>
      </c>
      <c r="E119" s="105"/>
      <c r="F119" s="105"/>
      <c r="G119" s="105"/>
      <c r="H119" s="105"/>
      <c r="I119" s="105"/>
      <c r="J119" s="106">
        <f>J1066</f>
        <v>0</v>
      </c>
      <c r="L119" s="102"/>
    </row>
    <row r="120" spans="2:12" s="103" customFormat="1" ht="19.899999999999999" customHeight="1">
      <c r="B120" s="102"/>
      <c r="D120" s="104" t="s">
        <v>116</v>
      </c>
      <c r="E120" s="105"/>
      <c r="F120" s="105"/>
      <c r="G120" s="105"/>
      <c r="H120" s="105"/>
      <c r="I120" s="105"/>
      <c r="J120" s="106">
        <f>J1073</f>
        <v>0</v>
      </c>
      <c r="L120" s="102"/>
    </row>
    <row r="121" spans="2:12" s="103" customFormat="1" ht="19.899999999999999" customHeight="1">
      <c r="B121" s="102"/>
      <c r="D121" s="104" t="s">
        <v>117</v>
      </c>
      <c r="E121" s="105"/>
      <c r="F121" s="105"/>
      <c r="G121" s="105"/>
      <c r="H121" s="105"/>
      <c r="I121" s="105"/>
      <c r="J121" s="106">
        <f>J1097</f>
        <v>0</v>
      </c>
      <c r="L121" s="102"/>
    </row>
    <row r="122" spans="2:12" s="103" customFormat="1" ht="19.899999999999999" customHeight="1">
      <c r="B122" s="102"/>
      <c r="D122" s="104" t="s">
        <v>118</v>
      </c>
      <c r="E122" s="105"/>
      <c r="F122" s="105"/>
      <c r="G122" s="105"/>
      <c r="H122" s="105"/>
      <c r="I122" s="105"/>
      <c r="J122" s="106">
        <f>J1124</f>
        <v>0</v>
      </c>
      <c r="L122" s="102"/>
    </row>
    <row r="123" spans="2:12" s="98" customFormat="1" ht="24.95" customHeight="1">
      <c r="B123" s="97"/>
      <c r="D123" s="99" t="s">
        <v>119</v>
      </c>
      <c r="E123" s="100"/>
      <c r="F123" s="100"/>
      <c r="G123" s="100"/>
      <c r="H123" s="100"/>
      <c r="I123" s="100"/>
      <c r="J123" s="101">
        <f>J1127</f>
        <v>0</v>
      </c>
      <c r="L123" s="97"/>
    </row>
    <row r="124" spans="2:12" s="98" customFormat="1" ht="24.95" customHeight="1">
      <c r="B124" s="97"/>
      <c r="D124" s="99" t="s">
        <v>120</v>
      </c>
      <c r="E124" s="100"/>
      <c r="F124" s="100"/>
      <c r="G124" s="100"/>
      <c r="H124" s="100"/>
      <c r="I124" s="100"/>
      <c r="J124" s="101">
        <f>J1132</f>
        <v>0</v>
      </c>
      <c r="L124" s="97"/>
    </row>
    <row r="125" spans="2:12" s="103" customFormat="1" ht="19.899999999999999" customHeight="1">
      <c r="B125" s="102"/>
      <c r="D125" s="104" t="s">
        <v>121</v>
      </c>
      <c r="E125" s="105"/>
      <c r="F125" s="105"/>
      <c r="G125" s="105"/>
      <c r="H125" s="105"/>
      <c r="I125" s="105"/>
      <c r="J125" s="106">
        <f>J1133</f>
        <v>0</v>
      </c>
      <c r="L125" s="102"/>
    </row>
    <row r="126" spans="2:12" s="103" customFormat="1" ht="19.899999999999999" customHeight="1">
      <c r="B126" s="102"/>
      <c r="D126" s="104" t="s">
        <v>122</v>
      </c>
      <c r="E126" s="105"/>
      <c r="F126" s="105"/>
      <c r="G126" s="105"/>
      <c r="H126" s="105"/>
      <c r="I126" s="105"/>
      <c r="J126" s="106">
        <f>J1135</f>
        <v>0</v>
      </c>
      <c r="L126" s="102"/>
    </row>
    <row r="127" spans="2:12" s="103" customFormat="1" ht="19.899999999999999" customHeight="1">
      <c r="B127" s="102"/>
      <c r="D127" s="104" t="s">
        <v>123</v>
      </c>
      <c r="E127" s="105"/>
      <c r="F127" s="105"/>
      <c r="G127" s="105"/>
      <c r="H127" s="105"/>
      <c r="I127" s="105"/>
      <c r="J127" s="106">
        <f>J1137</f>
        <v>0</v>
      </c>
      <c r="L127" s="102"/>
    </row>
    <row r="128" spans="2:12" s="103" customFormat="1" ht="19.899999999999999" customHeight="1">
      <c r="B128" s="102"/>
      <c r="D128" s="104" t="s">
        <v>124</v>
      </c>
      <c r="E128" s="105"/>
      <c r="F128" s="105"/>
      <c r="G128" s="105"/>
      <c r="H128" s="105"/>
      <c r="I128" s="105"/>
      <c r="J128" s="106">
        <f>J1139</f>
        <v>0</v>
      </c>
      <c r="L128" s="102"/>
    </row>
    <row r="129" spans="1:31" s="39" customFormat="1" ht="21.75" customHeight="1">
      <c r="A129" s="184"/>
      <c r="B129" s="26"/>
      <c r="C129" s="184"/>
      <c r="D129" s="184"/>
      <c r="E129" s="184"/>
      <c r="F129" s="184"/>
      <c r="G129" s="184"/>
      <c r="H129" s="184"/>
      <c r="I129" s="184"/>
      <c r="J129" s="184"/>
      <c r="K129" s="184"/>
      <c r="L129" s="38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</row>
    <row r="130" spans="1:31" s="39" customFormat="1" ht="6.95" customHeight="1">
      <c r="A130" s="184"/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38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</row>
    <row r="134" spans="1:31" s="39" customFormat="1" ht="6.95" customHeight="1">
      <c r="A134" s="184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38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</row>
    <row r="135" spans="1:31" s="39" customFormat="1" ht="24.95" customHeight="1">
      <c r="A135" s="184"/>
      <c r="B135" s="26"/>
      <c r="C135" s="15" t="s">
        <v>125</v>
      </c>
      <c r="D135" s="184"/>
      <c r="E135" s="184"/>
      <c r="F135" s="184"/>
      <c r="G135" s="184"/>
      <c r="H135" s="184"/>
      <c r="I135" s="184"/>
      <c r="J135" s="184"/>
      <c r="K135" s="184"/>
      <c r="L135" s="38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</row>
    <row r="136" spans="1:31" s="39" customFormat="1" ht="6.95" customHeight="1">
      <c r="A136" s="184"/>
      <c r="B136" s="26"/>
      <c r="C136" s="184"/>
      <c r="D136" s="184"/>
      <c r="E136" s="184"/>
      <c r="F136" s="184"/>
      <c r="G136" s="184"/>
      <c r="H136" s="184"/>
      <c r="I136" s="184"/>
      <c r="J136" s="184"/>
      <c r="K136" s="184"/>
      <c r="L136" s="38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</row>
    <row r="137" spans="1:31" s="39" customFormat="1" ht="12" customHeight="1">
      <c r="A137" s="184"/>
      <c r="B137" s="26"/>
      <c r="C137" s="183" t="s">
        <v>16</v>
      </c>
      <c r="D137" s="184"/>
      <c r="E137" s="184"/>
      <c r="F137" s="184"/>
      <c r="G137" s="184"/>
      <c r="H137" s="184"/>
      <c r="I137" s="184"/>
      <c r="J137" s="184"/>
      <c r="K137" s="184"/>
      <c r="L137" s="38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</row>
    <row r="138" spans="1:31" s="39" customFormat="1" ht="16.5" customHeight="1">
      <c r="A138" s="184"/>
      <c r="B138" s="26"/>
      <c r="C138" s="184"/>
      <c r="D138" s="184"/>
      <c r="E138" s="259" t="str">
        <f>E7</f>
        <v>Objekt Vlastina - rekostrukce objektu</v>
      </c>
      <c r="F138" s="260"/>
      <c r="G138" s="260"/>
      <c r="H138" s="260"/>
      <c r="I138" s="184"/>
      <c r="J138" s="184"/>
      <c r="K138" s="184"/>
      <c r="L138" s="38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</row>
    <row r="139" spans="1:31" s="39" customFormat="1" ht="12" customHeight="1">
      <c r="A139" s="184"/>
      <c r="B139" s="26"/>
      <c r="C139" s="183" t="s">
        <v>85</v>
      </c>
      <c r="D139" s="184"/>
      <c r="E139" s="184"/>
      <c r="F139" s="184"/>
      <c r="G139" s="184"/>
      <c r="H139" s="184"/>
      <c r="I139" s="184"/>
      <c r="J139" s="184"/>
      <c r="K139" s="184"/>
      <c r="L139" s="38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</row>
    <row r="140" spans="1:31" s="39" customFormat="1" ht="16.5" customHeight="1">
      <c r="A140" s="184"/>
      <c r="B140" s="26"/>
      <c r="C140" s="184"/>
      <c r="D140" s="184"/>
      <c r="E140" s="243" t="str">
        <f>E9</f>
        <v>SO 04 - Stavební úpravy v 1. - 3. NP</v>
      </c>
      <c r="F140" s="258"/>
      <c r="G140" s="258"/>
      <c r="H140" s="258"/>
      <c r="I140" s="184"/>
      <c r="J140" s="184"/>
      <c r="K140" s="184"/>
      <c r="L140" s="38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</row>
    <row r="141" spans="1:31" s="39" customFormat="1" ht="6.95" customHeight="1">
      <c r="A141" s="184"/>
      <c r="B141" s="26"/>
      <c r="C141" s="184"/>
      <c r="D141" s="184"/>
      <c r="E141" s="184"/>
      <c r="F141" s="184"/>
      <c r="G141" s="184"/>
      <c r="H141" s="184"/>
      <c r="I141" s="184"/>
      <c r="J141" s="184"/>
      <c r="K141" s="184"/>
      <c r="L141" s="38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</row>
    <row r="142" spans="1:31" s="39" customFormat="1" ht="12" customHeight="1">
      <c r="A142" s="184"/>
      <c r="B142" s="26"/>
      <c r="C142" s="183" t="s">
        <v>20</v>
      </c>
      <c r="D142" s="184"/>
      <c r="E142" s="184"/>
      <c r="F142" s="175" t="str">
        <f>F12</f>
        <v xml:space="preserve"> </v>
      </c>
      <c r="G142" s="184"/>
      <c r="H142" s="184"/>
      <c r="I142" s="183" t="s">
        <v>22</v>
      </c>
      <c r="J142" s="180">
        <f>IF(J12="","",J12)</f>
        <v>45741</v>
      </c>
      <c r="K142" s="184"/>
      <c r="L142" s="38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</row>
    <row r="143" spans="1:31" s="39" customFormat="1" ht="6.95" customHeight="1">
      <c r="A143" s="184"/>
      <c r="B143" s="26"/>
      <c r="C143" s="184"/>
      <c r="D143" s="184"/>
      <c r="E143" s="184"/>
      <c r="F143" s="184"/>
      <c r="G143" s="184"/>
      <c r="H143" s="184"/>
      <c r="I143" s="184"/>
      <c r="J143" s="184"/>
      <c r="K143" s="184"/>
      <c r="L143" s="38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</row>
    <row r="144" spans="1:31" s="39" customFormat="1" ht="15.2" customHeight="1">
      <c r="A144" s="184"/>
      <c r="B144" s="26"/>
      <c r="C144" s="183" t="s">
        <v>24</v>
      </c>
      <c r="D144" s="184"/>
      <c r="E144" s="184"/>
      <c r="F144" s="175" t="str">
        <f>E15</f>
        <v xml:space="preserve"> </v>
      </c>
      <c r="G144" s="184"/>
      <c r="H144" s="184"/>
      <c r="I144" s="183" t="s">
        <v>29</v>
      </c>
      <c r="J144" s="177" t="str">
        <f>E21</f>
        <v xml:space="preserve"> </v>
      </c>
      <c r="K144" s="184"/>
      <c r="L144" s="38"/>
      <c r="S144" s="184"/>
      <c r="T144" s="184"/>
      <c r="U144" s="184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</row>
    <row r="145" spans="1:65" s="39" customFormat="1" ht="15.2" customHeight="1">
      <c r="A145" s="184"/>
      <c r="B145" s="26"/>
      <c r="C145" s="183" t="s">
        <v>27</v>
      </c>
      <c r="D145" s="184"/>
      <c r="E145" s="184"/>
      <c r="F145" s="175" t="str">
        <f>IF(E18="","",E18)</f>
        <v>Vyplň údaj</v>
      </c>
      <c r="G145" s="184"/>
      <c r="H145" s="184"/>
      <c r="I145" s="183" t="s">
        <v>30</v>
      </c>
      <c r="J145" s="177" t="str">
        <f>E24</f>
        <v>Simona Králová</v>
      </c>
      <c r="K145" s="184"/>
      <c r="L145" s="38"/>
      <c r="S145" s="184"/>
      <c r="T145" s="184"/>
      <c r="U145" s="184"/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</row>
    <row r="146" spans="1:65" s="39" customFormat="1" ht="10.35" customHeight="1">
      <c r="A146" s="184"/>
      <c r="B146" s="26"/>
      <c r="C146" s="184"/>
      <c r="D146" s="184"/>
      <c r="E146" s="184"/>
      <c r="F146" s="184"/>
      <c r="G146" s="184"/>
      <c r="H146" s="184"/>
      <c r="I146" s="184"/>
      <c r="J146" s="184"/>
      <c r="K146" s="184"/>
      <c r="L146" s="38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</row>
    <row r="147" spans="1:65" s="205" customFormat="1" ht="29.25" customHeight="1">
      <c r="A147" s="203"/>
      <c r="B147" s="107"/>
      <c r="C147" s="108" t="s">
        <v>126</v>
      </c>
      <c r="D147" s="109" t="s">
        <v>58</v>
      </c>
      <c r="E147" s="109" t="s">
        <v>54</v>
      </c>
      <c r="F147" s="109" t="s">
        <v>55</v>
      </c>
      <c r="G147" s="109" t="s">
        <v>127</v>
      </c>
      <c r="H147" s="109" t="s">
        <v>128</v>
      </c>
      <c r="I147" s="109" t="s">
        <v>129</v>
      </c>
      <c r="J147" s="110" t="s">
        <v>90</v>
      </c>
      <c r="K147" s="111" t="s">
        <v>130</v>
      </c>
      <c r="L147" s="204"/>
      <c r="M147" s="65" t="s">
        <v>1</v>
      </c>
      <c r="N147" s="66" t="s">
        <v>37</v>
      </c>
      <c r="O147" s="66" t="s">
        <v>131</v>
      </c>
      <c r="P147" s="66" t="s">
        <v>132</v>
      </c>
      <c r="Q147" s="66" t="s">
        <v>133</v>
      </c>
      <c r="R147" s="66" t="s">
        <v>134</v>
      </c>
      <c r="S147" s="66" t="s">
        <v>135</v>
      </c>
      <c r="T147" s="67" t="s">
        <v>136</v>
      </c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</row>
    <row r="148" spans="1:65" s="39" customFormat="1" ht="22.9" customHeight="1">
      <c r="A148" s="184"/>
      <c r="B148" s="26"/>
      <c r="C148" s="72" t="s">
        <v>137</v>
      </c>
      <c r="D148" s="184"/>
      <c r="E148" s="184"/>
      <c r="F148" s="184"/>
      <c r="G148" s="184"/>
      <c r="H148" s="184"/>
      <c r="I148" s="184"/>
      <c r="J148" s="112">
        <f>BK148</f>
        <v>0</v>
      </c>
      <c r="K148" s="184"/>
      <c r="L148" s="26"/>
      <c r="M148" s="68"/>
      <c r="N148" s="113"/>
      <c r="O148" s="69"/>
      <c r="P148" s="114">
        <f>P149+P330+P1127+P1132</f>
        <v>0</v>
      </c>
      <c r="Q148" s="69"/>
      <c r="R148" s="114">
        <f>R149+R330+R1127+R1132</f>
        <v>20.970853198210001</v>
      </c>
      <c r="S148" s="69"/>
      <c r="T148" s="115">
        <f>T149+T330+T1127+T1132</f>
        <v>33.9756809</v>
      </c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T148" s="186" t="s">
        <v>72</v>
      </c>
      <c r="AU148" s="186" t="s">
        <v>92</v>
      </c>
      <c r="BK148" s="206">
        <f>BK149+BK330+BK1127+BK1132</f>
        <v>0</v>
      </c>
    </row>
    <row r="149" spans="1:65" s="117" customFormat="1" ht="25.9" customHeight="1">
      <c r="B149" s="116"/>
      <c r="D149" s="118" t="s">
        <v>72</v>
      </c>
      <c r="E149" s="119" t="s">
        <v>138</v>
      </c>
      <c r="F149" s="119" t="s">
        <v>139</v>
      </c>
      <c r="J149" s="120">
        <f>BK149</f>
        <v>0</v>
      </c>
      <c r="L149" s="116"/>
      <c r="M149" s="121"/>
      <c r="N149" s="122"/>
      <c r="O149" s="122"/>
      <c r="P149" s="123">
        <f>P150+P154+P220+P319+P327</f>
        <v>0</v>
      </c>
      <c r="Q149" s="122"/>
      <c r="R149" s="123">
        <f>R150+R154+R220+R319+R327</f>
        <v>4.8847360540000002</v>
      </c>
      <c r="S149" s="122"/>
      <c r="T149" s="124">
        <f>T150+T154+T220+T319+T327</f>
        <v>20.706195000000001</v>
      </c>
      <c r="AR149" s="118" t="s">
        <v>81</v>
      </c>
      <c r="AT149" s="207" t="s">
        <v>72</v>
      </c>
      <c r="AU149" s="207" t="s">
        <v>73</v>
      </c>
      <c r="AY149" s="118" t="s">
        <v>140</v>
      </c>
      <c r="BK149" s="208">
        <f>BK150+BK154+BK220+BK319+BK327</f>
        <v>0</v>
      </c>
    </row>
    <row r="150" spans="1:65" s="117" customFormat="1" ht="22.9" customHeight="1">
      <c r="B150" s="116"/>
      <c r="D150" s="118" t="s">
        <v>72</v>
      </c>
      <c r="E150" s="125" t="s">
        <v>141</v>
      </c>
      <c r="F150" s="125" t="s">
        <v>142</v>
      </c>
      <c r="J150" s="126">
        <f>BK150</f>
        <v>0</v>
      </c>
      <c r="L150" s="116"/>
      <c r="M150" s="121"/>
      <c r="N150" s="122"/>
      <c r="O150" s="122"/>
      <c r="P150" s="123">
        <f>SUM(P151:P153)</f>
        <v>0</v>
      </c>
      <c r="Q150" s="122"/>
      <c r="R150" s="123">
        <f>SUM(R151:R153)</f>
        <v>0.751</v>
      </c>
      <c r="S150" s="122"/>
      <c r="T150" s="124">
        <f>SUM(T151:T153)</f>
        <v>0</v>
      </c>
      <c r="AR150" s="118" t="s">
        <v>81</v>
      </c>
      <c r="AT150" s="207" t="s">
        <v>72</v>
      </c>
      <c r="AU150" s="207" t="s">
        <v>81</v>
      </c>
      <c r="AY150" s="118" t="s">
        <v>140</v>
      </c>
      <c r="BK150" s="208">
        <f>SUM(BK151:BK153)</f>
        <v>0</v>
      </c>
    </row>
    <row r="151" spans="1:65" s="39" customFormat="1" ht="24.2" customHeight="1">
      <c r="A151" s="184"/>
      <c r="B151" s="26"/>
      <c r="C151" s="127" t="s">
        <v>81</v>
      </c>
      <c r="D151" s="127" t="s">
        <v>143</v>
      </c>
      <c r="E151" s="128" t="s">
        <v>144</v>
      </c>
      <c r="F151" s="129" t="s">
        <v>145</v>
      </c>
      <c r="G151" s="130" t="s">
        <v>146</v>
      </c>
      <c r="H151" s="131">
        <v>0.4</v>
      </c>
      <c r="I151" s="132"/>
      <c r="J151" s="133">
        <f>ROUND(I151*H151,2)</f>
        <v>0</v>
      </c>
      <c r="K151" s="134"/>
      <c r="L151" s="26"/>
      <c r="M151" s="209" t="s">
        <v>1</v>
      </c>
      <c r="N151" s="135" t="s">
        <v>38</v>
      </c>
      <c r="O151" s="61"/>
      <c r="P151" s="136">
        <f>O151*H151</f>
        <v>0</v>
      </c>
      <c r="Q151" s="136">
        <v>1.8774999999999999</v>
      </c>
      <c r="R151" s="136">
        <f>Q151*H151</f>
        <v>0.751</v>
      </c>
      <c r="S151" s="136">
        <v>0</v>
      </c>
      <c r="T151" s="137">
        <f>S151*H151</f>
        <v>0</v>
      </c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R151" s="210" t="s">
        <v>147</v>
      </c>
      <c r="AT151" s="210" t="s">
        <v>143</v>
      </c>
      <c r="AU151" s="210" t="s">
        <v>83</v>
      </c>
      <c r="AY151" s="186" t="s">
        <v>140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86" t="s">
        <v>81</v>
      </c>
      <c r="BK151" s="211">
        <f>ROUND(I151*H151,2)</f>
        <v>0</v>
      </c>
      <c r="BL151" s="186" t="s">
        <v>147</v>
      </c>
      <c r="BM151" s="210" t="s">
        <v>148</v>
      </c>
    </row>
    <row r="152" spans="1:65" s="139" customFormat="1">
      <c r="B152" s="138"/>
      <c r="D152" s="140" t="s">
        <v>149</v>
      </c>
      <c r="E152" s="141" t="s">
        <v>1</v>
      </c>
      <c r="F152" s="142" t="s">
        <v>150</v>
      </c>
      <c r="H152" s="141" t="s">
        <v>1</v>
      </c>
      <c r="L152" s="138"/>
      <c r="M152" s="143"/>
      <c r="N152" s="144"/>
      <c r="O152" s="144"/>
      <c r="P152" s="144"/>
      <c r="Q152" s="144"/>
      <c r="R152" s="144"/>
      <c r="S152" s="144"/>
      <c r="T152" s="145"/>
      <c r="AT152" s="141" t="s">
        <v>149</v>
      </c>
      <c r="AU152" s="141" t="s">
        <v>83</v>
      </c>
      <c r="AV152" s="139" t="s">
        <v>81</v>
      </c>
      <c r="AW152" s="139" t="s">
        <v>31</v>
      </c>
      <c r="AX152" s="139" t="s">
        <v>73</v>
      </c>
      <c r="AY152" s="141" t="s">
        <v>140</v>
      </c>
    </row>
    <row r="153" spans="1:65" s="147" customFormat="1">
      <c r="B153" s="146"/>
      <c r="D153" s="140" t="s">
        <v>149</v>
      </c>
      <c r="E153" s="148" t="s">
        <v>1</v>
      </c>
      <c r="F153" s="149" t="s">
        <v>151</v>
      </c>
      <c r="H153" s="150">
        <v>0.4</v>
      </c>
      <c r="L153" s="146"/>
      <c r="M153" s="151"/>
      <c r="N153" s="152"/>
      <c r="O153" s="152"/>
      <c r="P153" s="152"/>
      <c r="Q153" s="152"/>
      <c r="R153" s="152"/>
      <c r="S153" s="152"/>
      <c r="T153" s="153"/>
      <c r="AT153" s="148" t="s">
        <v>149</v>
      </c>
      <c r="AU153" s="148" t="s">
        <v>83</v>
      </c>
      <c r="AV153" s="147" t="s">
        <v>83</v>
      </c>
      <c r="AW153" s="147" t="s">
        <v>31</v>
      </c>
      <c r="AX153" s="147" t="s">
        <v>81</v>
      </c>
      <c r="AY153" s="148" t="s">
        <v>140</v>
      </c>
    </row>
    <row r="154" spans="1:65" s="117" customFormat="1" ht="22.9" customHeight="1">
      <c r="B154" s="116"/>
      <c r="D154" s="118" t="s">
        <v>72</v>
      </c>
      <c r="E154" s="125" t="s">
        <v>152</v>
      </c>
      <c r="F154" s="125" t="s">
        <v>153</v>
      </c>
      <c r="J154" s="126">
        <f>BK154</f>
        <v>0</v>
      </c>
      <c r="L154" s="116"/>
      <c r="M154" s="121"/>
      <c r="N154" s="122"/>
      <c r="O154" s="122"/>
      <c r="P154" s="123">
        <f>SUM(P155:P219)</f>
        <v>0</v>
      </c>
      <c r="Q154" s="122"/>
      <c r="R154" s="123">
        <f>SUM(R155:R219)</f>
        <v>3.2100708300000003</v>
      </c>
      <c r="S154" s="122"/>
      <c r="T154" s="124">
        <f>SUM(T155:T219)</f>
        <v>1.0406</v>
      </c>
      <c r="AR154" s="118" t="s">
        <v>81</v>
      </c>
      <c r="AT154" s="207" t="s">
        <v>72</v>
      </c>
      <c r="AU154" s="207" t="s">
        <v>81</v>
      </c>
      <c r="AY154" s="118" t="s">
        <v>140</v>
      </c>
      <c r="BK154" s="208">
        <f>SUM(BK155:BK219)</f>
        <v>0</v>
      </c>
    </row>
    <row r="155" spans="1:65" s="39" customFormat="1" ht="24.2" customHeight="1">
      <c r="A155" s="184"/>
      <c r="B155" s="26"/>
      <c r="C155" s="127" t="s">
        <v>83</v>
      </c>
      <c r="D155" s="127" t="s">
        <v>143</v>
      </c>
      <c r="E155" s="128" t="s">
        <v>154</v>
      </c>
      <c r="F155" s="129" t="s">
        <v>155</v>
      </c>
      <c r="G155" s="130" t="s">
        <v>156</v>
      </c>
      <c r="H155" s="131">
        <v>4</v>
      </c>
      <c r="I155" s="132"/>
      <c r="J155" s="133">
        <f>ROUND(I155*H155,2)</f>
        <v>0</v>
      </c>
      <c r="K155" s="134"/>
      <c r="L155" s="26"/>
      <c r="M155" s="209" t="s">
        <v>1</v>
      </c>
      <c r="N155" s="135" t="s">
        <v>38</v>
      </c>
      <c r="O155" s="61"/>
      <c r="P155" s="136">
        <f>O155*H155</f>
        <v>0</v>
      </c>
      <c r="Q155" s="136">
        <v>5.8E-4</v>
      </c>
      <c r="R155" s="136">
        <f>Q155*H155</f>
        <v>2.32E-3</v>
      </c>
      <c r="S155" s="136">
        <v>0</v>
      </c>
      <c r="T155" s="137">
        <f>S155*H155</f>
        <v>0</v>
      </c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R155" s="210" t="s">
        <v>147</v>
      </c>
      <c r="AT155" s="210" t="s">
        <v>143</v>
      </c>
      <c r="AU155" s="210" t="s">
        <v>83</v>
      </c>
      <c r="AY155" s="186" t="s">
        <v>140</v>
      </c>
      <c r="BE155" s="211">
        <f>IF(N155="základní",J155,0)</f>
        <v>0</v>
      </c>
      <c r="BF155" s="211">
        <f>IF(N155="snížená",J155,0)</f>
        <v>0</v>
      </c>
      <c r="BG155" s="211">
        <f>IF(N155="zákl. přenesená",J155,0)</f>
        <v>0</v>
      </c>
      <c r="BH155" s="211">
        <f>IF(N155="sníž. přenesená",J155,0)</f>
        <v>0</v>
      </c>
      <c r="BI155" s="211">
        <f>IF(N155="nulová",J155,0)</f>
        <v>0</v>
      </c>
      <c r="BJ155" s="186" t="s">
        <v>81</v>
      </c>
      <c r="BK155" s="211">
        <f>ROUND(I155*H155,2)</f>
        <v>0</v>
      </c>
      <c r="BL155" s="186" t="s">
        <v>147</v>
      </c>
      <c r="BM155" s="210" t="s">
        <v>157</v>
      </c>
    </row>
    <row r="156" spans="1:65" s="139" customFormat="1">
      <c r="B156" s="138"/>
      <c r="D156" s="140" t="s">
        <v>149</v>
      </c>
      <c r="E156" s="141" t="s">
        <v>1</v>
      </c>
      <c r="F156" s="142" t="s">
        <v>158</v>
      </c>
      <c r="H156" s="141" t="s">
        <v>1</v>
      </c>
      <c r="L156" s="138"/>
      <c r="M156" s="143"/>
      <c r="N156" s="144"/>
      <c r="O156" s="144"/>
      <c r="P156" s="144"/>
      <c r="Q156" s="144"/>
      <c r="R156" s="144"/>
      <c r="S156" s="144"/>
      <c r="T156" s="145"/>
      <c r="AT156" s="141" t="s">
        <v>149</v>
      </c>
      <c r="AU156" s="141" t="s">
        <v>83</v>
      </c>
      <c r="AV156" s="139" t="s">
        <v>81</v>
      </c>
      <c r="AW156" s="139" t="s">
        <v>31</v>
      </c>
      <c r="AX156" s="139" t="s">
        <v>73</v>
      </c>
      <c r="AY156" s="141" t="s">
        <v>140</v>
      </c>
    </row>
    <row r="157" spans="1:65" s="147" customFormat="1">
      <c r="B157" s="146"/>
      <c r="D157" s="140" t="s">
        <v>149</v>
      </c>
      <c r="E157" s="148" t="s">
        <v>1</v>
      </c>
      <c r="F157" s="149" t="s">
        <v>159</v>
      </c>
      <c r="H157" s="150">
        <v>4</v>
      </c>
      <c r="L157" s="146"/>
      <c r="M157" s="151"/>
      <c r="N157" s="152"/>
      <c r="O157" s="152"/>
      <c r="P157" s="152"/>
      <c r="Q157" s="152"/>
      <c r="R157" s="152"/>
      <c r="S157" s="152"/>
      <c r="T157" s="153"/>
      <c r="AT157" s="148" t="s">
        <v>149</v>
      </c>
      <c r="AU157" s="148" t="s">
        <v>83</v>
      </c>
      <c r="AV157" s="147" t="s">
        <v>83</v>
      </c>
      <c r="AW157" s="147" t="s">
        <v>31</v>
      </c>
      <c r="AX157" s="147" t="s">
        <v>81</v>
      </c>
      <c r="AY157" s="148" t="s">
        <v>140</v>
      </c>
    </row>
    <row r="158" spans="1:65" s="39" customFormat="1" ht="24.2" customHeight="1">
      <c r="A158" s="184"/>
      <c r="B158" s="26"/>
      <c r="C158" s="127" t="s">
        <v>141</v>
      </c>
      <c r="D158" s="127" t="s">
        <v>143</v>
      </c>
      <c r="E158" s="128" t="s">
        <v>160</v>
      </c>
      <c r="F158" s="129" t="s">
        <v>161</v>
      </c>
      <c r="G158" s="130" t="s">
        <v>156</v>
      </c>
      <c r="H158" s="131">
        <v>63.561</v>
      </c>
      <c r="I158" s="132"/>
      <c r="J158" s="133">
        <f>ROUND(I158*H158,2)</f>
        <v>0</v>
      </c>
      <c r="K158" s="134"/>
      <c r="L158" s="26"/>
      <c r="M158" s="209" t="s">
        <v>1</v>
      </c>
      <c r="N158" s="135" t="s">
        <v>38</v>
      </c>
      <c r="O158" s="61"/>
      <c r="P158" s="136">
        <f>O158*H158</f>
        <v>0</v>
      </c>
      <c r="Q158" s="136">
        <v>7.3499999999999998E-3</v>
      </c>
      <c r="R158" s="136">
        <f>Q158*H158</f>
        <v>0.46717334999999999</v>
      </c>
      <c r="S158" s="136">
        <v>0</v>
      </c>
      <c r="T158" s="137">
        <f>S158*H158</f>
        <v>0</v>
      </c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R158" s="210" t="s">
        <v>147</v>
      </c>
      <c r="AT158" s="210" t="s">
        <v>143</v>
      </c>
      <c r="AU158" s="210" t="s">
        <v>83</v>
      </c>
      <c r="AY158" s="186" t="s">
        <v>140</v>
      </c>
      <c r="BE158" s="211">
        <f>IF(N158="základní",J158,0)</f>
        <v>0</v>
      </c>
      <c r="BF158" s="211">
        <f>IF(N158="snížená",J158,0)</f>
        <v>0</v>
      </c>
      <c r="BG158" s="211">
        <f>IF(N158="zákl. přenesená",J158,0)</f>
        <v>0</v>
      </c>
      <c r="BH158" s="211">
        <f>IF(N158="sníž. přenesená",J158,0)</f>
        <v>0</v>
      </c>
      <c r="BI158" s="211">
        <f>IF(N158="nulová",J158,0)</f>
        <v>0</v>
      </c>
      <c r="BJ158" s="186" t="s">
        <v>81</v>
      </c>
      <c r="BK158" s="211">
        <f>ROUND(I158*H158,2)</f>
        <v>0</v>
      </c>
      <c r="BL158" s="186" t="s">
        <v>147</v>
      </c>
      <c r="BM158" s="210" t="s">
        <v>162</v>
      </c>
    </row>
    <row r="159" spans="1:65" s="139" customFormat="1">
      <c r="B159" s="138"/>
      <c r="D159" s="140" t="s">
        <v>149</v>
      </c>
      <c r="E159" s="141" t="s">
        <v>1</v>
      </c>
      <c r="F159" s="142" t="s">
        <v>163</v>
      </c>
      <c r="H159" s="141" t="s">
        <v>1</v>
      </c>
      <c r="L159" s="138"/>
      <c r="M159" s="143"/>
      <c r="N159" s="144"/>
      <c r="O159" s="144"/>
      <c r="P159" s="144"/>
      <c r="Q159" s="144"/>
      <c r="R159" s="144"/>
      <c r="S159" s="144"/>
      <c r="T159" s="145"/>
      <c r="AT159" s="141" t="s">
        <v>149</v>
      </c>
      <c r="AU159" s="141" t="s">
        <v>83</v>
      </c>
      <c r="AV159" s="139" t="s">
        <v>81</v>
      </c>
      <c r="AW159" s="139" t="s">
        <v>31</v>
      </c>
      <c r="AX159" s="139" t="s">
        <v>73</v>
      </c>
      <c r="AY159" s="141" t="s">
        <v>140</v>
      </c>
    </row>
    <row r="160" spans="1:65" s="147" customFormat="1">
      <c r="B160" s="146"/>
      <c r="D160" s="140" t="s">
        <v>149</v>
      </c>
      <c r="E160" s="148" t="s">
        <v>1</v>
      </c>
      <c r="F160" s="149" t="s">
        <v>164</v>
      </c>
      <c r="H160" s="150">
        <v>57.72</v>
      </c>
      <c r="L160" s="146"/>
      <c r="M160" s="151"/>
      <c r="N160" s="152"/>
      <c r="O160" s="152"/>
      <c r="P160" s="152"/>
      <c r="Q160" s="152"/>
      <c r="R160" s="152"/>
      <c r="S160" s="152"/>
      <c r="T160" s="153"/>
      <c r="AT160" s="148" t="s">
        <v>149</v>
      </c>
      <c r="AU160" s="148" t="s">
        <v>83</v>
      </c>
      <c r="AV160" s="147" t="s">
        <v>83</v>
      </c>
      <c r="AW160" s="147" t="s">
        <v>31</v>
      </c>
      <c r="AX160" s="147" t="s">
        <v>73</v>
      </c>
      <c r="AY160" s="148" t="s">
        <v>140</v>
      </c>
    </row>
    <row r="161" spans="1:65" s="147" customFormat="1">
      <c r="B161" s="146"/>
      <c r="D161" s="140" t="s">
        <v>149</v>
      </c>
      <c r="E161" s="148" t="s">
        <v>1</v>
      </c>
      <c r="F161" s="149" t="s">
        <v>165</v>
      </c>
      <c r="H161" s="150">
        <v>-8.9589999999999996</v>
      </c>
      <c r="L161" s="146"/>
      <c r="M161" s="151"/>
      <c r="N161" s="152"/>
      <c r="O161" s="152"/>
      <c r="P161" s="152"/>
      <c r="Q161" s="152"/>
      <c r="R161" s="152"/>
      <c r="S161" s="152"/>
      <c r="T161" s="153"/>
      <c r="AT161" s="148" t="s">
        <v>149</v>
      </c>
      <c r="AU161" s="148" t="s">
        <v>83</v>
      </c>
      <c r="AV161" s="147" t="s">
        <v>83</v>
      </c>
      <c r="AW161" s="147" t="s">
        <v>31</v>
      </c>
      <c r="AX161" s="147" t="s">
        <v>73</v>
      </c>
      <c r="AY161" s="148" t="s">
        <v>140</v>
      </c>
    </row>
    <row r="162" spans="1:65" s="139" customFormat="1">
      <c r="B162" s="138"/>
      <c r="D162" s="140" t="s">
        <v>149</v>
      </c>
      <c r="E162" s="141" t="s">
        <v>1</v>
      </c>
      <c r="F162" s="142" t="s">
        <v>166</v>
      </c>
      <c r="H162" s="141" t="s">
        <v>1</v>
      </c>
      <c r="L162" s="138"/>
      <c r="M162" s="143"/>
      <c r="N162" s="144"/>
      <c r="O162" s="144"/>
      <c r="P162" s="144"/>
      <c r="Q162" s="144"/>
      <c r="R162" s="144"/>
      <c r="S162" s="144"/>
      <c r="T162" s="145"/>
      <c r="AT162" s="141" t="s">
        <v>149</v>
      </c>
      <c r="AU162" s="141" t="s">
        <v>83</v>
      </c>
      <c r="AV162" s="139" t="s">
        <v>81</v>
      </c>
      <c r="AW162" s="139" t="s">
        <v>31</v>
      </c>
      <c r="AX162" s="139" t="s">
        <v>73</v>
      </c>
      <c r="AY162" s="141" t="s">
        <v>140</v>
      </c>
    </row>
    <row r="163" spans="1:65" s="147" customFormat="1">
      <c r="B163" s="146"/>
      <c r="D163" s="140" t="s">
        <v>149</v>
      </c>
      <c r="E163" s="148" t="s">
        <v>1</v>
      </c>
      <c r="F163" s="149" t="s">
        <v>167</v>
      </c>
      <c r="H163" s="150">
        <v>4</v>
      </c>
      <c r="L163" s="146"/>
      <c r="M163" s="151"/>
      <c r="N163" s="152"/>
      <c r="O163" s="152"/>
      <c r="P163" s="152"/>
      <c r="Q163" s="152"/>
      <c r="R163" s="152"/>
      <c r="S163" s="152"/>
      <c r="T163" s="153"/>
      <c r="AT163" s="148" t="s">
        <v>149</v>
      </c>
      <c r="AU163" s="148" t="s">
        <v>83</v>
      </c>
      <c r="AV163" s="147" t="s">
        <v>83</v>
      </c>
      <c r="AW163" s="147" t="s">
        <v>31</v>
      </c>
      <c r="AX163" s="147" t="s">
        <v>73</v>
      </c>
      <c r="AY163" s="148" t="s">
        <v>140</v>
      </c>
    </row>
    <row r="164" spans="1:65" s="139" customFormat="1">
      <c r="B164" s="138"/>
      <c r="D164" s="140" t="s">
        <v>149</v>
      </c>
      <c r="E164" s="141" t="s">
        <v>1</v>
      </c>
      <c r="F164" s="142" t="s">
        <v>168</v>
      </c>
      <c r="H164" s="141" t="s">
        <v>1</v>
      </c>
      <c r="L164" s="138"/>
      <c r="M164" s="143"/>
      <c r="N164" s="144"/>
      <c r="O164" s="144"/>
      <c r="P164" s="144"/>
      <c r="Q164" s="144"/>
      <c r="R164" s="144"/>
      <c r="S164" s="144"/>
      <c r="T164" s="145"/>
      <c r="AT164" s="141" t="s">
        <v>149</v>
      </c>
      <c r="AU164" s="141" t="s">
        <v>83</v>
      </c>
      <c r="AV164" s="139" t="s">
        <v>81</v>
      </c>
      <c r="AW164" s="139" t="s">
        <v>31</v>
      </c>
      <c r="AX164" s="139" t="s">
        <v>73</v>
      </c>
      <c r="AY164" s="141" t="s">
        <v>140</v>
      </c>
    </row>
    <row r="165" spans="1:65" s="147" customFormat="1">
      <c r="B165" s="146"/>
      <c r="D165" s="140" t="s">
        <v>149</v>
      </c>
      <c r="E165" s="148" t="s">
        <v>1</v>
      </c>
      <c r="F165" s="149" t="s">
        <v>169</v>
      </c>
      <c r="H165" s="150">
        <v>10.8</v>
      </c>
      <c r="L165" s="146"/>
      <c r="M165" s="151"/>
      <c r="N165" s="152"/>
      <c r="O165" s="152"/>
      <c r="P165" s="152"/>
      <c r="Q165" s="152"/>
      <c r="R165" s="152"/>
      <c r="S165" s="152"/>
      <c r="T165" s="153"/>
      <c r="AT165" s="148" t="s">
        <v>149</v>
      </c>
      <c r="AU165" s="148" t="s">
        <v>83</v>
      </c>
      <c r="AV165" s="147" t="s">
        <v>83</v>
      </c>
      <c r="AW165" s="147" t="s">
        <v>31</v>
      </c>
      <c r="AX165" s="147" t="s">
        <v>73</v>
      </c>
      <c r="AY165" s="148" t="s">
        <v>140</v>
      </c>
    </row>
    <row r="166" spans="1:65" s="155" customFormat="1">
      <c r="B166" s="154"/>
      <c r="D166" s="140" t="s">
        <v>149</v>
      </c>
      <c r="E166" s="156" t="s">
        <v>1</v>
      </c>
      <c r="F166" s="157" t="s">
        <v>170</v>
      </c>
      <c r="H166" s="158">
        <v>63.560999999999993</v>
      </c>
      <c r="L166" s="154"/>
      <c r="M166" s="159"/>
      <c r="N166" s="160"/>
      <c r="O166" s="160"/>
      <c r="P166" s="160"/>
      <c r="Q166" s="160"/>
      <c r="R166" s="160"/>
      <c r="S166" s="160"/>
      <c r="T166" s="161"/>
      <c r="AT166" s="156" t="s">
        <v>149</v>
      </c>
      <c r="AU166" s="156" t="s">
        <v>83</v>
      </c>
      <c r="AV166" s="155" t="s">
        <v>147</v>
      </c>
      <c r="AW166" s="155" t="s">
        <v>31</v>
      </c>
      <c r="AX166" s="155" t="s">
        <v>81</v>
      </c>
      <c r="AY166" s="156" t="s">
        <v>140</v>
      </c>
    </row>
    <row r="167" spans="1:65" s="39" customFormat="1" ht="24.2" customHeight="1">
      <c r="A167" s="184"/>
      <c r="B167" s="26"/>
      <c r="C167" s="127" t="s">
        <v>147</v>
      </c>
      <c r="D167" s="127" t="s">
        <v>143</v>
      </c>
      <c r="E167" s="128" t="s">
        <v>171</v>
      </c>
      <c r="F167" s="129" t="s">
        <v>172</v>
      </c>
      <c r="G167" s="130" t="s">
        <v>156</v>
      </c>
      <c r="H167" s="131">
        <v>16.62</v>
      </c>
      <c r="I167" s="132"/>
      <c r="J167" s="133">
        <f>ROUND(I167*H167,2)</f>
        <v>0</v>
      </c>
      <c r="K167" s="134"/>
      <c r="L167" s="26"/>
      <c r="M167" s="209" t="s">
        <v>1</v>
      </c>
      <c r="N167" s="135" t="s">
        <v>38</v>
      </c>
      <c r="O167" s="61"/>
      <c r="P167" s="136">
        <f>O167*H167</f>
        <v>0</v>
      </c>
      <c r="Q167" s="136">
        <v>4.3839999999999999E-3</v>
      </c>
      <c r="R167" s="136">
        <f>Q167*H167</f>
        <v>7.2862079999999996E-2</v>
      </c>
      <c r="S167" s="136">
        <v>0</v>
      </c>
      <c r="T167" s="137">
        <f>S167*H167</f>
        <v>0</v>
      </c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R167" s="210" t="s">
        <v>147</v>
      </c>
      <c r="AT167" s="210" t="s">
        <v>143</v>
      </c>
      <c r="AU167" s="210" t="s">
        <v>83</v>
      </c>
      <c r="AY167" s="186" t="s">
        <v>140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86" t="s">
        <v>81</v>
      </c>
      <c r="BK167" s="211">
        <f>ROUND(I167*H167,2)</f>
        <v>0</v>
      </c>
      <c r="BL167" s="186" t="s">
        <v>147</v>
      </c>
      <c r="BM167" s="210" t="s">
        <v>173</v>
      </c>
    </row>
    <row r="168" spans="1:65" s="139" customFormat="1">
      <c r="B168" s="138"/>
      <c r="D168" s="140" t="s">
        <v>149</v>
      </c>
      <c r="E168" s="141" t="s">
        <v>1</v>
      </c>
      <c r="F168" s="142" t="s">
        <v>174</v>
      </c>
      <c r="H168" s="141" t="s">
        <v>1</v>
      </c>
      <c r="L168" s="138"/>
      <c r="M168" s="143"/>
      <c r="N168" s="144"/>
      <c r="O168" s="144"/>
      <c r="P168" s="144"/>
      <c r="Q168" s="144"/>
      <c r="R168" s="144"/>
      <c r="S168" s="144"/>
      <c r="T168" s="145"/>
      <c r="AT168" s="141" t="s">
        <v>149</v>
      </c>
      <c r="AU168" s="141" t="s">
        <v>83</v>
      </c>
      <c r="AV168" s="139" t="s">
        <v>81</v>
      </c>
      <c r="AW168" s="139" t="s">
        <v>31</v>
      </c>
      <c r="AX168" s="139" t="s">
        <v>73</v>
      </c>
      <c r="AY168" s="141" t="s">
        <v>140</v>
      </c>
    </row>
    <row r="169" spans="1:65" s="147" customFormat="1">
      <c r="B169" s="146"/>
      <c r="D169" s="140" t="s">
        <v>149</v>
      </c>
      <c r="E169" s="148" t="s">
        <v>1</v>
      </c>
      <c r="F169" s="149" t="s">
        <v>175</v>
      </c>
      <c r="H169" s="150">
        <v>1.82</v>
      </c>
      <c r="L169" s="146"/>
      <c r="M169" s="151"/>
      <c r="N169" s="152"/>
      <c r="O169" s="152"/>
      <c r="P169" s="152"/>
      <c r="Q169" s="152"/>
      <c r="R169" s="152"/>
      <c r="S169" s="152"/>
      <c r="T169" s="153"/>
      <c r="AT169" s="148" t="s">
        <v>149</v>
      </c>
      <c r="AU169" s="148" t="s">
        <v>83</v>
      </c>
      <c r="AV169" s="147" t="s">
        <v>83</v>
      </c>
      <c r="AW169" s="147" t="s">
        <v>31</v>
      </c>
      <c r="AX169" s="147" t="s">
        <v>73</v>
      </c>
      <c r="AY169" s="148" t="s">
        <v>140</v>
      </c>
    </row>
    <row r="170" spans="1:65" s="139" customFormat="1">
      <c r="B170" s="138"/>
      <c r="D170" s="140" t="s">
        <v>149</v>
      </c>
      <c r="E170" s="141" t="s">
        <v>1</v>
      </c>
      <c r="F170" s="142" t="s">
        <v>168</v>
      </c>
      <c r="H170" s="141" t="s">
        <v>1</v>
      </c>
      <c r="L170" s="138"/>
      <c r="M170" s="143"/>
      <c r="N170" s="144"/>
      <c r="O170" s="144"/>
      <c r="P170" s="144"/>
      <c r="Q170" s="144"/>
      <c r="R170" s="144"/>
      <c r="S170" s="144"/>
      <c r="T170" s="145"/>
      <c r="AT170" s="141" t="s">
        <v>149</v>
      </c>
      <c r="AU170" s="141" t="s">
        <v>83</v>
      </c>
      <c r="AV170" s="139" t="s">
        <v>81</v>
      </c>
      <c r="AW170" s="139" t="s">
        <v>31</v>
      </c>
      <c r="AX170" s="139" t="s">
        <v>73</v>
      </c>
      <c r="AY170" s="141" t="s">
        <v>140</v>
      </c>
    </row>
    <row r="171" spans="1:65" s="147" customFormat="1">
      <c r="B171" s="146"/>
      <c r="D171" s="140" t="s">
        <v>149</v>
      </c>
      <c r="E171" s="148" t="s">
        <v>1</v>
      </c>
      <c r="F171" s="149" t="s">
        <v>169</v>
      </c>
      <c r="H171" s="150">
        <v>10.8</v>
      </c>
      <c r="L171" s="146"/>
      <c r="M171" s="151"/>
      <c r="N171" s="152"/>
      <c r="O171" s="152"/>
      <c r="P171" s="152"/>
      <c r="Q171" s="152"/>
      <c r="R171" s="152"/>
      <c r="S171" s="152"/>
      <c r="T171" s="153"/>
      <c r="AT171" s="148" t="s">
        <v>149</v>
      </c>
      <c r="AU171" s="148" t="s">
        <v>83</v>
      </c>
      <c r="AV171" s="147" t="s">
        <v>83</v>
      </c>
      <c r="AW171" s="147" t="s">
        <v>31</v>
      </c>
      <c r="AX171" s="147" t="s">
        <v>73</v>
      </c>
      <c r="AY171" s="148" t="s">
        <v>140</v>
      </c>
    </row>
    <row r="172" spans="1:65" s="139" customFormat="1">
      <c r="B172" s="138"/>
      <c r="D172" s="140" t="s">
        <v>149</v>
      </c>
      <c r="E172" s="141" t="s">
        <v>1</v>
      </c>
      <c r="F172" s="142" t="s">
        <v>166</v>
      </c>
      <c r="H172" s="141" t="s">
        <v>1</v>
      </c>
      <c r="L172" s="138"/>
      <c r="M172" s="143"/>
      <c r="N172" s="144"/>
      <c r="O172" s="144"/>
      <c r="P172" s="144"/>
      <c r="Q172" s="144"/>
      <c r="R172" s="144"/>
      <c r="S172" s="144"/>
      <c r="T172" s="145"/>
      <c r="AT172" s="141" t="s">
        <v>149</v>
      </c>
      <c r="AU172" s="141" t="s">
        <v>83</v>
      </c>
      <c r="AV172" s="139" t="s">
        <v>81</v>
      </c>
      <c r="AW172" s="139" t="s">
        <v>31</v>
      </c>
      <c r="AX172" s="139" t="s">
        <v>73</v>
      </c>
      <c r="AY172" s="141" t="s">
        <v>140</v>
      </c>
    </row>
    <row r="173" spans="1:65" s="147" customFormat="1">
      <c r="B173" s="146"/>
      <c r="D173" s="140" t="s">
        <v>149</v>
      </c>
      <c r="E173" s="148" t="s">
        <v>1</v>
      </c>
      <c r="F173" s="149" t="s">
        <v>167</v>
      </c>
      <c r="H173" s="150">
        <v>4</v>
      </c>
      <c r="L173" s="146"/>
      <c r="M173" s="151"/>
      <c r="N173" s="152"/>
      <c r="O173" s="152"/>
      <c r="P173" s="152"/>
      <c r="Q173" s="152"/>
      <c r="R173" s="152"/>
      <c r="S173" s="152"/>
      <c r="T173" s="153"/>
      <c r="AT173" s="148" t="s">
        <v>149</v>
      </c>
      <c r="AU173" s="148" t="s">
        <v>83</v>
      </c>
      <c r="AV173" s="147" t="s">
        <v>83</v>
      </c>
      <c r="AW173" s="147" t="s">
        <v>31</v>
      </c>
      <c r="AX173" s="147" t="s">
        <v>73</v>
      </c>
      <c r="AY173" s="148" t="s">
        <v>140</v>
      </c>
    </row>
    <row r="174" spans="1:65" s="155" customFormat="1">
      <c r="B174" s="154"/>
      <c r="D174" s="140" t="s">
        <v>149</v>
      </c>
      <c r="E174" s="156" t="s">
        <v>1</v>
      </c>
      <c r="F174" s="157" t="s">
        <v>170</v>
      </c>
      <c r="H174" s="158">
        <v>16.62</v>
      </c>
      <c r="L174" s="154"/>
      <c r="M174" s="159"/>
      <c r="N174" s="160"/>
      <c r="O174" s="160"/>
      <c r="P174" s="160"/>
      <c r="Q174" s="160"/>
      <c r="R174" s="160"/>
      <c r="S174" s="160"/>
      <c r="T174" s="161"/>
      <c r="AT174" s="156" t="s">
        <v>149</v>
      </c>
      <c r="AU174" s="156" t="s">
        <v>83</v>
      </c>
      <c r="AV174" s="155" t="s">
        <v>147</v>
      </c>
      <c r="AW174" s="155" t="s">
        <v>31</v>
      </c>
      <c r="AX174" s="155" t="s">
        <v>81</v>
      </c>
      <c r="AY174" s="156" t="s">
        <v>140</v>
      </c>
    </row>
    <row r="175" spans="1:65" s="39" customFormat="1" ht="24.2" customHeight="1">
      <c r="A175" s="184"/>
      <c r="B175" s="26"/>
      <c r="C175" s="127" t="s">
        <v>176</v>
      </c>
      <c r="D175" s="127" t="s">
        <v>143</v>
      </c>
      <c r="E175" s="128" t="s">
        <v>177</v>
      </c>
      <c r="F175" s="129" t="s">
        <v>178</v>
      </c>
      <c r="G175" s="130" t="s">
        <v>156</v>
      </c>
      <c r="H175" s="131">
        <v>89.14</v>
      </c>
      <c r="I175" s="132"/>
      <c r="J175" s="133">
        <f>ROUND(I175*H175,2)</f>
        <v>0</v>
      </c>
      <c r="K175" s="134"/>
      <c r="L175" s="26"/>
      <c r="M175" s="209" t="s">
        <v>1</v>
      </c>
      <c r="N175" s="135" t="s">
        <v>38</v>
      </c>
      <c r="O175" s="61"/>
      <c r="P175" s="136">
        <f>O175*H175</f>
        <v>0</v>
      </c>
      <c r="Q175" s="136">
        <v>4.0000000000000001E-3</v>
      </c>
      <c r="R175" s="136">
        <f>Q175*H175</f>
        <v>0.35655999999999999</v>
      </c>
      <c r="S175" s="136">
        <v>0</v>
      </c>
      <c r="T175" s="137">
        <f>S175*H175</f>
        <v>0</v>
      </c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R175" s="210" t="s">
        <v>147</v>
      </c>
      <c r="AT175" s="210" t="s">
        <v>143</v>
      </c>
      <c r="AU175" s="210" t="s">
        <v>83</v>
      </c>
      <c r="AY175" s="186" t="s">
        <v>140</v>
      </c>
      <c r="BE175" s="211">
        <f>IF(N175="základní",J175,0)</f>
        <v>0</v>
      </c>
      <c r="BF175" s="211">
        <f>IF(N175="snížená",J175,0)</f>
        <v>0</v>
      </c>
      <c r="BG175" s="211">
        <f>IF(N175="zákl. přenesená",J175,0)</f>
        <v>0</v>
      </c>
      <c r="BH175" s="211">
        <f>IF(N175="sníž. přenesená",J175,0)</f>
        <v>0</v>
      </c>
      <c r="BI175" s="211">
        <f>IF(N175="nulová",J175,0)</f>
        <v>0</v>
      </c>
      <c r="BJ175" s="186" t="s">
        <v>81</v>
      </c>
      <c r="BK175" s="211">
        <f>ROUND(I175*H175,2)</f>
        <v>0</v>
      </c>
      <c r="BL175" s="186" t="s">
        <v>147</v>
      </c>
      <c r="BM175" s="210" t="s">
        <v>179</v>
      </c>
    </row>
    <row r="176" spans="1:65" s="139" customFormat="1">
      <c r="B176" s="138"/>
      <c r="D176" s="140" t="s">
        <v>149</v>
      </c>
      <c r="E176" s="141" t="s">
        <v>1</v>
      </c>
      <c r="F176" s="142" t="s">
        <v>174</v>
      </c>
      <c r="H176" s="141" t="s">
        <v>1</v>
      </c>
      <c r="L176" s="138"/>
      <c r="M176" s="143"/>
      <c r="N176" s="144"/>
      <c r="O176" s="144"/>
      <c r="P176" s="144"/>
      <c r="Q176" s="144"/>
      <c r="R176" s="144"/>
      <c r="S176" s="144"/>
      <c r="T176" s="145"/>
      <c r="AT176" s="141" t="s">
        <v>149</v>
      </c>
      <c r="AU176" s="141" t="s">
        <v>83</v>
      </c>
      <c r="AV176" s="139" t="s">
        <v>81</v>
      </c>
      <c r="AW176" s="139" t="s">
        <v>31</v>
      </c>
      <c r="AX176" s="139" t="s">
        <v>73</v>
      </c>
      <c r="AY176" s="141" t="s">
        <v>140</v>
      </c>
    </row>
    <row r="177" spans="1:65" s="147" customFormat="1">
      <c r="B177" s="146"/>
      <c r="D177" s="140" t="s">
        <v>149</v>
      </c>
      <c r="E177" s="148" t="s">
        <v>1</v>
      </c>
      <c r="F177" s="149" t="s">
        <v>175</v>
      </c>
      <c r="H177" s="150">
        <v>1.82</v>
      </c>
      <c r="L177" s="146"/>
      <c r="M177" s="151"/>
      <c r="N177" s="152"/>
      <c r="O177" s="152"/>
      <c r="P177" s="152"/>
      <c r="Q177" s="152"/>
      <c r="R177" s="152"/>
      <c r="S177" s="152"/>
      <c r="T177" s="153"/>
      <c r="AT177" s="148" t="s">
        <v>149</v>
      </c>
      <c r="AU177" s="148" t="s">
        <v>83</v>
      </c>
      <c r="AV177" s="147" t="s">
        <v>83</v>
      </c>
      <c r="AW177" s="147" t="s">
        <v>31</v>
      </c>
      <c r="AX177" s="147" t="s">
        <v>73</v>
      </c>
      <c r="AY177" s="148" t="s">
        <v>140</v>
      </c>
    </row>
    <row r="178" spans="1:65" s="139" customFormat="1">
      <c r="B178" s="138"/>
      <c r="D178" s="140" t="s">
        <v>149</v>
      </c>
      <c r="E178" s="141" t="s">
        <v>1</v>
      </c>
      <c r="F178" s="142" t="s">
        <v>180</v>
      </c>
      <c r="H178" s="141" t="s">
        <v>1</v>
      </c>
      <c r="L178" s="138"/>
      <c r="M178" s="143"/>
      <c r="N178" s="144"/>
      <c r="O178" s="144"/>
      <c r="P178" s="144"/>
      <c r="Q178" s="144"/>
      <c r="R178" s="144"/>
      <c r="S178" s="144"/>
      <c r="T178" s="145"/>
      <c r="AT178" s="141" t="s">
        <v>149</v>
      </c>
      <c r="AU178" s="141" t="s">
        <v>83</v>
      </c>
      <c r="AV178" s="139" t="s">
        <v>81</v>
      </c>
      <c r="AW178" s="139" t="s">
        <v>31</v>
      </c>
      <c r="AX178" s="139" t="s">
        <v>73</v>
      </c>
      <c r="AY178" s="141" t="s">
        <v>140</v>
      </c>
    </row>
    <row r="179" spans="1:65" s="147" customFormat="1">
      <c r="B179" s="146"/>
      <c r="D179" s="140" t="s">
        <v>149</v>
      </c>
      <c r="E179" s="148" t="s">
        <v>1</v>
      </c>
      <c r="F179" s="149" t="s">
        <v>181</v>
      </c>
      <c r="H179" s="150">
        <v>50</v>
      </c>
      <c r="L179" s="146"/>
      <c r="M179" s="151"/>
      <c r="N179" s="152"/>
      <c r="O179" s="152"/>
      <c r="P179" s="152"/>
      <c r="Q179" s="152"/>
      <c r="R179" s="152"/>
      <c r="S179" s="152"/>
      <c r="T179" s="153"/>
      <c r="AT179" s="148" t="s">
        <v>149</v>
      </c>
      <c r="AU179" s="148" t="s">
        <v>83</v>
      </c>
      <c r="AV179" s="147" t="s">
        <v>83</v>
      </c>
      <c r="AW179" s="147" t="s">
        <v>31</v>
      </c>
      <c r="AX179" s="147" t="s">
        <v>73</v>
      </c>
      <c r="AY179" s="148" t="s">
        <v>140</v>
      </c>
    </row>
    <row r="180" spans="1:65" s="139" customFormat="1">
      <c r="B180" s="138"/>
      <c r="D180" s="140" t="s">
        <v>149</v>
      </c>
      <c r="E180" s="141" t="s">
        <v>1</v>
      </c>
      <c r="F180" s="142" t="s">
        <v>182</v>
      </c>
      <c r="H180" s="141" t="s">
        <v>1</v>
      </c>
      <c r="L180" s="138"/>
      <c r="M180" s="143"/>
      <c r="N180" s="144"/>
      <c r="O180" s="144"/>
      <c r="P180" s="144"/>
      <c r="Q180" s="144"/>
      <c r="R180" s="144"/>
      <c r="S180" s="144"/>
      <c r="T180" s="145"/>
      <c r="AT180" s="141" t="s">
        <v>149</v>
      </c>
      <c r="AU180" s="141" t="s">
        <v>83</v>
      </c>
      <c r="AV180" s="139" t="s">
        <v>81</v>
      </c>
      <c r="AW180" s="139" t="s">
        <v>31</v>
      </c>
      <c r="AX180" s="139" t="s">
        <v>73</v>
      </c>
      <c r="AY180" s="141" t="s">
        <v>140</v>
      </c>
    </row>
    <row r="181" spans="1:65" s="147" customFormat="1">
      <c r="B181" s="146"/>
      <c r="D181" s="140" t="s">
        <v>149</v>
      </c>
      <c r="E181" s="148" t="s">
        <v>1</v>
      </c>
      <c r="F181" s="149" t="s">
        <v>183</v>
      </c>
      <c r="H181" s="150">
        <v>8.8799999999999972</v>
      </c>
      <c r="L181" s="146"/>
      <c r="M181" s="151"/>
      <c r="N181" s="152"/>
      <c r="O181" s="152"/>
      <c r="P181" s="152"/>
      <c r="Q181" s="152"/>
      <c r="R181" s="152"/>
      <c r="S181" s="152"/>
      <c r="T181" s="153"/>
      <c r="AT181" s="148" t="s">
        <v>149</v>
      </c>
      <c r="AU181" s="148" t="s">
        <v>83</v>
      </c>
      <c r="AV181" s="147" t="s">
        <v>83</v>
      </c>
      <c r="AW181" s="147" t="s">
        <v>31</v>
      </c>
      <c r="AX181" s="147" t="s">
        <v>73</v>
      </c>
      <c r="AY181" s="148" t="s">
        <v>140</v>
      </c>
    </row>
    <row r="182" spans="1:65" s="139" customFormat="1">
      <c r="B182" s="138"/>
      <c r="D182" s="140" t="s">
        <v>149</v>
      </c>
      <c r="E182" s="141" t="s">
        <v>1</v>
      </c>
      <c r="F182" s="142" t="s">
        <v>184</v>
      </c>
      <c r="H182" s="141" t="s">
        <v>1</v>
      </c>
      <c r="L182" s="138"/>
      <c r="M182" s="143"/>
      <c r="N182" s="144"/>
      <c r="O182" s="144"/>
      <c r="P182" s="144"/>
      <c r="Q182" s="144"/>
      <c r="R182" s="144"/>
      <c r="S182" s="144"/>
      <c r="T182" s="145"/>
      <c r="AT182" s="141" t="s">
        <v>149</v>
      </c>
      <c r="AU182" s="141" t="s">
        <v>83</v>
      </c>
      <c r="AV182" s="139" t="s">
        <v>81</v>
      </c>
      <c r="AW182" s="139" t="s">
        <v>31</v>
      </c>
      <c r="AX182" s="139" t="s">
        <v>73</v>
      </c>
      <c r="AY182" s="141" t="s">
        <v>140</v>
      </c>
    </row>
    <row r="183" spans="1:65" s="147" customFormat="1" ht="22.5">
      <c r="B183" s="146"/>
      <c r="D183" s="140" t="s">
        <v>149</v>
      </c>
      <c r="E183" s="148" t="s">
        <v>1</v>
      </c>
      <c r="F183" s="149" t="s">
        <v>185</v>
      </c>
      <c r="H183" s="150">
        <v>13.64</v>
      </c>
      <c r="L183" s="146"/>
      <c r="M183" s="151"/>
      <c r="N183" s="152"/>
      <c r="O183" s="152"/>
      <c r="P183" s="152"/>
      <c r="Q183" s="152"/>
      <c r="R183" s="152"/>
      <c r="S183" s="152"/>
      <c r="T183" s="153"/>
      <c r="AT183" s="148" t="s">
        <v>149</v>
      </c>
      <c r="AU183" s="148" t="s">
        <v>83</v>
      </c>
      <c r="AV183" s="147" t="s">
        <v>83</v>
      </c>
      <c r="AW183" s="147" t="s">
        <v>31</v>
      </c>
      <c r="AX183" s="147" t="s">
        <v>73</v>
      </c>
      <c r="AY183" s="148" t="s">
        <v>140</v>
      </c>
    </row>
    <row r="184" spans="1:65" s="139" customFormat="1">
      <c r="B184" s="138"/>
      <c r="D184" s="140" t="s">
        <v>149</v>
      </c>
      <c r="E184" s="141" t="s">
        <v>1</v>
      </c>
      <c r="F184" s="142" t="s">
        <v>186</v>
      </c>
      <c r="H184" s="141" t="s">
        <v>1</v>
      </c>
      <c r="L184" s="138"/>
      <c r="M184" s="143"/>
      <c r="N184" s="144"/>
      <c r="O184" s="144"/>
      <c r="P184" s="144"/>
      <c r="Q184" s="144"/>
      <c r="R184" s="144"/>
      <c r="S184" s="144"/>
      <c r="T184" s="145"/>
      <c r="AT184" s="141" t="s">
        <v>149</v>
      </c>
      <c r="AU184" s="141" t="s">
        <v>83</v>
      </c>
      <c r="AV184" s="139" t="s">
        <v>81</v>
      </c>
      <c r="AW184" s="139" t="s">
        <v>31</v>
      </c>
      <c r="AX184" s="139" t="s">
        <v>73</v>
      </c>
      <c r="AY184" s="141" t="s">
        <v>140</v>
      </c>
    </row>
    <row r="185" spans="1:65" s="147" customFormat="1">
      <c r="B185" s="146"/>
      <c r="D185" s="140" t="s">
        <v>149</v>
      </c>
      <c r="E185" s="148" t="s">
        <v>1</v>
      </c>
      <c r="F185" s="149" t="s">
        <v>169</v>
      </c>
      <c r="H185" s="150">
        <v>10.8</v>
      </c>
      <c r="L185" s="146"/>
      <c r="M185" s="151"/>
      <c r="N185" s="152"/>
      <c r="O185" s="152"/>
      <c r="P185" s="152"/>
      <c r="Q185" s="152"/>
      <c r="R185" s="152"/>
      <c r="S185" s="152"/>
      <c r="T185" s="153"/>
      <c r="AT185" s="148" t="s">
        <v>149</v>
      </c>
      <c r="AU185" s="148" t="s">
        <v>83</v>
      </c>
      <c r="AV185" s="147" t="s">
        <v>83</v>
      </c>
      <c r="AW185" s="147" t="s">
        <v>31</v>
      </c>
      <c r="AX185" s="147" t="s">
        <v>73</v>
      </c>
      <c r="AY185" s="148" t="s">
        <v>140</v>
      </c>
    </row>
    <row r="186" spans="1:65" s="139" customFormat="1">
      <c r="B186" s="138"/>
      <c r="D186" s="140" t="s">
        <v>149</v>
      </c>
      <c r="E186" s="141" t="s">
        <v>1</v>
      </c>
      <c r="F186" s="142" t="s">
        <v>166</v>
      </c>
      <c r="H186" s="141" t="s">
        <v>1</v>
      </c>
      <c r="L186" s="138"/>
      <c r="M186" s="143"/>
      <c r="N186" s="144"/>
      <c r="O186" s="144"/>
      <c r="P186" s="144"/>
      <c r="Q186" s="144"/>
      <c r="R186" s="144"/>
      <c r="S186" s="144"/>
      <c r="T186" s="145"/>
      <c r="AT186" s="141" t="s">
        <v>149</v>
      </c>
      <c r="AU186" s="141" t="s">
        <v>83</v>
      </c>
      <c r="AV186" s="139" t="s">
        <v>81</v>
      </c>
      <c r="AW186" s="139" t="s">
        <v>31</v>
      </c>
      <c r="AX186" s="139" t="s">
        <v>73</v>
      </c>
      <c r="AY186" s="141" t="s">
        <v>140</v>
      </c>
    </row>
    <row r="187" spans="1:65" s="147" customFormat="1">
      <c r="B187" s="146"/>
      <c r="D187" s="140" t="s">
        <v>149</v>
      </c>
      <c r="E187" s="148" t="s">
        <v>1</v>
      </c>
      <c r="F187" s="149" t="s">
        <v>167</v>
      </c>
      <c r="H187" s="150">
        <v>4</v>
      </c>
      <c r="L187" s="146"/>
      <c r="M187" s="151"/>
      <c r="N187" s="152"/>
      <c r="O187" s="152"/>
      <c r="P187" s="152"/>
      <c r="Q187" s="152"/>
      <c r="R187" s="152"/>
      <c r="S187" s="152"/>
      <c r="T187" s="153"/>
      <c r="AT187" s="148" t="s">
        <v>149</v>
      </c>
      <c r="AU187" s="148" t="s">
        <v>83</v>
      </c>
      <c r="AV187" s="147" t="s">
        <v>83</v>
      </c>
      <c r="AW187" s="147" t="s">
        <v>31</v>
      </c>
      <c r="AX187" s="147" t="s">
        <v>73</v>
      </c>
      <c r="AY187" s="148" t="s">
        <v>140</v>
      </c>
    </row>
    <row r="188" spans="1:65" s="155" customFormat="1">
      <c r="B188" s="154"/>
      <c r="D188" s="140" t="s">
        <v>149</v>
      </c>
      <c r="E188" s="156" t="s">
        <v>1</v>
      </c>
      <c r="F188" s="157" t="s">
        <v>170</v>
      </c>
      <c r="H188" s="158">
        <v>89.14</v>
      </c>
      <c r="L188" s="154"/>
      <c r="M188" s="159"/>
      <c r="N188" s="160"/>
      <c r="O188" s="160"/>
      <c r="P188" s="160"/>
      <c r="Q188" s="160"/>
      <c r="R188" s="160"/>
      <c r="S188" s="160"/>
      <c r="T188" s="161"/>
      <c r="AT188" s="156" t="s">
        <v>149</v>
      </c>
      <c r="AU188" s="156" t="s">
        <v>83</v>
      </c>
      <c r="AV188" s="155" t="s">
        <v>147</v>
      </c>
      <c r="AW188" s="155" t="s">
        <v>31</v>
      </c>
      <c r="AX188" s="155" t="s">
        <v>81</v>
      </c>
      <c r="AY188" s="156" t="s">
        <v>140</v>
      </c>
    </row>
    <row r="189" spans="1:65" s="39" customFormat="1" ht="24.2" customHeight="1">
      <c r="A189" s="184"/>
      <c r="B189" s="26"/>
      <c r="C189" s="127" t="s">
        <v>152</v>
      </c>
      <c r="D189" s="127" t="s">
        <v>143</v>
      </c>
      <c r="E189" s="128" t="s">
        <v>187</v>
      </c>
      <c r="F189" s="129" t="s">
        <v>188</v>
      </c>
      <c r="G189" s="130" t="s">
        <v>156</v>
      </c>
      <c r="H189" s="131">
        <v>66.400999999999996</v>
      </c>
      <c r="I189" s="132"/>
      <c r="J189" s="133">
        <f>ROUND(I189*H189,2)</f>
        <v>0</v>
      </c>
      <c r="K189" s="134"/>
      <c r="L189" s="26"/>
      <c r="M189" s="209" t="s">
        <v>1</v>
      </c>
      <c r="N189" s="135" t="s">
        <v>38</v>
      </c>
      <c r="O189" s="61"/>
      <c r="P189" s="136">
        <f>O189*H189</f>
        <v>0</v>
      </c>
      <c r="Q189" s="136">
        <v>1.54E-2</v>
      </c>
      <c r="R189" s="136">
        <f>Q189*H189</f>
        <v>1.0225754</v>
      </c>
      <c r="S189" s="136">
        <v>0</v>
      </c>
      <c r="T189" s="137">
        <f>S189*H189</f>
        <v>0</v>
      </c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R189" s="210" t="s">
        <v>147</v>
      </c>
      <c r="AT189" s="210" t="s">
        <v>143</v>
      </c>
      <c r="AU189" s="210" t="s">
        <v>83</v>
      </c>
      <c r="AY189" s="186" t="s">
        <v>140</v>
      </c>
      <c r="BE189" s="211">
        <f>IF(N189="základní",J189,0)</f>
        <v>0</v>
      </c>
      <c r="BF189" s="211">
        <f>IF(N189="snížená",J189,0)</f>
        <v>0</v>
      </c>
      <c r="BG189" s="211">
        <f>IF(N189="zákl. přenesená",J189,0)</f>
        <v>0</v>
      </c>
      <c r="BH189" s="211">
        <f>IF(N189="sníž. přenesená",J189,0)</f>
        <v>0</v>
      </c>
      <c r="BI189" s="211">
        <f>IF(N189="nulová",J189,0)</f>
        <v>0</v>
      </c>
      <c r="BJ189" s="186" t="s">
        <v>81</v>
      </c>
      <c r="BK189" s="211">
        <f>ROUND(I189*H189,2)</f>
        <v>0</v>
      </c>
      <c r="BL189" s="186" t="s">
        <v>147</v>
      </c>
      <c r="BM189" s="210" t="s">
        <v>189</v>
      </c>
    </row>
    <row r="190" spans="1:65" s="139" customFormat="1">
      <c r="B190" s="138"/>
      <c r="D190" s="140" t="s">
        <v>149</v>
      </c>
      <c r="E190" s="141" t="s">
        <v>1</v>
      </c>
      <c r="F190" s="142" t="s">
        <v>163</v>
      </c>
      <c r="H190" s="141" t="s">
        <v>1</v>
      </c>
      <c r="L190" s="138"/>
      <c r="M190" s="143"/>
      <c r="N190" s="144"/>
      <c r="O190" s="144"/>
      <c r="P190" s="144"/>
      <c r="Q190" s="144"/>
      <c r="R190" s="144"/>
      <c r="S190" s="144"/>
      <c r="T190" s="145"/>
      <c r="AT190" s="141" t="s">
        <v>149</v>
      </c>
      <c r="AU190" s="141" t="s">
        <v>83</v>
      </c>
      <c r="AV190" s="139" t="s">
        <v>81</v>
      </c>
      <c r="AW190" s="139" t="s">
        <v>31</v>
      </c>
      <c r="AX190" s="139" t="s">
        <v>73</v>
      </c>
      <c r="AY190" s="141" t="s">
        <v>140</v>
      </c>
    </row>
    <row r="191" spans="1:65" s="147" customFormat="1">
      <c r="B191" s="146"/>
      <c r="D191" s="140" t="s">
        <v>149</v>
      </c>
      <c r="E191" s="148" t="s">
        <v>1</v>
      </c>
      <c r="F191" s="149" t="s">
        <v>164</v>
      </c>
      <c r="H191" s="150">
        <v>57.72</v>
      </c>
      <c r="L191" s="146"/>
      <c r="M191" s="151"/>
      <c r="N191" s="152"/>
      <c r="O191" s="152"/>
      <c r="P191" s="152"/>
      <c r="Q191" s="152"/>
      <c r="R191" s="152"/>
      <c r="S191" s="152"/>
      <c r="T191" s="153"/>
      <c r="AT191" s="148" t="s">
        <v>149</v>
      </c>
      <c r="AU191" s="148" t="s">
        <v>83</v>
      </c>
      <c r="AV191" s="147" t="s">
        <v>83</v>
      </c>
      <c r="AW191" s="147" t="s">
        <v>31</v>
      </c>
      <c r="AX191" s="147" t="s">
        <v>73</v>
      </c>
      <c r="AY191" s="148" t="s">
        <v>140</v>
      </c>
    </row>
    <row r="192" spans="1:65" s="147" customFormat="1">
      <c r="B192" s="146"/>
      <c r="D192" s="140" t="s">
        <v>149</v>
      </c>
      <c r="E192" s="148" t="s">
        <v>1</v>
      </c>
      <c r="F192" s="149" t="s">
        <v>165</v>
      </c>
      <c r="H192" s="150">
        <v>-8.9589999999999996</v>
      </c>
      <c r="L192" s="146"/>
      <c r="M192" s="151"/>
      <c r="N192" s="152"/>
      <c r="O192" s="152"/>
      <c r="P192" s="152"/>
      <c r="Q192" s="152"/>
      <c r="R192" s="152"/>
      <c r="S192" s="152"/>
      <c r="T192" s="153"/>
      <c r="AT192" s="148" t="s">
        <v>149</v>
      </c>
      <c r="AU192" s="148" t="s">
        <v>83</v>
      </c>
      <c r="AV192" s="147" t="s">
        <v>83</v>
      </c>
      <c r="AW192" s="147" t="s">
        <v>31</v>
      </c>
      <c r="AX192" s="147" t="s">
        <v>73</v>
      </c>
      <c r="AY192" s="148" t="s">
        <v>140</v>
      </c>
    </row>
    <row r="193" spans="1:65" s="139" customFormat="1">
      <c r="B193" s="138"/>
      <c r="D193" s="140" t="s">
        <v>149</v>
      </c>
      <c r="E193" s="141" t="s">
        <v>1</v>
      </c>
      <c r="F193" s="142" t="s">
        <v>166</v>
      </c>
      <c r="H193" s="141" t="s">
        <v>1</v>
      </c>
      <c r="L193" s="138"/>
      <c r="M193" s="143"/>
      <c r="N193" s="144"/>
      <c r="O193" s="144"/>
      <c r="P193" s="144"/>
      <c r="Q193" s="144"/>
      <c r="R193" s="144"/>
      <c r="S193" s="144"/>
      <c r="T193" s="145"/>
      <c r="AT193" s="141" t="s">
        <v>149</v>
      </c>
      <c r="AU193" s="141" t="s">
        <v>83</v>
      </c>
      <c r="AV193" s="139" t="s">
        <v>81</v>
      </c>
      <c r="AW193" s="139" t="s">
        <v>31</v>
      </c>
      <c r="AX193" s="139" t="s">
        <v>73</v>
      </c>
      <c r="AY193" s="141" t="s">
        <v>140</v>
      </c>
    </row>
    <row r="194" spans="1:65" s="147" customFormat="1">
      <c r="B194" s="146"/>
      <c r="D194" s="140" t="s">
        <v>149</v>
      </c>
      <c r="E194" s="148" t="s">
        <v>1</v>
      </c>
      <c r="F194" s="149" t="s">
        <v>167</v>
      </c>
      <c r="H194" s="150">
        <v>4</v>
      </c>
      <c r="L194" s="146"/>
      <c r="M194" s="151"/>
      <c r="N194" s="152"/>
      <c r="O194" s="152"/>
      <c r="P194" s="152"/>
      <c r="Q194" s="152"/>
      <c r="R194" s="152"/>
      <c r="S194" s="152"/>
      <c r="T194" s="153"/>
      <c r="AT194" s="148" t="s">
        <v>149</v>
      </c>
      <c r="AU194" s="148" t="s">
        <v>83</v>
      </c>
      <c r="AV194" s="147" t="s">
        <v>83</v>
      </c>
      <c r="AW194" s="147" t="s">
        <v>31</v>
      </c>
      <c r="AX194" s="147" t="s">
        <v>73</v>
      </c>
      <c r="AY194" s="148" t="s">
        <v>140</v>
      </c>
    </row>
    <row r="195" spans="1:65" s="139" customFormat="1">
      <c r="B195" s="138"/>
      <c r="D195" s="140" t="s">
        <v>149</v>
      </c>
      <c r="E195" s="141" t="s">
        <v>1</v>
      </c>
      <c r="F195" s="142" t="s">
        <v>184</v>
      </c>
      <c r="H195" s="141" t="s">
        <v>1</v>
      </c>
      <c r="L195" s="138"/>
      <c r="M195" s="143"/>
      <c r="N195" s="144"/>
      <c r="O195" s="144"/>
      <c r="P195" s="144"/>
      <c r="Q195" s="144"/>
      <c r="R195" s="144"/>
      <c r="S195" s="144"/>
      <c r="T195" s="145"/>
      <c r="AT195" s="141" t="s">
        <v>149</v>
      </c>
      <c r="AU195" s="141" t="s">
        <v>83</v>
      </c>
      <c r="AV195" s="139" t="s">
        <v>81</v>
      </c>
      <c r="AW195" s="139" t="s">
        <v>31</v>
      </c>
      <c r="AX195" s="139" t="s">
        <v>73</v>
      </c>
      <c r="AY195" s="141" t="s">
        <v>140</v>
      </c>
    </row>
    <row r="196" spans="1:65" s="147" customFormat="1" ht="22.5">
      <c r="B196" s="146"/>
      <c r="D196" s="140" t="s">
        <v>149</v>
      </c>
      <c r="E196" s="148" t="s">
        <v>1</v>
      </c>
      <c r="F196" s="149" t="s">
        <v>185</v>
      </c>
      <c r="H196" s="150">
        <v>13.64</v>
      </c>
      <c r="L196" s="146"/>
      <c r="M196" s="151"/>
      <c r="N196" s="152"/>
      <c r="O196" s="152"/>
      <c r="P196" s="152"/>
      <c r="Q196" s="152"/>
      <c r="R196" s="152"/>
      <c r="S196" s="152"/>
      <c r="T196" s="153"/>
      <c r="AT196" s="148" t="s">
        <v>149</v>
      </c>
      <c r="AU196" s="148" t="s">
        <v>83</v>
      </c>
      <c r="AV196" s="147" t="s">
        <v>83</v>
      </c>
      <c r="AW196" s="147" t="s">
        <v>31</v>
      </c>
      <c r="AX196" s="147" t="s">
        <v>73</v>
      </c>
      <c r="AY196" s="148" t="s">
        <v>140</v>
      </c>
    </row>
    <row r="197" spans="1:65" s="155" customFormat="1">
      <c r="B197" s="154"/>
      <c r="D197" s="140" t="s">
        <v>149</v>
      </c>
      <c r="E197" s="156" t="s">
        <v>1</v>
      </c>
      <c r="F197" s="157" t="s">
        <v>170</v>
      </c>
      <c r="H197" s="158">
        <v>66.400999999999996</v>
      </c>
      <c r="L197" s="154"/>
      <c r="M197" s="159"/>
      <c r="N197" s="160"/>
      <c r="O197" s="160"/>
      <c r="P197" s="160"/>
      <c r="Q197" s="160"/>
      <c r="R197" s="160"/>
      <c r="S197" s="160"/>
      <c r="T197" s="161"/>
      <c r="AT197" s="156" t="s">
        <v>149</v>
      </c>
      <c r="AU197" s="156" t="s">
        <v>83</v>
      </c>
      <c r="AV197" s="155" t="s">
        <v>147</v>
      </c>
      <c r="AW197" s="155" t="s">
        <v>31</v>
      </c>
      <c r="AX197" s="155" t="s">
        <v>81</v>
      </c>
      <c r="AY197" s="156" t="s">
        <v>140</v>
      </c>
    </row>
    <row r="198" spans="1:65" s="39" customFormat="1" ht="24.2" customHeight="1">
      <c r="A198" s="184"/>
      <c r="B198" s="26"/>
      <c r="C198" s="127" t="s">
        <v>190</v>
      </c>
      <c r="D198" s="127" t="s">
        <v>143</v>
      </c>
      <c r="E198" s="128" t="s">
        <v>191</v>
      </c>
      <c r="F198" s="129" t="s">
        <v>192</v>
      </c>
      <c r="G198" s="130" t="s">
        <v>193</v>
      </c>
      <c r="H198" s="131">
        <v>10</v>
      </c>
      <c r="I198" s="132"/>
      <c r="J198" s="133">
        <f>ROUND(I198*H198,2)</f>
        <v>0</v>
      </c>
      <c r="K198" s="134"/>
      <c r="L198" s="26"/>
      <c r="M198" s="209" t="s">
        <v>1</v>
      </c>
      <c r="N198" s="135" t="s">
        <v>38</v>
      </c>
      <c r="O198" s="61"/>
      <c r="P198" s="136">
        <f>O198*H198</f>
        <v>0</v>
      </c>
      <c r="Q198" s="136">
        <v>1.0200000000000001E-2</v>
      </c>
      <c r="R198" s="136">
        <f>Q198*H198</f>
        <v>0.10200000000000001</v>
      </c>
      <c r="S198" s="136">
        <v>0</v>
      </c>
      <c r="T198" s="137">
        <f>S198*H198</f>
        <v>0</v>
      </c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R198" s="210" t="s">
        <v>147</v>
      </c>
      <c r="AT198" s="210" t="s">
        <v>143</v>
      </c>
      <c r="AU198" s="210" t="s">
        <v>83</v>
      </c>
      <c r="AY198" s="186" t="s">
        <v>140</v>
      </c>
      <c r="BE198" s="211">
        <f>IF(N198="základní",J198,0)</f>
        <v>0</v>
      </c>
      <c r="BF198" s="211">
        <f>IF(N198="snížená",J198,0)</f>
        <v>0</v>
      </c>
      <c r="BG198" s="211">
        <f>IF(N198="zákl. přenesená",J198,0)</f>
        <v>0</v>
      </c>
      <c r="BH198" s="211">
        <f>IF(N198="sníž. přenesená",J198,0)</f>
        <v>0</v>
      </c>
      <c r="BI198" s="211">
        <f>IF(N198="nulová",J198,0)</f>
        <v>0</v>
      </c>
      <c r="BJ198" s="186" t="s">
        <v>81</v>
      </c>
      <c r="BK198" s="211">
        <f>ROUND(I198*H198,2)</f>
        <v>0</v>
      </c>
      <c r="BL198" s="186" t="s">
        <v>147</v>
      </c>
      <c r="BM198" s="210" t="s">
        <v>194</v>
      </c>
    </row>
    <row r="199" spans="1:65" s="139" customFormat="1">
      <c r="B199" s="138"/>
      <c r="D199" s="140" t="s">
        <v>149</v>
      </c>
      <c r="E199" s="141" t="s">
        <v>1</v>
      </c>
      <c r="F199" s="142" t="s">
        <v>195</v>
      </c>
      <c r="H199" s="141" t="s">
        <v>1</v>
      </c>
      <c r="L199" s="138"/>
      <c r="M199" s="143"/>
      <c r="N199" s="144"/>
      <c r="O199" s="144"/>
      <c r="P199" s="144"/>
      <c r="Q199" s="144"/>
      <c r="R199" s="144"/>
      <c r="S199" s="144"/>
      <c r="T199" s="145"/>
      <c r="AT199" s="141" t="s">
        <v>149</v>
      </c>
      <c r="AU199" s="141" t="s">
        <v>83</v>
      </c>
      <c r="AV199" s="139" t="s">
        <v>81</v>
      </c>
      <c r="AW199" s="139" t="s">
        <v>31</v>
      </c>
      <c r="AX199" s="139" t="s">
        <v>73</v>
      </c>
      <c r="AY199" s="141" t="s">
        <v>140</v>
      </c>
    </row>
    <row r="200" spans="1:65" s="147" customFormat="1">
      <c r="B200" s="146"/>
      <c r="D200" s="140" t="s">
        <v>149</v>
      </c>
      <c r="E200" s="148" t="s">
        <v>1</v>
      </c>
      <c r="F200" s="149" t="s">
        <v>196</v>
      </c>
      <c r="H200" s="150">
        <v>10</v>
      </c>
      <c r="L200" s="146"/>
      <c r="M200" s="151"/>
      <c r="N200" s="152"/>
      <c r="O200" s="152"/>
      <c r="P200" s="152"/>
      <c r="Q200" s="152"/>
      <c r="R200" s="152"/>
      <c r="S200" s="152"/>
      <c r="T200" s="153"/>
      <c r="AT200" s="148" t="s">
        <v>149</v>
      </c>
      <c r="AU200" s="148" t="s">
        <v>83</v>
      </c>
      <c r="AV200" s="147" t="s">
        <v>83</v>
      </c>
      <c r="AW200" s="147" t="s">
        <v>31</v>
      </c>
      <c r="AX200" s="147" t="s">
        <v>81</v>
      </c>
      <c r="AY200" s="148" t="s">
        <v>140</v>
      </c>
    </row>
    <row r="201" spans="1:65" s="39" customFormat="1" ht="24.2" customHeight="1">
      <c r="A201" s="184"/>
      <c r="B201" s="26"/>
      <c r="C201" s="127" t="s">
        <v>197</v>
      </c>
      <c r="D201" s="127" t="s">
        <v>143</v>
      </c>
      <c r="E201" s="128" t="s">
        <v>198</v>
      </c>
      <c r="F201" s="129" t="s">
        <v>199</v>
      </c>
      <c r="G201" s="130" t="s">
        <v>156</v>
      </c>
      <c r="H201" s="131">
        <v>10</v>
      </c>
      <c r="I201" s="132"/>
      <c r="J201" s="133">
        <f>ROUND(I201*H201,2)</f>
        <v>0</v>
      </c>
      <c r="K201" s="134"/>
      <c r="L201" s="26"/>
      <c r="M201" s="209" t="s">
        <v>1</v>
      </c>
      <c r="N201" s="135" t="s">
        <v>38</v>
      </c>
      <c r="O201" s="61"/>
      <c r="P201" s="136">
        <f>O201*H201</f>
        <v>0</v>
      </c>
      <c r="Q201" s="136">
        <v>8.7999999999999998E-5</v>
      </c>
      <c r="R201" s="136">
        <f>Q201*H201</f>
        <v>8.7999999999999992E-4</v>
      </c>
      <c r="S201" s="136">
        <v>6.0000000000000002E-5</v>
      </c>
      <c r="T201" s="137">
        <f>S201*H201</f>
        <v>6.0000000000000006E-4</v>
      </c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R201" s="210" t="s">
        <v>147</v>
      </c>
      <c r="AT201" s="210" t="s">
        <v>143</v>
      </c>
      <c r="AU201" s="210" t="s">
        <v>83</v>
      </c>
      <c r="AY201" s="186" t="s">
        <v>140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186" t="s">
        <v>81</v>
      </c>
      <c r="BK201" s="211">
        <f>ROUND(I201*H201,2)</f>
        <v>0</v>
      </c>
      <c r="BL201" s="186" t="s">
        <v>147</v>
      </c>
      <c r="BM201" s="210" t="s">
        <v>200</v>
      </c>
    </row>
    <row r="202" spans="1:65" s="39" customFormat="1" ht="24.2" customHeight="1">
      <c r="A202" s="184"/>
      <c r="B202" s="26"/>
      <c r="C202" s="127" t="s">
        <v>201</v>
      </c>
      <c r="D202" s="127" t="s">
        <v>143</v>
      </c>
      <c r="E202" s="128" t="s">
        <v>202</v>
      </c>
      <c r="F202" s="129" t="s">
        <v>203</v>
      </c>
      <c r="G202" s="130" t="s">
        <v>204</v>
      </c>
      <c r="H202" s="131">
        <v>41</v>
      </c>
      <c r="I202" s="132"/>
      <c r="J202" s="133">
        <f>ROUND(I202*H202,2)</f>
        <v>0</v>
      </c>
      <c r="K202" s="134"/>
      <c r="L202" s="26"/>
      <c r="M202" s="209" t="s">
        <v>1</v>
      </c>
      <c r="N202" s="135" t="s">
        <v>38</v>
      </c>
      <c r="O202" s="61"/>
      <c r="P202" s="136">
        <f>O202*H202</f>
        <v>0</v>
      </c>
      <c r="Q202" s="136">
        <v>1.5E-3</v>
      </c>
      <c r="R202" s="136">
        <f>Q202*H202</f>
        <v>6.1499999999999999E-2</v>
      </c>
      <c r="S202" s="136">
        <v>0</v>
      </c>
      <c r="T202" s="137">
        <f>S202*H202</f>
        <v>0</v>
      </c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R202" s="210" t="s">
        <v>147</v>
      </c>
      <c r="AT202" s="210" t="s">
        <v>143</v>
      </c>
      <c r="AU202" s="210" t="s">
        <v>83</v>
      </c>
      <c r="AY202" s="186" t="s">
        <v>140</v>
      </c>
      <c r="BE202" s="211">
        <f>IF(N202="základní",J202,0)</f>
        <v>0</v>
      </c>
      <c r="BF202" s="211">
        <f>IF(N202="snížená",J202,0)</f>
        <v>0</v>
      </c>
      <c r="BG202" s="211">
        <f>IF(N202="zákl. přenesená",J202,0)</f>
        <v>0</v>
      </c>
      <c r="BH202" s="211">
        <f>IF(N202="sníž. přenesená",J202,0)</f>
        <v>0</v>
      </c>
      <c r="BI202" s="211">
        <f>IF(N202="nulová",J202,0)</f>
        <v>0</v>
      </c>
      <c r="BJ202" s="186" t="s">
        <v>81</v>
      </c>
      <c r="BK202" s="211">
        <f>ROUND(I202*H202,2)</f>
        <v>0</v>
      </c>
      <c r="BL202" s="186" t="s">
        <v>147</v>
      </c>
      <c r="BM202" s="210" t="s">
        <v>205</v>
      </c>
    </row>
    <row r="203" spans="1:65" s="139" customFormat="1">
      <c r="B203" s="138"/>
      <c r="D203" s="140" t="s">
        <v>149</v>
      </c>
      <c r="E203" s="141" t="s">
        <v>1</v>
      </c>
      <c r="F203" s="142" t="s">
        <v>206</v>
      </c>
      <c r="H203" s="141" t="s">
        <v>1</v>
      </c>
      <c r="L203" s="138"/>
      <c r="M203" s="143"/>
      <c r="N203" s="144"/>
      <c r="O203" s="144"/>
      <c r="P203" s="144"/>
      <c r="Q203" s="144"/>
      <c r="R203" s="144"/>
      <c r="S203" s="144"/>
      <c r="T203" s="145"/>
      <c r="AT203" s="141" t="s">
        <v>149</v>
      </c>
      <c r="AU203" s="141" t="s">
        <v>83</v>
      </c>
      <c r="AV203" s="139" t="s">
        <v>81</v>
      </c>
      <c r="AW203" s="139" t="s">
        <v>31</v>
      </c>
      <c r="AX203" s="139" t="s">
        <v>73</v>
      </c>
      <c r="AY203" s="141" t="s">
        <v>140</v>
      </c>
    </row>
    <row r="204" spans="1:65" s="147" customFormat="1">
      <c r="B204" s="146"/>
      <c r="D204" s="140" t="s">
        <v>149</v>
      </c>
      <c r="E204" s="148" t="s">
        <v>1</v>
      </c>
      <c r="F204" s="149" t="s">
        <v>207</v>
      </c>
      <c r="H204" s="150">
        <v>19.600000000000001</v>
      </c>
      <c r="L204" s="146"/>
      <c r="M204" s="151"/>
      <c r="N204" s="152"/>
      <c r="O204" s="152"/>
      <c r="P204" s="152"/>
      <c r="Q204" s="152"/>
      <c r="R204" s="152"/>
      <c r="S204" s="152"/>
      <c r="T204" s="153"/>
      <c r="AT204" s="148" t="s">
        <v>149</v>
      </c>
      <c r="AU204" s="148" t="s">
        <v>83</v>
      </c>
      <c r="AV204" s="147" t="s">
        <v>83</v>
      </c>
      <c r="AW204" s="147" t="s">
        <v>31</v>
      </c>
      <c r="AX204" s="147" t="s">
        <v>73</v>
      </c>
      <c r="AY204" s="148" t="s">
        <v>140</v>
      </c>
    </row>
    <row r="205" spans="1:65" s="139" customFormat="1">
      <c r="B205" s="138"/>
      <c r="D205" s="140" t="s">
        <v>149</v>
      </c>
      <c r="E205" s="141" t="s">
        <v>1</v>
      </c>
      <c r="F205" s="142" t="s">
        <v>184</v>
      </c>
      <c r="H205" s="141" t="s">
        <v>1</v>
      </c>
      <c r="L205" s="138"/>
      <c r="M205" s="143"/>
      <c r="N205" s="144"/>
      <c r="O205" s="144"/>
      <c r="P205" s="144"/>
      <c r="Q205" s="144"/>
      <c r="R205" s="144"/>
      <c r="S205" s="144"/>
      <c r="T205" s="145"/>
      <c r="AT205" s="141" t="s">
        <v>149</v>
      </c>
      <c r="AU205" s="141" t="s">
        <v>83</v>
      </c>
      <c r="AV205" s="139" t="s">
        <v>81</v>
      </c>
      <c r="AW205" s="139" t="s">
        <v>31</v>
      </c>
      <c r="AX205" s="139" t="s">
        <v>73</v>
      </c>
      <c r="AY205" s="141" t="s">
        <v>140</v>
      </c>
    </row>
    <row r="206" spans="1:65" s="147" customFormat="1">
      <c r="B206" s="146"/>
      <c r="D206" s="140" t="s">
        <v>149</v>
      </c>
      <c r="E206" s="148" t="s">
        <v>1</v>
      </c>
      <c r="F206" s="149" t="s">
        <v>208</v>
      </c>
      <c r="H206" s="150">
        <v>11.4</v>
      </c>
      <c r="L206" s="146"/>
      <c r="M206" s="151"/>
      <c r="N206" s="152"/>
      <c r="O206" s="152"/>
      <c r="P206" s="152"/>
      <c r="Q206" s="152"/>
      <c r="R206" s="152"/>
      <c r="S206" s="152"/>
      <c r="T206" s="153"/>
      <c r="AT206" s="148" t="s">
        <v>149</v>
      </c>
      <c r="AU206" s="148" t="s">
        <v>83</v>
      </c>
      <c r="AV206" s="147" t="s">
        <v>83</v>
      </c>
      <c r="AW206" s="147" t="s">
        <v>31</v>
      </c>
      <c r="AX206" s="147" t="s">
        <v>73</v>
      </c>
      <c r="AY206" s="148" t="s">
        <v>140</v>
      </c>
    </row>
    <row r="207" spans="1:65" s="139" customFormat="1">
      <c r="B207" s="138"/>
      <c r="D207" s="140" t="s">
        <v>149</v>
      </c>
      <c r="E207" s="141" t="s">
        <v>1</v>
      </c>
      <c r="F207" s="142" t="s">
        <v>209</v>
      </c>
      <c r="H207" s="141" t="s">
        <v>1</v>
      </c>
      <c r="L207" s="138"/>
      <c r="M207" s="143"/>
      <c r="N207" s="144"/>
      <c r="O207" s="144"/>
      <c r="P207" s="144"/>
      <c r="Q207" s="144"/>
      <c r="R207" s="144"/>
      <c r="S207" s="144"/>
      <c r="T207" s="145"/>
      <c r="AT207" s="141" t="s">
        <v>149</v>
      </c>
      <c r="AU207" s="141" t="s">
        <v>83</v>
      </c>
      <c r="AV207" s="139" t="s">
        <v>81</v>
      </c>
      <c r="AW207" s="139" t="s">
        <v>31</v>
      </c>
      <c r="AX207" s="139" t="s">
        <v>73</v>
      </c>
      <c r="AY207" s="141" t="s">
        <v>140</v>
      </c>
    </row>
    <row r="208" spans="1:65" s="147" customFormat="1">
      <c r="B208" s="146"/>
      <c r="D208" s="140" t="s">
        <v>149</v>
      </c>
      <c r="E208" s="148" t="s">
        <v>1</v>
      </c>
      <c r="F208" s="149" t="s">
        <v>210</v>
      </c>
      <c r="H208" s="150">
        <v>4</v>
      </c>
      <c r="L208" s="146"/>
      <c r="M208" s="151"/>
      <c r="N208" s="152"/>
      <c r="O208" s="152"/>
      <c r="P208" s="152"/>
      <c r="Q208" s="152"/>
      <c r="R208" s="152"/>
      <c r="S208" s="152"/>
      <c r="T208" s="153"/>
      <c r="AT208" s="148" t="s">
        <v>149</v>
      </c>
      <c r="AU208" s="148" t="s">
        <v>83</v>
      </c>
      <c r="AV208" s="147" t="s">
        <v>83</v>
      </c>
      <c r="AW208" s="147" t="s">
        <v>31</v>
      </c>
      <c r="AX208" s="147" t="s">
        <v>73</v>
      </c>
      <c r="AY208" s="148" t="s">
        <v>140</v>
      </c>
    </row>
    <row r="209" spans="1:65" s="139" customFormat="1">
      <c r="B209" s="138"/>
      <c r="D209" s="140" t="s">
        <v>149</v>
      </c>
      <c r="E209" s="141" t="s">
        <v>1</v>
      </c>
      <c r="F209" s="142" t="s">
        <v>211</v>
      </c>
      <c r="H209" s="141" t="s">
        <v>1</v>
      </c>
      <c r="L209" s="138"/>
      <c r="M209" s="143"/>
      <c r="N209" s="144"/>
      <c r="O209" s="144"/>
      <c r="P209" s="144"/>
      <c r="Q209" s="144"/>
      <c r="R209" s="144"/>
      <c r="S209" s="144"/>
      <c r="T209" s="145"/>
      <c r="AT209" s="141" t="s">
        <v>149</v>
      </c>
      <c r="AU209" s="141" t="s">
        <v>83</v>
      </c>
      <c r="AV209" s="139" t="s">
        <v>81</v>
      </c>
      <c r="AW209" s="139" t="s">
        <v>31</v>
      </c>
      <c r="AX209" s="139" t="s">
        <v>73</v>
      </c>
      <c r="AY209" s="141" t="s">
        <v>140</v>
      </c>
    </row>
    <row r="210" spans="1:65" s="147" customFormat="1">
      <c r="B210" s="146"/>
      <c r="D210" s="140" t="s">
        <v>149</v>
      </c>
      <c r="E210" s="148" t="s">
        <v>1</v>
      </c>
      <c r="F210" s="149" t="s">
        <v>212</v>
      </c>
      <c r="H210" s="150">
        <v>6</v>
      </c>
      <c r="L210" s="146"/>
      <c r="M210" s="151"/>
      <c r="N210" s="152"/>
      <c r="O210" s="152"/>
      <c r="P210" s="152"/>
      <c r="Q210" s="152"/>
      <c r="R210" s="152"/>
      <c r="S210" s="152"/>
      <c r="T210" s="153"/>
      <c r="AT210" s="148" t="s">
        <v>149</v>
      </c>
      <c r="AU210" s="148" t="s">
        <v>83</v>
      </c>
      <c r="AV210" s="147" t="s">
        <v>83</v>
      </c>
      <c r="AW210" s="147" t="s">
        <v>31</v>
      </c>
      <c r="AX210" s="147" t="s">
        <v>73</v>
      </c>
      <c r="AY210" s="148" t="s">
        <v>140</v>
      </c>
    </row>
    <row r="211" spans="1:65" s="155" customFormat="1">
      <c r="B211" s="154"/>
      <c r="D211" s="140" t="s">
        <v>149</v>
      </c>
      <c r="E211" s="156" t="s">
        <v>1</v>
      </c>
      <c r="F211" s="157" t="s">
        <v>170</v>
      </c>
      <c r="H211" s="158">
        <v>41</v>
      </c>
      <c r="L211" s="154"/>
      <c r="M211" s="159"/>
      <c r="N211" s="160"/>
      <c r="O211" s="160"/>
      <c r="P211" s="160"/>
      <c r="Q211" s="160"/>
      <c r="R211" s="160"/>
      <c r="S211" s="160"/>
      <c r="T211" s="161"/>
      <c r="AT211" s="156" t="s">
        <v>149</v>
      </c>
      <c r="AU211" s="156" t="s">
        <v>83</v>
      </c>
      <c r="AV211" s="155" t="s">
        <v>147</v>
      </c>
      <c r="AW211" s="155" t="s">
        <v>31</v>
      </c>
      <c r="AX211" s="155" t="s">
        <v>81</v>
      </c>
      <c r="AY211" s="156" t="s">
        <v>140</v>
      </c>
    </row>
    <row r="212" spans="1:65" s="39" customFormat="1" ht="16.5" customHeight="1">
      <c r="A212" s="184"/>
      <c r="B212" s="26"/>
      <c r="C212" s="127" t="s">
        <v>213</v>
      </c>
      <c r="D212" s="127" t="s">
        <v>143</v>
      </c>
      <c r="E212" s="128" t="s">
        <v>214</v>
      </c>
      <c r="F212" s="129" t="s">
        <v>215</v>
      </c>
      <c r="G212" s="130" t="s">
        <v>156</v>
      </c>
      <c r="H212" s="131">
        <v>40</v>
      </c>
      <c r="I212" s="132"/>
      <c r="J212" s="133">
        <f>ROUND(I212*H212,2)</f>
        <v>0</v>
      </c>
      <c r="K212" s="134"/>
      <c r="L212" s="26"/>
      <c r="M212" s="209" t="s">
        <v>1</v>
      </c>
      <c r="N212" s="135" t="s">
        <v>38</v>
      </c>
      <c r="O212" s="61"/>
      <c r="P212" s="136">
        <f>O212*H212</f>
        <v>0</v>
      </c>
      <c r="Q212" s="136">
        <v>2.6440000000000002E-2</v>
      </c>
      <c r="R212" s="136">
        <f>Q212*H212</f>
        <v>1.0576000000000001</v>
      </c>
      <c r="S212" s="136">
        <v>2.5999999999999999E-2</v>
      </c>
      <c r="T212" s="137">
        <f>S212*H212</f>
        <v>1.04</v>
      </c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R212" s="210" t="s">
        <v>147</v>
      </c>
      <c r="AT212" s="210" t="s">
        <v>143</v>
      </c>
      <c r="AU212" s="210" t="s">
        <v>83</v>
      </c>
      <c r="AY212" s="186" t="s">
        <v>140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186" t="s">
        <v>81</v>
      </c>
      <c r="BK212" s="211">
        <f>ROUND(I212*H212,2)</f>
        <v>0</v>
      </c>
      <c r="BL212" s="186" t="s">
        <v>147</v>
      </c>
      <c r="BM212" s="210" t="s">
        <v>216</v>
      </c>
    </row>
    <row r="213" spans="1:65" s="139" customFormat="1">
      <c r="B213" s="138"/>
      <c r="D213" s="140" t="s">
        <v>149</v>
      </c>
      <c r="E213" s="141" t="s">
        <v>1</v>
      </c>
      <c r="F213" s="142" t="s">
        <v>217</v>
      </c>
      <c r="H213" s="141" t="s">
        <v>1</v>
      </c>
      <c r="L213" s="138"/>
      <c r="M213" s="143"/>
      <c r="N213" s="144"/>
      <c r="O213" s="144"/>
      <c r="P213" s="144"/>
      <c r="Q213" s="144"/>
      <c r="R213" s="144"/>
      <c r="S213" s="144"/>
      <c r="T213" s="145"/>
      <c r="AT213" s="141" t="s">
        <v>149</v>
      </c>
      <c r="AU213" s="141" t="s">
        <v>83</v>
      </c>
      <c r="AV213" s="139" t="s">
        <v>81</v>
      </c>
      <c r="AW213" s="139" t="s">
        <v>31</v>
      </c>
      <c r="AX213" s="139" t="s">
        <v>73</v>
      </c>
      <c r="AY213" s="141" t="s">
        <v>140</v>
      </c>
    </row>
    <row r="214" spans="1:65" s="147" customFormat="1">
      <c r="B214" s="146"/>
      <c r="D214" s="140" t="s">
        <v>149</v>
      </c>
      <c r="E214" s="148" t="s">
        <v>1</v>
      </c>
      <c r="F214" s="149" t="s">
        <v>218</v>
      </c>
      <c r="H214" s="150">
        <v>40</v>
      </c>
      <c r="L214" s="146"/>
      <c r="M214" s="151"/>
      <c r="N214" s="152"/>
      <c r="O214" s="152"/>
      <c r="P214" s="152"/>
      <c r="Q214" s="152"/>
      <c r="R214" s="152"/>
      <c r="S214" s="152"/>
      <c r="T214" s="153"/>
      <c r="AT214" s="148" t="s">
        <v>149</v>
      </c>
      <c r="AU214" s="148" t="s">
        <v>83</v>
      </c>
      <c r="AV214" s="147" t="s">
        <v>83</v>
      </c>
      <c r="AW214" s="147" t="s">
        <v>31</v>
      </c>
      <c r="AX214" s="147" t="s">
        <v>81</v>
      </c>
      <c r="AY214" s="148" t="s">
        <v>140</v>
      </c>
    </row>
    <row r="215" spans="1:65" s="39" customFormat="1" ht="24.2" customHeight="1">
      <c r="A215" s="184"/>
      <c r="B215" s="26"/>
      <c r="C215" s="127" t="s">
        <v>219</v>
      </c>
      <c r="D215" s="127" t="s">
        <v>143</v>
      </c>
      <c r="E215" s="128" t="s">
        <v>220</v>
      </c>
      <c r="F215" s="129" t="s">
        <v>221</v>
      </c>
      <c r="G215" s="130" t="s">
        <v>193</v>
      </c>
      <c r="H215" s="131">
        <v>2</v>
      </c>
      <c r="I215" s="132"/>
      <c r="J215" s="133">
        <f>ROUND(I215*H215,2)</f>
        <v>0</v>
      </c>
      <c r="K215" s="134"/>
      <c r="L215" s="26"/>
      <c r="M215" s="209" t="s">
        <v>1</v>
      </c>
      <c r="N215" s="135" t="s">
        <v>38</v>
      </c>
      <c r="O215" s="61"/>
      <c r="P215" s="136">
        <f>O215*H215</f>
        <v>0</v>
      </c>
      <c r="Q215" s="136">
        <v>1.7770000000000001E-2</v>
      </c>
      <c r="R215" s="136">
        <f>Q215*H215</f>
        <v>3.5540000000000002E-2</v>
      </c>
      <c r="S215" s="136">
        <v>0</v>
      </c>
      <c r="T215" s="137">
        <f>S215*H215</f>
        <v>0</v>
      </c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R215" s="210" t="s">
        <v>147</v>
      </c>
      <c r="AT215" s="210" t="s">
        <v>143</v>
      </c>
      <c r="AU215" s="210" t="s">
        <v>83</v>
      </c>
      <c r="AY215" s="186" t="s">
        <v>140</v>
      </c>
      <c r="BE215" s="211">
        <f>IF(N215="základní",J215,0)</f>
        <v>0</v>
      </c>
      <c r="BF215" s="211">
        <f>IF(N215="snížená",J215,0)</f>
        <v>0</v>
      </c>
      <c r="BG215" s="211">
        <f>IF(N215="zákl. přenesená",J215,0)</f>
        <v>0</v>
      </c>
      <c r="BH215" s="211">
        <f>IF(N215="sníž. přenesená",J215,0)</f>
        <v>0</v>
      </c>
      <c r="BI215" s="211">
        <f>IF(N215="nulová",J215,0)</f>
        <v>0</v>
      </c>
      <c r="BJ215" s="186" t="s">
        <v>81</v>
      </c>
      <c r="BK215" s="211">
        <f>ROUND(I215*H215,2)</f>
        <v>0</v>
      </c>
      <c r="BL215" s="186" t="s">
        <v>147</v>
      </c>
      <c r="BM215" s="210" t="s">
        <v>222</v>
      </c>
    </row>
    <row r="216" spans="1:65" s="139" customFormat="1">
      <c r="B216" s="138"/>
      <c r="D216" s="140" t="s">
        <v>149</v>
      </c>
      <c r="E216" s="141" t="s">
        <v>1</v>
      </c>
      <c r="F216" s="142" t="s">
        <v>223</v>
      </c>
      <c r="H216" s="141" t="s">
        <v>1</v>
      </c>
      <c r="L216" s="138"/>
      <c r="M216" s="143"/>
      <c r="N216" s="144"/>
      <c r="O216" s="144"/>
      <c r="P216" s="144"/>
      <c r="Q216" s="144"/>
      <c r="R216" s="144"/>
      <c r="S216" s="144"/>
      <c r="T216" s="145"/>
      <c r="AT216" s="141" t="s">
        <v>149</v>
      </c>
      <c r="AU216" s="141" t="s">
        <v>83</v>
      </c>
      <c r="AV216" s="139" t="s">
        <v>81</v>
      </c>
      <c r="AW216" s="139" t="s">
        <v>31</v>
      </c>
      <c r="AX216" s="139" t="s">
        <v>73</v>
      </c>
      <c r="AY216" s="141" t="s">
        <v>140</v>
      </c>
    </row>
    <row r="217" spans="1:65" s="147" customFormat="1">
      <c r="B217" s="146"/>
      <c r="D217" s="140" t="s">
        <v>149</v>
      </c>
      <c r="E217" s="148" t="s">
        <v>1</v>
      </c>
      <c r="F217" s="149" t="s">
        <v>224</v>
      </c>
      <c r="H217" s="150">
        <v>2</v>
      </c>
      <c r="L217" s="146"/>
      <c r="M217" s="151"/>
      <c r="N217" s="152"/>
      <c r="O217" s="152"/>
      <c r="P217" s="152"/>
      <c r="Q217" s="152"/>
      <c r="R217" s="152"/>
      <c r="S217" s="152"/>
      <c r="T217" s="153"/>
      <c r="AT217" s="148" t="s">
        <v>149</v>
      </c>
      <c r="AU217" s="148" t="s">
        <v>83</v>
      </c>
      <c r="AV217" s="147" t="s">
        <v>83</v>
      </c>
      <c r="AW217" s="147" t="s">
        <v>31</v>
      </c>
      <c r="AX217" s="147" t="s">
        <v>73</v>
      </c>
      <c r="AY217" s="148" t="s">
        <v>140</v>
      </c>
    </row>
    <row r="218" spans="1:65" s="155" customFormat="1">
      <c r="B218" s="154"/>
      <c r="D218" s="140" t="s">
        <v>149</v>
      </c>
      <c r="E218" s="156" t="s">
        <v>1</v>
      </c>
      <c r="F218" s="157" t="s">
        <v>170</v>
      </c>
      <c r="H218" s="158">
        <v>2</v>
      </c>
      <c r="L218" s="154"/>
      <c r="M218" s="159"/>
      <c r="N218" s="160"/>
      <c r="O218" s="160"/>
      <c r="P218" s="160"/>
      <c r="Q218" s="160"/>
      <c r="R218" s="160"/>
      <c r="S218" s="160"/>
      <c r="T218" s="161"/>
      <c r="AT218" s="156" t="s">
        <v>149</v>
      </c>
      <c r="AU218" s="156" t="s">
        <v>83</v>
      </c>
      <c r="AV218" s="155" t="s">
        <v>147</v>
      </c>
      <c r="AW218" s="155" t="s">
        <v>31</v>
      </c>
      <c r="AX218" s="155" t="s">
        <v>81</v>
      </c>
      <c r="AY218" s="156" t="s">
        <v>140</v>
      </c>
    </row>
    <row r="219" spans="1:65" s="39" customFormat="1" ht="24.2" customHeight="1">
      <c r="A219" s="184"/>
      <c r="B219" s="26"/>
      <c r="C219" s="162" t="s">
        <v>8</v>
      </c>
      <c r="D219" s="162" t="s">
        <v>225</v>
      </c>
      <c r="E219" s="163" t="s">
        <v>226</v>
      </c>
      <c r="F219" s="164" t="s">
        <v>227</v>
      </c>
      <c r="G219" s="165" t="s">
        <v>193</v>
      </c>
      <c r="H219" s="166">
        <v>2</v>
      </c>
      <c r="I219" s="167"/>
      <c r="J219" s="168">
        <f>ROUND(I219*H219,2)</f>
        <v>0</v>
      </c>
      <c r="K219" s="169"/>
      <c r="L219" s="212"/>
      <c r="M219" s="213" t="s">
        <v>1</v>
      </c>
      <c r="N219" s="170" t="s">
        <v>38</v>
      </c>
      <c r="O219" s="61"/>
      <c r="P219" s="136">
        <f>O219*H219</f>
        <v>0</v>
      </c>
      <c r="Q219" s="136">
        <v>1.553E-2</v>
      </c>
      <c r="R219" s="136">
        <f>Q219*H219</f>
        <v>3.1060000000000001E-2</v>
      </c>
      <c r="S219" s="136">
        <v>0</v>
      </c>
      <c r="T219" s="137">
        <f>S219*H219</f>
        <v>0</v>
      </c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R219" s="210" t="s">
        <v>197</v>
      </c>
      <c r="AT219" s="210" t="s">
        <v>225</v>
      </c>
      <c r="AU219" s="210" t="s">
        <v>83</v>
      </c>
      <c r="AY219" s="186" t="s">
        <v>140</v>
      </c>
      <c r="BE219" s="211">
        <f>IF(N219="základní",J219,0)</f>
        <v>0</v>
      </c>
      <c r="BF219" s="211">
        <f>IF(N219="snížená",J219,0)</f>
        <v>0</v>
      </c>
      <c r="BG219" s="211">
        <f>IF(N219="zákl. přenesená",J219,0)</f>
        <v>0</v>
      </c>
      <c r="BH219" s="211">
        <f>IF(N219="sníž. přenesená",J219,0)</f>
        <v>0</v>
      </c>
      <c r="BI219" s="211">
        <f>IF(N219="nulová",J219,0)</f>
        <v>0</v>
      </c>
      <c r="BJ219" s="186" t="s">
        <v>81</v>
      </c>
      <c r="BK219" s="211">
        <f>ROUND(I219*H219,2)</f>
        <v>0</v>
      </c>
      <c r="BL219" s="186" t="s">
        <v>147</v>
      </c>
      <c r="BM219" s="210" t="s">
        <v>228</v>
      </c>
    </row>
    <row r="220" spans="1:65" s="117" customFormat="1" ht="22.9" customHeight="1">
      <c r="B220" s="116"/>
      <c r="D220" s="118" t="s">
        <v>72</v>
      </c>
      <c r="E220" s="125" t="s">
        <v>201</v>
      </c>
      <c r="F220" s="125" t="s">
        <v>229</v>
      </c>
      <c r="J220" s="126">
        <f>BK220</f>
        <v>0</v>
      </c>
      <c r="L220" s="116"/>
      <c r="M220" s="121"/>
      <c r="N220" s="122"/>
      <c r="O220" s="122"/>
      <c r="P220" s="123">
        <f>SUM(P221:P318)</f>
        <v>0</v>
      </c>
      <c r="Q220" s="122"/>
      <c r="R220" s="123">
        <f>SUM(R221:R318)</f>
        <v>0.92366522399999984</v>
      </c>
      <c r="S220" s="122"/>
      <c r="T220" s="124">
        <f>SUM(T221:T318)</f>
        <v>19.665595</v>
      </c>
      <c r="AR220" s="118" t="s">
        <v>81</v>
      </c>
      <c r="AT220" s="207" t="s">
        <v>72</v>
      </c>
      <c r="AU220" s="207" t="s">
        <v>81</v>
      </c>
      <c r="AY220" s="118" t="s">
        <v>140</v>
      </c>
      <c r="BK220" s="208">
        <f>SUM(BK221:BK318)</f>
        <v>0</v>
      </c>
    </row>
    <row r="221" spans="1:65" s="39" customFormat="1" ht="37.9" customHeight="1">
      <c r="A221" s="184"/>
      <c r="B221" s="26"/>
      <c r="C221" s="127" t="s">
        <v>230</v>
      </c>
      <c r="D221" s="127" t="s">
        <v>143</v>
      </c>
      <c r="E221" s="128" t="s">
        <v>231</v>
      </c>
      <c r="F221" s="129" t="s">
        <v>232</v>
      </c>
      <c r="G221" s="130" t="s">
        <v>156</v>
      </c>
      <c r="H221" s="131">
        <v>498.76</v>
      </c>
      <c r="I221" s="132"/>
      <c r="J221" s="133">
        <f>ROUND(I221*H221,2)</f>
        <v>0</v>
      </c>
      <c r="K221" s="134"/>
      <c r="L221" s="26"/>
      <c r="M221" s="209" t="s">
        <v>1</v>
      </c>
      <c r="N221" s="135" t="s">
        <v>38</v>
      </c>
      <c r="O221" s="61"/>
      <c r="P221" s="136">
        <f>O221*H221</f>
        <v>0</v>
      </c>
      <c r="Q221" s="136">
        <v>0</v>
      </c>
      <c r="R221" s="136">
        <f>Q221*H221</f>
        <v>0</v>
      </c>
      <c r="S221" s="136">
        <v>0</v>
      </c>
      <c r="T221" s="137">
        <f>S221*H221</f>
        <v>0</v>
      </c>
      <c r="U221" s="184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R221" s="210" t="s">
        <v>147</v>
      </c>
      <c r="AT221" s="210" t="s">
        <v>143</v>
      </c>
      <c r="AU221" s="210" t="s">
        <v>83</v>
      </c>
      <c r="AY221" s="186" t="s">
        <v>140</v>
      </c>
      <c r="BE221" s="211">
        <f>IF(N221="základní",J221,0)</f>
        <v>0</v>
      </c>
      <c r="BF221" s="211">
        <f>IF(N221="snížená",J221,0)</f>
        <v>0</v>
      </c>
      <c r="BG221" s="211">
        <f>IF(N221="zákl. přenesená",J221,0)</f>
        <v>0</v>
      </c>
      <c r="BH221" s="211">
        <f>IF(N221="sníž. přenesená",J221,0)</f>
        <v>0</v>
      </c>
      <c r="BI221" s="211">
        <f>IF(N221="nulová",J221,0)</f>
        <v>0</v>
      </c>
      <c r="BJ221" s="186" t="s">
        <v>81</v>
      </c>
      <c r="BK221" s="211">
        <f>ROUND(I221*H221,2)</f>
        <v>0</v>
      </c>
      <c r="BL221" s="186" t="s">
        <v>147</v>
      </c>
      <c r="BM221" s="210" t="s">
        <v>233</v>
      </c>
    </row>
    <row r="222" spans="1:65" s="139" customFormat="1">
      <c r="B222" s="138"/>
      <c r="D222" s="140" t="s">
        <v>149</v>
      </c>
      <c r="E222" s="141" t="s">
        <v>1</v>
      </c>
      <c r="F222" s="142" t="s">
        <v>234</v>
      </c>
      <c r="H222" s="141" t="s">
        <v>1</v>
      </c>
      <c r="L222" s="138"/>
      <c r="M222" s="143"/>
      <c r="N222" s="144"/>
      <c r="O222" s="144"/>
      <c r="P222" s="144"/>
      <c r="Q222" s="144"/>
      <c r="R222" s="144"/>
      <c r="S222" s="144"/>
      <c r="T222" s="145"/>
      <c r="AT222" s="141" t="s">
        <v>149</v>
      </c>
      <c r="AU222" s="141" t="s">
        <v>83</v>
      </c>
      <c r="AV222" s="139" t="s">
        <v>81</v>
      </c>
      <c r="AW222" s="139" t="s">
        <v>31</v>
      </c>
      <c r="AX222" s="139" t="s">
        <v>73</v>
      </c>
      <c r="AY222" s="141" t="s">
        <v>140</v>
      </c>
    </row>
    <row r="223" spans="1:65" s="147" customFormat="1">
      <c r="B223" s="146"/>
      <c r="D223" s="140" t="s">
        <v>149</v>
      </c>
      <c r="E223" s="148" t="s">
        <v>1</v>
      </c>
      <c r="F223" s="149" t="s">
        <v>235</v>
      </c>
      <c r="H223" s="150">
        <v>28.099999999999998</v>
      </c>
      <c r="L223" s="146"/>
      <c r="M223" s="151"/>
      <c r="N223" s="152"/>
      <c r="O223" s="152"/>
      <c r="P223" s="152"/>
      <c r="Q223" s="152"/>
      <c r="R223" s="152"/>
      <c r="S223" s="152"/>
      <c r="T223" s="153"/>
      <c r="AT223" s="148" t="s">
        <v>149</v>
      </c>
      <c r="AU223" s="148" t="s">
        <v>83</v>
      </c>
      <c r="AV223" s="147" t="s">
        <v>83</v>
      </c>
      <c r="AW223" s="147" t="s">
        <v>31</v>
      </c>
      <c r="AX223" s="147" t="s">
        <v>73</v>
      </c>
      <c r="AY223" s="148" t="s">
        <v>140</v>
      </c>
    </row>
    <row r="224" spans="1:65" s="139" customFormat="1">
      <c r="B224" s="138"/>
      <c r="D224" s="140" t="s">
        <v>149</v>
      </c>
      <c r="E224" s="141" t="s">
        <v>1</v>
      </c>
      <c r="F224" s="142" t="s">
        <v>236</v>
      </c>
      <c r="H224" s="141" t="s">
        <v>1</v>
      </c>
      <c r="L224" s="138"/>
      <c r="M224" s="143"/>
      <c r="N224" s="144"/>
      <c r="O224" s="144"/>
      <c r="P224" s="144"/>
      <c r="Q224" s="144"/>
      <c r="R224" s="144"/>
      <c r="S224" s="144"/>
      <c r="T224" s="145"/>
      <c r="AT224" s="141" t="s">
        <v>149</v>
      </c>
      <c r="AU224" s="141" t="s">
        <v>83</v>
      </c>
      <c r="AV224" s="139" t="s">
        <v>81</v>
      </c>
      <c r="AW224" s="139" t="s">
        <v>31</v>
      </c>
      <c r="AX224" s="139" t="s">
        <v>73</v>
      </c>
      <c r="AY224" s="141" t="s">
        <v>140</v>
      </c>
    </row>
    <row r="225" spans="2:51" s="147" customFormat="1">
      <c r="B225" s="146"/>
      <c r="D225" s="140" t="s">
        <v>149</v>
      </c>
      <c r="E225" s="148" t="s">
        <v>1</v>
      </c>
      <c r="F225" s="149" t="s">
        <v>237</v>
      </c>
      <c r="H225" s="150">
        <v>95.4</v>
      </c>
      <c r="L225" s="146"/>
      <c r="M225" s="151"/>
      <c r="N225" s="152"/>
      <c r="O225" s="152"/>
      <c r="P225" s="152"/>
      <c r="Q225" s="152"/>
      <c r="R225" s="152"/>
      <c r="S225" s="152"/>
      <c r="T225" s="153"/>
      <c r="AT225" s="148" t="s">
        <v>149</v>
      </c>
      <c r="AU225" s="148" t="s">
        <v>83</v>
      </c>
      <c r="AV225" s="147" t="s">
        <v>83</v>
      </c>
      <c r="AW225" s="147" t="s">
        <v>31</v>
      </c>
      <c r="AX225" s="147" t="s">
        <v>73</v>
      </c>
      <c r="AY225" s="148" t="s">
        <v>140</v>
      </c>
    </row>
    <row r="226" spans="2:51" s="139" customFormat="1">
      <c r="B226" s="138"/>
      <c r="D226" s="140" t="s">
        <v>149</v>
      </c>
      <c r="E226" s="141" t="s">
        <v>1</v>
      </c>
      <c r="F226" s="142" t="s">
        <v>238</v>
      </c>
      <c r="H226" s="141" t="s">
        <v>1</v>
      </c>
      <c r="L226" s="138"/>
      <c r="M226" s="143"/>
      <c r="N226" s="144"/>
      <c r="O226" s="144"/>
      <c r="P226" s="144"/>
      <c r="Q226" s="144"/>
      <c r="R226" s="144"/>
      <c r="S226" s="144"/>
      <c r="T226" s="145"/>
      <c r="AT226" s="141" t="s">
        <v>149</v>
      </c>
      <c r="AU226" s="141" t="s">
        <v>83</v>
      </c>
      <c r="AV226" s="139" t="s">
        <v>81</v>
      </c>
      <c r="AW226" s="139" t="s">
        <v>31</v>
      </c>
      <c r="AX226" s="139" t="s">
        <v>73</v>
      </c>
      <c r="AY226" s="141" t="s">
        <v>140</v>
      </c>
    </row>
    <row r="227" spans="2:51" s="147" customFormat="1">
      <c r="B227" s="146"/>
      <c r="D227" s="140" t="s">
        <v>149</v>
      </c>
      <c r="E227" s="148" t="s">
        <v>1</v>
      </c>
      <c r="F227" s="149" t="s">
        <v>239</v>
      </c>
      <c r="H227" s="150">
        <v>231.7</v>
      </c>
      <c r="L227" s="146"/>
      <c r="M227" s="151"/>
      <c r="N227" s="152"/>
      <c r="O227" s="152"/>
      <c r="P227" s="152"/>
      <c r="Q227" s="152"/>
      <c r="R227" s="152"/>
      <c r="S227" s="152"/>
      <c r="T227" s="153"/>
      <c r="AT227" s="148" t="s">
        <v>149</v>
      </c>
      <c r="AU227" s="148" t="s">
        <v>83</v>
      </c>
      <c r="AV227" s="147" t="s">
        <v>83</v>
      </c>
      <c r="AW227" s="147" t="s">
        <v>31</v>
      </c>
      <c r="AX227" s="147" t="s">
        <v>73</v>
      </c>
      <c r="AY227" s="148" t="s">
        <v>140</v>
      </c>
    </row>
    <row r="228" spans="2:51" s="139" customFormat="1">
      <c r="B228" s="138"/>
      <c r="D228" s="140" t="s">
        <v>149</v>
      </c>
      <c r="E228" s="141" t="s">
        <v>1</v>
      </c>
      <c r="F228" s="142" t="s">
        <v>240</v>
      </c>
      <c r="H228" s="141" t="s">
        <v>1</v>
      </c>
      <c r="L228" s="138"/>
      <c r="M228" s="143"/>
      <c r="N228" s="144"/>
      <c r="O228" s="144"/>
      <c r="P228" s="144"/>
      <c r="Q228" s="144"/>
      <c r="R228" s="144"/>
      <c r="S228" s="144"/>
      <c r="T228" s="145"/>
      <c r="AT228" s="141" t="s">
        <v>149</v>
      </c>
      <c r="AU228" s="141" t="s">
        <v>83</v>
      </c>
      <c r="AV228" s="139" t="s">
        <v>81</v>
      </c>
      <c r="AW228" s="139" t="s">
        <v>31</v>
      </c>
      <c r="AX228" s="139" t="s">
        <v>73</v>
      </c>
      <c r="AY228" s="141" t="s">
        <v>140</v>
      </c>
    </row>
    <row r="229" spans="2:51" s="139" customFormat="1">
      <c r="B229" s="138"/>
      <c r="D229" s="140" t="s">
        <v>149</v>
      </c>
      <c r="E229" s="141" t="s">
        <v>1</v>
      </c>
      <c r="F229" s="142" t="s">
        <v>241</v>
      </c>
      <c r="H229" s="141" t="s">
        <v>1</v>
      </c>
      <c r="L229" s="138"/>
      <c r="M229" s="143"/>
      <c r="N229" s="144"/>
      <c r="O229" s="144"/>
      <c r="P229" s="144"/>
      <c r="Q229" s="144"/>
      <c r="R229" s="144"/>
      <c r="S229" s="144"/>
      <c r="T229" s="145"/>
      <c r="AT229" s="141" t="s">
        <v>149</v>
      </c>
      <c r="AU229" s="141" t="s">
        <v>83</v>
      </c>
      <c r="AV229" s="139" t="s">
        <v>81</v>
      </c>
      <c r="AW229" s="139" t="s">
        <v>31</v>
      </c>
      <c r="AX229" s="139" t="s">
        <v>73</v>
      </c>
      <c r="AY229" s="141" t="s">
        <v>140</v>
      </c>
    </row>
    <row r="230" spans="2:51" s="147" customFormat="1">
      <c r="B230" s="146"/>
      <c r="D230" s="140" t="s">
        <v>149</v>
      </c>
      <c r="E230" s="148" t="s">
        <v>1</v>
      </c>
      <c r="F230" s="149" t="s">
        <v>242</v>
      </c>
      <c r="H230" s="150">
        <v>11.5</v>
      </c>
      <c r="L230" s="146"/>
      <c r="M230" s="151"/>
      <c r="N230" s="152"/>
      <c r="O230" s="152"/>
      <c r="P230" s="152"/>
      <c r="Q230" s="152"/>
      <c r="R230" s="152"/>
      <c r="S230" s="152"/>
      <c r="T230" s="153"/>
      <c r="AT230" s="148" t="s">
        <v>149</v>
      </c>
      <c r="AU230" s="148" t="s">
        <v>83</v>
      </c>
      <c r="AV230" s="147" t="s">
        <v>83</v>
      </c>
      <c r="AW230" s="147" t="s">
        <v>31</v>
      </c>
      <c r="AX230" s="147" t="s">
        <v>73</v>
      </c>
      <c r="AY230" s="148" t="s">
        <v>140</v>
      </c>
    </row>
    <row r="231" spans="2:51" s="139" customFormat="1">
      <c r="B231" s="138"/>
      <c r="D231" s="140" t="s">
        <v>149</v>
      </c>
      <c r="E231" s="141" t="s">
        <v>1</v>
      </c>
      <c r="F231" s="142" t="s">
        <v>243</v>
      </c>
      <c r="H231" s="141" t="s">
        <v>1</v>
      </c>
      <c r="L231" s="138"/>
      <c r="M231" s="143"/>
      <c r="N231" s="144"/>
      <c r="O231" s="144"/>
      <c r="P231" s="144"/>
      <c r="Q231" s="144"/>
      <c r="R231" s="144"/>
      <c r="S231" s="144"/>
      <c r="T231" s="145"/>
      <c r="AT231" s="141" t="s">
        <v>149</v>
      </c>
      <c r="AU231" s="141" t="s">
        <v>83</v>
      </c>
      <c r="AV231" s="139" t="s">
        <v>81</v>
      </c>
      <c r="AW231" s="139" t="s">
        <v>31</v>
      </c>
      <c r="AX231" s="139" t="s">
        <v>73</v>
      </c>
      <c r="AY231" s="141" t="s">
        <v>140</v>
      </c>
    </row>
    <row r="232" spans="2:51" s="147" customFormat="1">
      <c r="B232" s="146"/>
      <c r="D232" s="140" t="s">
        <v>149</v>
      </c>
      <c r="E232" s="148" t="s">
        <v>1</v>
      </c>
      <c r="F232" s="149" t="s">
        <v>244</v>
      </c>
      <c r="H232" s="150">
        <v>49.034999999999997</v>
      </c>
      <c r="L232" s="146"/>
      <c r="M232" s="151"/>
      <c r="N232" s="152"/>
      <c r="O232" s="152"/>
      <c r="P232" s="152"/>
      <c r="Q232" s="152"/>
      <c r="R232" s="152"/>
      <c r="S232" s="152"/>
      <c r="T232" s="153"/>
      <c r="AT232" s="148" t="s">
        <v>149</v>
      </c>
      <c r="AU232" s="148" t="s">
        <v>83</v>
      </c>
      <c r="AV232" s="147" t="s">
        <v>83</v>
      </c>
      <c r="AW232" s="147" t="s">
        <v>31</v>
      </c>
      <c r="AX232" s="147" t="s">
        <v>73</v>
      </c>
      <c r="AY232" s="148" t="s">
        <v>140</v>
      </c>
    </row>
    <row r="233" spans="2:51" s="139" customFormat="1">
      <c r="B233" s="138"/>
      <c r="D233" s="140" t="s">
        <v>149</v>
      </c>
      <c r="E233" s="141" t="s">
        <v>1</v>
      </c>
      <c r="F233" s="142" t="s">
        <v>245</v>
      </c>
      <c r="H233" s="141" t="s">
        <v>1</v>
      </c>
      <c r="L233" s="138"/>
      <c r="M233" s="143"/>
      <c r="N233" s="144"/>
      <c r="O233" s="144"/>
      <c r="P233" s="144"/>
      <c r="Q233" s="144"/>
      <c r="R233" s="144"/>
      <c r="S233" s="144"/>
      <c r="T233" s="145"/>
      <c r="AT233" s="141" t="s">
        <v>149</v>
      </c>
      <c r="AU233" s="141" t="s">
        <v>83</v>
      </c>
      <c r="AV233" s="139" t="s">
        <v>81</v>
      </c>
      <c r="AW233" s="139" t="s">
        <v>31</v>
      </c>
      <c r="AX233" s="139" t="s">
        <v>73</v>
      </c>
      <c r="AY233" s="141" t="s">
        <v>140</v>
      </c>
    </row>
    <row r="234" spans="2:51" s="147" customFormat="1">
      <c r="B234" s="146"/>
      <c r="D234" s="140" t="s">
        <v>149</v>
      </c>
      <c r="E234" s="148" t="s">
        <v>1</v>
      </c>
      <c r="F234" s="149" t="s">
        <v>246</v>
      </c>
      <c r="H234" s="150">
        <v>5.8</v>
      </c>
      <c r="L234" s="146"/>
      <c r="M234" s="151"/>
      <c r="N234" s="152"/>
      <c r="O234" s="152"/>
      <c r="P234" s="152"/>
      <c r="Q234" s="152"/>
      <c r="R234" s="152"/>
      <c r="S234" s="152"/>
      <c r="T234" s="153"/>
      <c r="AT234" s="148" t="s">
        <v>149</v>
      </c>
      <c r="AU234" s="148" t="s">
        <v>83</v>
      </c>
      <c r="AV234" s="147" t="s">
        <v>83</v>
      </c>
      <c r="AW234" s="147" t="s">
        <v>31</v>
      </c>
      <c r="AX234" s="147" t="s">
        <v>73</v>
      </c>
      <c r="AY234" s="148" t="s">
        <v>140</v>
      </c>
    </row>
    <row r="235" spans="2:51" s="139" customFormat="1">
      <c r="B235" s="138"/>
      <c r="D235" s="140" t="s">
        <v>149</v>
      </c>
      <c r="E235" s="141" t="s">
        <v>1</v>
      </c>
      <c r="F235" s="142" t="s">
        <v>247</v>
      </c>
      <c r="H235" s="141" t="s">
        <v>1</v>
      </c>
      <c r="L235" s="138"/>
      <c r="M235" s="143"/>
      <c r="N235" s="144"/>
      <c r="O235" s="144"/>
      <c r="P235" s="144"/>
      <c r="Q235" s="144"/>
      <c r="R235" s="144"/>
      <c r="S235" s="144"/>
      <c r="T235" s="145"/>
      <c r="AT235" s="141" t="s">
        <v>149</v>
      </c>
      <c r="AU235" s="141" t="s">
        <v>83</v>
      </c>
      <c r="AV235" s="139" t="s">
        <v>81</v>
      </c>
      <c r="AW235" s="139" t="s">
        <v>31</v>
      </c>
      <c r="AX235" s="139" t="s">
        <v>73</v>
      </c>
      <c r="AY235" s="141" t="s">
        <v>140</v>
      </c>
    </row>
    <row r="236" spans="2:51" s="147" customFormat="1">
      <c r="B236" s="146"/>
      <c r="D236" s="140" t="s">
        <v>149</v>
      </c>
      <c r="E236" s="148" t="s">
        <v>1</v>
      </c>
      <c r="F236" s="149" t="s">
        <v>248</v>
      </c>
      <c r="H236" s="150">
        <v>15.375</v>
      </c>
      <c r="L236" s="146"/>
      <c r="M236" s="151"/>
      <c r="N236" s="152"/>
      <c r="O236" s="152"/>
      <c r="P236" s="152"/>
      <c r="Q236" s="152"/>
      <c r="R236" s="152"/>
      <c r="S236" s="152"/>
      <c r="T236" s="153"/>
      <c r="AT236" s="148" t="s">
        <v>149</v>
      </c>
      <c r="AU236" s="148" t="s">
        <v>83</v>
      </c>
      <c r="AV236" s="147" t="s">
        <v>83</v>
      </c>
      <c r="AW236" s="147" t="s">
        <v>31</v>
      </c>
      <c r="AX236" s="147" t="s">
        <v>73</v>
      </c>
      <c r="AY236" s="148" t="s">
        <v>140</v>
      </c>
    </row>
    <row r="237" spans="2:51" s="139" customFormat="1">
      <c r="B237" s="138"/>
      <c r="D237" s="140" t="s">
        <v>149</v>
      </c>
      <c r="E237" s="141" t="s">
        <v>1</v>
      </c>
      <c r="F237" s="142" t="s">
        <v>249</v>
      </c>
      <c r="H237" s="141" t="s">
        <v>1</v>
      </c>
      <c r="L237" s="138"/>
      <c r="M237" s="143"/>
      <c r="N237" s="144"/>
      <c r="O237" s="144"/>
      <c r="P237" s="144"/>
      <c r="Q237" s="144"/>
      <c r="R237" s="144"/>
      <c r="S237" s="144"/>
      <c r="T237" s="145"/>
      <c r="AT237" s="141" t="s">
        <v>149</v>
      </c>
      <c r="AU237" s="141" t="s">
        <v>83</v>
      </c>
      <c r="AV237" s="139" t="s">
        <v>81</v>
      </c>
      <c r="AW237" s="139" t="s">
        <v>31</v>
      </c>
      <c r="AX237" s="139" t="s">
        <v>73</v>
      </c>
      <c r="AY237" s="141" t="s">
        <v>140</v>
      </c>
    </row>
    <row r="238" spans="2:51" s="147" customFormat="1">
      <c r="B238" s="146"/>
      <c r="D238" s="140" t="s">
        <v>149</v>
      </c>
      <c r="E238" s="148" t="s">
        <v>1</v>
      </c>
      <c r="F238" s="149" t="s">
        <v>250</v>
      </c>
      <c r="H238" s="150">
        <v>49.8</v>
      </c>
      <c r="L238" s="146"/>
      <c r="M238" s="151"/>
      <c r="N238" s="152"/>
      <c r="O238" s="152"/>
      <c r="P238" s="152"/>
      <c r="Q238" s="152"/>
      <c r="R238" s="152"/>
      <c r="S238" s="152"/>
      <c r="T238" s="153"/>
      <c r="AT238" s="148" t="s">
        <v>149</v>
      </c>
      <c r="AU238" s="148" t="s">
        <v>83</v>
      </c>
      <c r="AV238" s="147" t="s">
        <v>83</v>
      </c>
      <c r="AW238" s="147" t="s">
        <v>31</v>
      </c>
      <c r="AX238" s="147" t="s">
        <v>73</v>
      </c>
      <c r="AY238" s="148" t="s">
        <v>140</v>
      </c>
    </row>
    <row r="239" spans="2:51" s="139" customFormat="1">
      <c r="B239" s="138"/>
      <c r="D239" s="140" t="s">
        <v>149</v>
      </c>
      <c r="E239" s="141" t="s">
        <v>1</v>
      </c>
      <c r="F239" s="142" t="s">
        <v>251</v>
      </c>
      <c r="H239" s="141" t="s">
        <v>1</v>
      </c>
      <c r="L239" s="138"/>
      <c r="M239" s="143"/>
      <c r="N239" s="144"/>
      <c r="O239" s="144"/>
      <c r="P239" s="144"/>
      <c r="Q239" s="144"/>
      <c r="R239" s="144"/>
      <c r="S239" s="144"/>
      <c r="T239" s="145"/>
      <c r="AT239" s="141" t="s">
        <v>149</v>
      </c>
      <c r="AU239" s="141" t="s">
        <v>83</v>
      </c>
      <c r="AV239" s="139" t="s">
        <v>81</v>
      </c>
      <c r="AW239" s="139" t="s">
        <v>31</v>
      </c>
      <c r="AX239" s="139" t="s">
        <v>73</v>
      </c>
      <c r="AY239" s="141" t="s">
        <v>140</v>
      </c>
    </row>
    <row r="240" spans="2:51" s="139" customFormat="1">
      <c r="B240" s="138"/>
      <c r="D240" s="140" t="s">
        <v>149</v>
      </c>
      <c r="E240" s="141" t="s">
        <v>1</v>
      </c>
      <c r="F240" s="142" t="s">
        <v>252</v>
      </c>
      <c r="H240" s="141" t="s">
        <v>1</v>
      </c>
      <c r="L240" s="138"/>
      <c r="M240" s="143"/>
      <c r="N240" s="144"/>
      <c r="O240" s="144"/>
      <c r="P240" s="144"/>
      <c r="Q240" s="144"/>
      <c r="R240" s="144"/>
      <c r="S240" s="144"/>
      <c r="T240" s="145"/>
      <c r="AT240" s="141" t="s">
        <v>149</v>
      </c>
      <c r="AU240" s="141" t="s">
        <v>83</v>
      </c>
      <c r="AV240" s="139" t="s">
        <v>81</v>
      </c>
      <c r="AW240" s="139" t="s">
        <v>31</v>
      </c>
      <c r="AX240" s="139" t="s">
        <v>73</v>
      </c>
      <c r="AY240" s="141" t="s">
        <v>140</v>
      </c>
    </row>
    <row r="241" spans="1:65" s="147" customFormat="1">
      <c r="B241" s="146"/>
      <c r="D241" s="140" t="s">
        <v>149</v>
      </c>
      <c r="E241" s="148" t="s">
        <v>1</v>
      </c>
      <c r="F241" s="149" t="s">
        <v>253</v>
      </c>
      <c r="H241" s="150">
        <v>5.45</v>
      </c>
      <c r="L241" s="146"/>
      <c r="M241" s="151"/>
      <c r="N241" s="152"/>
      <c r="O241" s="152"/>
      <c r="P241" s="152"/>
      <c r="Q241" s="152"/>
      <c r="R241" s="152"/>
      <c r="S241" s="152"/>
      <c r="T241" s="153"/>
      <c r="AT241" s="148" t="s">
        <v>149</v>
      </c>
      <c r="AU241" s="148" t="s">
        <v>83</v>
      </c>
      <c r="AV241" s="147" t="s">
        <v>83</v>
      </c>
      <c r="AW241" s="147" t="s">
        <v>31</v>
      </c>
      <c r="AX241" s="147" t="s">
        <v>73</v>
      </c>
      <c r="AY241" s="148" t="s">
        <v>140</v>
      </c>
    </row>
    <row r="242" spans="1:65" s="139" customFormat="1">
      <c r="B242" s="138"/>
      <c r="D242" s="140" t="s">
        <v>149</v>
      </c>
      <c r="E242" s="141" t="s">
        <v>1</v>
      </c>
      <c r="F242" s="142" t="s">
        <v>254</v>
      </c>
      <c r="H242" s="141" t="s">
        <v>1</v>
      </c>
      <c r="L242" s="138"/>
      <c r="M242" s="143"/>
      <c r="N242" s="144"/>
      <c r="O242" s="144"/>
      <c r="P242" s="144"/>
      <c r="Q242" s="144"/>
      <c r="R242" s="144"/>
      <c r="S242" s="144"/>
      <c r="T242" s="145"/>
      <c r="AT242" s="141" t="s">
        <v>149</v>
      </c>
      <c r="AU242" s="141" t="s">
        <v>83</v>
      </c>
      <c r="AV242" s="139" t="s">
        <v>81</v>
      </c>
      <c r="AW242" s="139" t="s">
        <v>31</v>
      </c>
      <c r="AX242" s="139" t="s">
        <v>73</v>
      </c>
      <c r="AY242" s="141" t="s">
        <v>140</v>
      </c>
    </row>
    <row r="243" spans="1:65" s="147" customFormat="1">
      <c r="B243" s="146"/>
      <c r="D243" s="140" t="s">
        <v>149</v>
      </c>
      <c r="E243" s="148" t="s">
        <v>1</v>
      </c>
      <c r="F243" s="149" t="s">
        <v>255</v>
      </c>
      <c r="H243" s="150">
        <v>6.6</v>
      </c>
      <c r="L243" s="146"/>
      <c r="M243" s="151"/>
      <c r="N243" s="152"/>
      <c r="O243" s="152"/>
      <c r="P243" s="152"/>
      <c r="Q243" s="152"/>
      <c r="R243" s="152"/>
      <c r="S243" s="152"/>
      <c r="T243" s="153"/>
      <c r="AT243" s="148" t="s">
        <v>149</v>
      </c>
      <c r="AU243" s="148" t="s">
        <v>83</v>
      </c>
      <c r="AV243" s="147" t="s">
        <v>83</v>
      </c>
      <c r="AW243" s="147" t="s">
        <v>31</v>
      </c>
      <c r="AX243" s="147" t="s">
        <v>73</v>
      </c>
      <c r="AY243" s="148" t="s">
        <v>140</v>
      </c>
    </row>
    <row r="244" spans="1:65" s="155" customFormat="1">
      <c r="B244" s="154"/>
      <c r="D244" s="140" t="s">
        <v>149</v>
      </c>
      <c r="E244" s="156" t="s">
        <v>1</v>
      </c>
      <c r="F244" s="157" t="s">
        <v>170</v>
      </c>
      <c r="H244" s="158">
        <v>498.76000000000005</v>
      </c>
      <c r="L244" s="154"/>
      <c r="M244" s="159"/>
      <c r="N244" s="160"/>
      <c r="O244" s="160"/>
      <c r="P244" s="160"/>
      <c r="Q244" s="160"/>
      <c r="R244" s="160"/>
      <c r="S244" s="160"/>
      <c r="T244" s="161"/>
      <c r="AT244" s="156" t="s">
        <v>149</v>
      </c>
      <c r="AU244" s="156" t="s">
        <v>83</v>
      </c>
      <c r="AV244" s="155" t="s">
        <v>147</v>
      </c>
      <c r="AW244" s="155" t="s">
        <v>31</v>
      </c>
      <c r="AX244" s="155" t="s">
        <v>81</v>
      </c>
      <c r="AY244" s="156" t="s">
        <v>140</v>
      </c>
    </row>
    <row r="245" spans="1:65" s="39" customFormat="1" ht="24.2" customHeight="1">
      <c r="A245" s="184"/>
      <c r="B245" s="26"/>
      <c r="C245" s="127" t="s">
        <v>256</v>
      </c>
      <c r="D245" s="127" t="s">
        <v>143</v>
      </c>
      <c r="E245" s="128" t="s">
        <v>257</v>
      </c>
      <c r="F245" s="129" t="s">
        <v>258</v>
      </c>
      <c r="G245" s="130" t="s">
        <v>156</v>
      </c>
      <c r="H245" s="131">
        <v>573.29999999999995</v>
      </c>
      <c r="I245" s="132"/>
      <c r="J245" s="133">
        <f>ROUND(I245*H245,2)</f>
        <v>0</v>
      </c>
      <c r="K245" s="134"/>
      <c r="L245" s="26"/>
      <c r="M245" s="209" t="s">
        <v>1</v>
      </c>
      <c r="N245" s="135" t="s">
        <v>38</v>
      </c>
      <c r="O245" s="61"/>
      <c r="P245" s="136">
        <f>O245*H245</f>
        <v>0</v>
      </c>
      <c r="Q245" s="136">
        <v>3.4999999999999997E-5</v>
      </c>
      <c r="R245" s="136">
        <f>Q245*H245</f>
        <v>2.0065499999999997E-2</v>
      </c>
      <c r="S245" s="136">
        <v>0</v>
      </c>
      <c r="T245" s="137">
        <f>S245*H245</f>
        <v>0</v>
      </c>
      <c r="U245" s="184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R245" s="210" t="s">
        <v>147</v>
      </c>
      <c r="AT245" s="210" t="s">
        <v>143</v>
      </c>
      <c r="AU245" s="210" t="s">
        <v>83</v>
      </c>
      <c r="AY245" s="186" t="s">
        <v>140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86" t="s">
        <v>81</v>
      </c>
      <c r="BK245" s="211">
        <f>ROUND(I245*H245,2)</f>
        <v>0</v>
      </c>
      <c r="BL245" s="186" t="s">
        <v>147</v>
      </c>
      <c r="BM245" s="210" t="s">
        <v>259</v>
      </c>
    </row>
    <row r="246" spans="1:65" s="139" customFormat="1" ht="33.75">
      <c r="B246" s="138"/>
      <c r="D246" s="140" t="s">
        <v>149</v>
      </c>
      <c r="E246" s="141" t="s">
        <v>1</v>
      </c>
      <c r="F246" s="142" t="s">
        <v>260</v>
      </c>
      <c r="H246" s="141" t="s">
        <v>1</v>
      </c>
      <c r="L246" s="138"/>
      <c r="M246" s="143"/>
      <c r="N246" s="144"/>
      <c r="O246" s="144"/>
      <c r="P246" s="144"/>
      <c r="Q246" s="144"/>
      <c r="R246" s="144"/>
      <c r="S246" s="144"/>
      <c r="T246" s="145"/>
      <c r="AT246" s="141" t="s">
        <v>149</v>
      </c>
      <c r="AU246" s="141" t="s">
        <v>83</v>
      </c>
      <c r="AV246" s="139" t="s">
        <v>81</v>
      </c>
      <c r="AW246" s="139" t="s">
        <v>31</v>
      </c>
      <c r="AX246" s="139" t="s">
        <v>73</v>
      </c>
      <c r="AY246" s="141" t="s">
        <v>140</v>
      </c>
    </row>
    <row r="247" spans="1:65" s="139" customFormat="1">
      <c r="B247" s="138"/>
      <c r="D247" s="140" t="s">
        <v>149</v>
      </c>
      <c r="E247" s="141" t="s">
        <v>1</v>
      </c>
      <c r="F247" s="142" t="s">
        <v>261</v>
      </c>
      <c r="H247" s="141" t="s">
        <v>1</v>
      </c>
      <c r="L247" s="138"/>
      <c r="M247" s="143"/>
      <c r="N247" s="144"/>
      <c r="O247" s="144"/>
      <c r="P247" s="144"/>
      <c r="Q247" s="144"/>
      <c r="R247" s="144"/>
      <c r="S247" s="144"/>
      <c r="T247" s="145"/>
      <c r="AT247" s="141" t="s">
        <v>149</v>
      </c>
      <c r="AU247" s="141" t="s">
        <v>83</v>
      </c>
      <c r="AV247" s="139" t="s">
        <v>81</v>
      </c>
      <c r="AW247" s="139" t="s">
        <v>31</v>
      </c>
      <c r="AX247" s="139" t="s">
        <v>73</v>
      </c>
      <c r="AY247" s="141" t="s">
        <v>140</v>
      </c>
    </row>
    <row r="248" spans="1:65" s="139" customFormat="1">
      <c r="B248" s="138"/>
      <c r="D248" s="140" t="s">
        <v>149</v>
      </c>
      <c r="E248" s="141" t="s">
        <v>1</v>
      </c>
      <c r="F248" s="142" t="s">
        <v>262</v>
      </c>
      <c r="H248" s="141" t="s">
        <v>1</v>
      </c>
      <c r="L248" s="138"/>
      <c r="M248" s="143"/>
      <c r="N248" s="144"/>
      <c r="O248" s="144"/>
      <c r="P248" s="144"/>
      <c r="Q248" s="144"/>
      <c r="R248" s="144"/>
      <c r="S248" s="144"/>
      <c r="T248" s="145"/>
      <c r="AT248" s="141" t="s">
        <v>149</v>
      </c>
      <c r="AU248" s="141" t="s">
        <v>83</v>
      </c>
      <c r="AV248" s="139" t="s">
        <v>81</v>
      </c>
      <c r="AW248" s="139" t="s">
        <v>31</v>
      </c>
      <c r="AX248" s="139" t="s">
        <v>73</v>
      </c>
      <c r="AY248" s="141" t="s">
        <v>140</v>
      </c>
    </row>
    <row r="249" spans="1:65" s="147" customFormat="1">
      <c r="B249" s="146"/>
      <c r="D249" s="140" t="s">
        <v>149</v>
      </c>
      <c r="E249" s="148" t="s">
        <v>1</v>
      </c>
      <c r="F249" s="149" t="s">
        <v>263</v>
      </c>
      <c r="H249" s="150">
        <v>87</v>
      </c>
      <c r="L249" s="146"/>
      <c r="M249" s="151"/>
      <c r="N249" s="152"/>
      <c r="O249" s="152"/>
      <c r="P249" s="152"/>
      <c r="Q249" s="152"/>
      <c r="R249" s="152"/>
      <c r="S249" s="152"/>
      <c r="T249" s="153"/>
      <c r="AT249" s="148" t="s">
        <v>149</v>
      </c>
      <c r="AU249" s="148" t="s">
        <v>83</v>
      </c>
      <c r="AV249" s="147" t="s">
        <v>83</v>
      </c>
      <c r="AW249" s="147" t="s">
        <v>31</v>
      </c>
      <c r="AX249" s="147" t="s">
        <v>73</v>
      </c>
      <c r="AY249" s="148" t="s">
        <v>140</v>
      </c>
    </row>
    <row r="250" spans="1:65" s="139" customFormat="1">
      <c r="B250" s="138"/>
      <c r="D250" s="140" t="s">
        <v>149</v>
      </c>
      <c r="E250" s="141" t="s">
        <v>1</v>
      </c>
      <c r="F250" s="142" t="s">
        <v>264</v>
      </c>
      <c r="H250" s="141" t="s">
        <v>1</v>
      </c>
      <c r="L250" s="138"/>
      <c r="M250" s="143"/>
      <c r="N250" s="144"/>
      <c r="O250" s="144"/>
      <c r="P250" s="144"/>
      <c r="Q250" s="144"/>
      <c r="R250" s="144"/>
      <c r="S250" s="144"/>
      <c r="T250" s="145"/>
      <c r="AT250" s="141" t="s">
        <v>149</v>
      </c>
      <c r="AU250" s="141" t="s">
        <v>83</v>
      </c>
      <c r="AV250" s="139" t="s">
        <v>81</v>
      </c>
      <c r="AW250" s="139" t="s">
        <v>31</v>
      </c>
      <c r="AX250" s="139" t="s">
        <v>73</v>
      </c>
      <c r="AY250" s="141" t="s">
        <v>140</v>
      </c>
    </row>
    <row r="251" spans="1:65" s="139" customFormat="1">
      <c r="B251" s="138"/>
      <c r="D251" s="140" t="s">
        <v>149</v>
      </c>
      <c r="E251" s="141" t="s">
        <v>1</v>
      </c>
      <c r="F251" s="142" t="s">
        <v>265</v>
      </c>
      <c r="H251" s="141" t="s">
        <v>1</v>
      </c>
      <c r="L251" s="138"/>
      <c r="M251" s="143"/>
      <c r="N251" s="144"/>
      <c r="O251" s="144"/>
      <c r="P251" s="144"/>
      <c r="Q251" s="144"/>
      <c r="R251" s="144"/>
      <c r="S251" s="144"/>
      <c r="T251" s="145"/>
      <c r="AT251" s="141" t="s">
        <v>149</v>
      </c>
      <c r="AU251" s="141" t="s">
        <v>83</v>
      </c>
      <c r="AV251" s="139" t="s">
        <v>81</v>
      </c>
      <c r="AW251" s="139" t="s">
        <v>31</v>
      </c>
      <c r="AX251" s="139" t="s">
        <v>73</v>
      </c>
      <c r="AY251" s="141" t="s">
        <v>140</v>
      </c>
    </row>
    <row r="252" spans="1:65" s="147" customFormat="1">
      <c r="B252" s="146"/>
      <c r="D252" s="140" t="s">
        <v>149</v>
      </c>
      <c r="E252" s="148" t="s">
        <v>1</v>
      </c>
      <c r="F252" s="149" t="s">
        <v>266</v>
      </c>
      <c r="H252" s="150">
        <v>254.60000000000002</v>
      </c>
      <c r="L252" s="146"/>
      <c r="M252" s="151"/>
      <c r="N252" s="152"/>
      <c r="O252" s="152"/>
      <c r="P252" s="152"/>
      <c r="Q252" s="152"/>
      <c r="R252" s="152"/>
      <c r="S252" s="152"/>
      <c r="T252" s="153"/>
      <c r="AT252" s="148" t="s">
        <v>149</v>
      </c>
      <c r="AU252" s="148" t="s">
        <v>83</v>
      </c>
      <c r="AV252" s="147" t="s">
        <v>83</v>
      </c>
      <c r="AW252" s="147" t="s">
        <v>31</v>
      </c>
      <c r="AX252" s="147" t="s">
        <v>73</v>
      </c>
      <c r="AY252" s="148" t="s">
        <v>140</v>
      </c>
    </row>
    <row r="253" spans="1:65" s="139" customFormat="1">
      <c r="B253" s="138"/>
      <c r="D253" s="140" t="s">
        <v>149</v>
      </c>
      <c r="E253" s="141" t="s">
        <v>1</v>
      </c>
      <c r="F253" s="142" t="s">
        <v>267</v>
      </c>
      <c r="H253" s="141" t="s">
        <v>1</v>
      </c>
      <c r="L253" s="138"/>
      <c r="M253" s="143"/>
      <c r="N253" s="144"/>
      <c r="O253" s="144"/>
      <c r="P253" s="144"/>
      <c r="Q253" s="144"/>
      <c r="R253" s="144"/>
      <c r="S253" s="144"/>
      <c r="T253" s="145"/>
      <c r="AT253" s="141" t="s">
        <v>149</v>
      </c>
      <c r="AU253" s="141" t="s">
        <v>83</v>
      </c>
      <c r="AV253" s="139" t="s">
        <v>81</v>
      </c>
      <c r="AW253" s="139" t="s">
        <v>31</v>
      </c>
      <c r="AX253" s="139" t="s">
        <v>73</v>
      </c>
      <c r="AY253" s="141" t="s">
        <v>140</v>
      </c>
    </row>
    <row r="254" spans="1:65" s="139" customFormat="1">
      <c r="B254" s="138"/>
      <c r="D254" s="140" t="s">
        <v>149</v>
      </c>
      <c r="E254" s="141" t="s">
        <v>1</v>
      </c>
      <c r="F254" s="142" t="s">
        <v>268</v>
      </c>
      <c r="H254" s="141" t="s">
        <v>1</v>
      </c>
      <c r="L254" s="138"/>
      <c r="M254" s="143"/>
      <c r="N254" s="144"/>
      <c r="O254" s="144"/>
      <c r="P254" s="144"/>
      <c r="Q254" s="144"/>
      <c r="R254" s="144"/>
      <c r="S254" s="144"/>
      <c r="T254" s="145"/>
      <c r="AT254" s="141" t="s">
        <v>149</v>
      </c>
      <c r="AU254" s="141" t="s">
        <v>83</v>
      </c>
      <c r="AV254" s="139" t="s">
        <v>81</v>
      </c>
      <c r="AW254" s="139" t="s">
        <v>31</v>
      </c>
      <c r="AX254" s="139" t="s">
        <v>73</v>
      </c>
      <c r="AY254" s="141" t="s">
        <v>140</v>
      </c>
    </row>
    <row r="255" spans="1:65" s="147" customFormat="1">
      <c r="B255" s="146"/>
      <c r="D255" s="140" t="s">
        <v>149</v>
      </c>
      <c r="E255" s="148" t="s">
        <v>1</v>
      </c>
      <c r="F255" s="149" t="s">
        <v>269</v>
      </c>
      <c r="H255" s="150">
        <v>231.7</v>
      </c>
      <c r="L255" s="146"/>
      <c r="M255" s="151"/>
      <c r="N255" s="152"/>
      <c r="O255" s="152"/>
      <c r="P255" s="152"/>
      <c r="Q255" s="152"/>
      <c r="R255" s="152"/>
      <c r="S255" s="152"/>
      <c r="T255" s="153"/>
      <c r="AT255" s="148" t="s">
        <v>149</v>
      </c>
      <c r="AU255" s="148" t="s">
        <v>83</v>
      </c>
      <c r="AV255" s="147" t="s">
        <v>83</v>
      </c>
      <c r="AW255" s="147" t="s">
        <v>31</v>
      </c>
      <c r="AX255" s="147" t="s">
        <v>73</v>
      </c>
      <c r="AY255" s="148" t="s">
        <v>140</v>
      </c>
    </row>
    <row r="256" spans="1:65" s="155" customFormat="1">
      <c r="B256" s="154"/>
      <c r="D256" s="140" t="s">
        <v>149</v>
      </c>
      <c r="E256" s="156" t="s">
        <v>1</v>
      </c>
      <c r="F256" s="157" t="s">
        <v>170</v>
      </c>
      <c r="H256" s="158">
        <v>573.29999999999995</v>
      </c>
      <c r="L256" s="154"/>
      <c r="M256" s="159"/>
      <c r="N256" s="160"/>
      <c r="O256" s="160"/>
      <c r="P256" s="160"/>
      <c r="Q256" s="160"/>
      <c r="R256" s="160"/>
      <c r="S256" s="160"/>
      <c r="T256" s="161"/>
      <c r="AT256" s="156" t="s">
        <v>149</v>
      </c>
      <c r="AU256" s="156" t="s">
        <v>83</v>
      </c>
      <c r="AV256" s="155" t="s">
        <v>147</v>
      </c>
      <c r="AW256" s="155" t="s">
        <v>31</v>
      </c>
      <c r="AX256" s="155" t="s">
        <v>81</v>
      </c>
      <c r="AY256" s="156" t="s">
        <v>140</v>
      </c>
    </row>
    <row r="257" spans="1:65" s="39" customFormat="1" ht="16.5" customHeight="1">
      <c r="A257" s="184"/>
      <c r="B257" s="26"/>
      <c r="C257" s="127" t="s">
        <v>270</v>
      </c>
      <c r="D257" s="127" t="s">
        <v>143</v>
      </c>
      <c r="E257" s="128" t="s">
        <v>271</v>
      </c>
      <c r="F257" s="129" t="s">
        <v>272</v>
      </c>
      <c r="G257" s="130" t="s">
        <v>156</v>
      </c>
      <c r="H257" s="131">
        <v>16200</v>
      </c>
      <c r="I257" s="132"/>
      <c r="J257" s="133">
        <f>ROUND(I257*H257,2)</f>
        <v>0</v>
      </c>
      <c r="K257" s="134"/>
      <c r="L257" s="26"/>
      <c r="M257" s="209" t="s">
        <v>1</v>
      </c>
      <c r="N257" s="135" t="s">
        <v>38</v>
      </c>
      <c r="O257" s="61"/>
      <c r="P257" s="136">
        <f>O257*H257</f>
        <v>0</v>
      </c>
      <c r="Q257" s="136">
        <v>0</v>
      </c>
      <c r="R257" s="136">
        <f>Q257*H257</f>
        <v>0</v>
      </c>
      <c r="S257" s="136">
        <v>0</v>
      </c>
      <c r="T257" s="137">
        <f>S257*H257</f>
        <v>0</v>
      </c>
      <c r="U257" s="184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R257" s="210" t="s">
        <v>147</v>
      </c>
      <c r="AT257" s="210" t="s">
        <v>143</v>
      </c>
      <c r="AU257" s="210" t="s">
        <v>83</v>
      </c>
      <c r="AY257" s="186" t="s">
        <v>140</v>
      </c>
      <c r="BE257" s="211">
        <f>IF(N257="základní",J257,0)</f>
        <v>0</v>
      </c>
      <c r="BF257" s="211">
        <f>IF(N257="snížená",J257,0)</f>
        <v>0</v>
      </c>
      <c r="BG257" s="211">
        <f>IF(N257="zákl. přenesená",J257,0)</f>
        <v>0</v>
      </c>
      <c r="BH257" s="211">
        <f>IF(N257="sníž. přenesená",J257,0)</f>
        <v>0</v>
      </c>
      <c r="BI257" s="211">
        <f>IF(N257="nulová",J257,0)</f>
        <v>0</v>
      </c>
      <c r="BJ257" s="186" t="s">
        <v>81</v>
      </c>
      <c r="BK257" s="211">
        <f>ROUND(I257*H257,2)</f>
        <v>0</v>
      </c>
      <c r="BL257" s="186" t="s">
        <v>147</v>
      </c>
      <c r="BM257" s="210" t="s">
        <v>273</v>
      </c>
    </row>
    <row r="258" spans="1:65" s="139" customFormat="1" ht="22.5">
      <c r="B258" s="138"/>
      <c r="D258" s="140" t="s">
        <v>149</v>
      </c>
      <c r="E258" s="141" t="s">
        <v>1</v>
      </c>
      <c r="F258" s="142" t="s">
        <v>274</v>
      </c>
      <c r="H258" s="141" t="s">
        <v>1</v>
      </c>
      <c r="L258" s="138"/>
      <c r="M258" s="143"/>
      <c r="N258" s="144"/>
      <c r="O258" s="144"/>
      <c r="P258" s="144"/>
      <c r="Q258" s="144"/>
      <c r="R258" s="144"/>
      <c r="S258" s="144"/>
      <c r="T258" s="145"/>
      <c r="AT258" s="141" t="s">
        <v>149</v>
      </c>
      <c r="AU258" s="141" t="s">
        <v>83</v>
      </c>
      <c r="AV258" s="139" t="s">
        <v>81</v>
      </c>
      <c r="AW258" s="139" t="s">
        <v>31</v>
      </c>
      <c r="AX258" s="139" t="s">
        <v>73</v>
      </c>
      <c r="AY258" s="141" t="s">
        <v>140</v>
      </c>
    </row>
    <row r="259" spans="1:65" s="139" customFormat="1">
      <c r="B259" s="138"/>
      <c r="D259" s="140" t="s">
        <v>149</v>
      </c>
      <c r="E259" s="141" t="s">
        <v>1</v>
      </c>
      <c r="F259" s="142" t="s">
        <v>275</v>
      </c>
      <c r="H259" s="141" t="s">
        <v>1</v>
      </c>
      <c r="L259" s="138"/>
      <c r="M259" s="143"/>
      <c r="N259" s="144"/>
      <c r="O259" s="144"/>
      <c r="P259" s="144"/>
      <c r="Q259" s="144"/>
      <c r="R259" s="144"/>
      <c r="S259" s="144"/>
      <c r="T259" s="145"/>
      <c r="AT259" s="141" t="s">
        <v>149</v>
      </c>
      <c r="AU259" s="141" t="s">
        <v>83</v>
      </c>
      <c r="AV259" s="139" t="s">
        <v>81</v>
      </c>
      <c r="AW259" s="139" t="s">
        <v>31</v>
      </c>
      <c r="AX259" s="139" t="s">
        <v>73</v>
      </c>
      <c r="AY259" s="141" t="s">
        <v>140</v>
      </c>
    </row>
    <row r="260" spans="1:65" s="147" customFormat="1">
      <c r="B260" s="146"/>
      <c r="D260" s="140" t="s">
        <v>149</v>
      </c>
      <c r="E260" s="148" t="s">
        <v>1</v>
      </c>
      <c r="F260" s="149" t="s">
        <v>276</v>
      </c>
      <c r="H260" s="150">
        <v>2400</v>
      </c>
      <c r="L260" s="146"/>
      <c r="M260" s="151"/>
      <c r="N260" s="152"/>
      <c r="O260" s="152"/>
      <c r="P260" s="152"/>
      <c r="Q260" s="152"/>
      <c r="R260" s="152"/>
      <c r="S260" s="152"/>
      <c r="T260" s="153"/>
      <c r="AT260" s="148" t="s">
        <v>149</v>
      </c>
      <c r="AU260" s="148" t="s">
        <v>83</v>
      </c>
      <c r="AV260" s="147" t="s">
        <v>83</v>
      </c>
      <c r="AW260" s="147" t="s">
        <v>31</v>
      </c>
      <c r="AX260" s="147" t="s">
        <v>73</v>
      </c>
      <c r="AY260" s="148" t="s">
        <v>140</v>
      </c>
    </row>
    <row r="261" spans="1:65" s="147" customFormat="1">
      <c r="B261" s="146"/>
      <c r="D261" s="140" t="s">
        <v>149</v>
      </c>
      <c r="E261" s="148" t="s">
        <v>1</v>
      </c>
      <c r="F261" s="149" t="s">
        <v>277</v>
      </c>
      <c r="H261" s="150">
        <v>7800</v>
      </c>
      <c r="L261" s="146"/>
      <c r="M261" s="151"/>
      <c r="N261" s="152"/>
      <c r="O261" s="152"/>
      <c r="P261" s="152"/>
      <c r="Q261" s="152"/>
      <c r="R261" s="152"/>
      <c r="S261" s="152"/>
      <c r="T261" s="153"/>
      <c r="AT261" s="148" t="s">
        <v>149</v>
      </c>
      <c r="AU261" s="148" t="s">
        <v>83</v>
      </c>
      <c r="AV261" s="147" t="s">
        <v>83</v>
      </c>
      <c r="AW261" s="147" t="s">
        <v>31</v>
      </c>
      <c r="AX261" s="147" t="s">
        <v>73</v>
      </c>
      <c r="AY261" s="148" t="s">
        <v>140</v>
      </c>
    </row>
    <row r="262" spans="1:65" s="147" customFormat="1">
      <c r="B262" s="146"/>
      <c r="D262" s="140" t="s">
        <v>149</v>
      </c>
      <c r="E262" s="148" t="s">
        <v>1</v>
      </c>
      <c r="F262" s="149" t="s">
        <v>278</v>
      </c>
      <c r="H262" s="150">
        <v>6000</v>
      </c>
      <c r="L262" s="146"/>
      <c r="M262" s="151"/>
      <c r="N262" s="152"/>
      <c r="O262" s="152"/>
      <c r="P262" s="152"/>
      <c r="Q262" s="152"/>
      <c r="R262" s="152"/>
      <c r="S262" s="152"/>
      <c r="T262" s="153"/>
      <c r="AT262" s="148" t="s">
        <v>149</v>
      </c>
      <c r="AU262" s="148" t="s">
        <v>83</v>
      </c>
      <c r="AV262" s="147" t="s">
        <v>83</v>
      </c>
      <c r="AW262" s="147" t="s">
        <v>31</v>
      </c>
      <c r="AX262" s="147" t="s">
        <v>73</v>
      </c>
      <c r="AY262" s="148" t="s">
        <v>140</v>
      </c>
    </row>
    <row r="263" spans="1:65" s="155" customFormat="1">
      <c r="B263" s="154"/>
      <c r="D263" s="140" t="s">
        <v>149</v>
      </c>
      <c r="E263" s="156" t="s">
        <v>1</v>
      </c>
      <c r="F263" s="157" t="s">
        <v>170</v>
      </c>
      <c r="H263" s="158">
        <v>16200</v>
      </c>
      <c r="L263" s="154"/>
      <c r="M263" s="159"/>
      <c r="N263" s="160"/>
      <c r="O263" s="160"/>
      <c r="P263" s="160"/>
      <c r="Q263" s="160"/>
      <c r="R263" s="160"/>
      <c r="S263" s="160"/>
      <c r="T263" s="161"/>
      <c r="AT263" s="156" t="s">
        <v>149</v>
      </c>
      <c r="AU263" s="156" t="s">
        <v>83</v>
      </c>
      <c r="AV263" s="155" t="s">
        <v>147</v>
      </c>
      <c r="AW263" s="155" t="s">
        <v>31</v>
      </c>
      <c r="AX263" s="155" t="s">
        <v>81</v>
      </c>
      <c r="AY263" s="156" t="s">
        <v>140</v>
      </c>
    </row>
    <row r="264" spans="1:65" s="39" customFormat="1" ht="24.2" customHeight="1">
      <c r="A264" s="184"/>
      <c r="B264" s="26"/>
      <c r="C264" s="127" t="s">
        <v>279</v>
      </c>
      <c r="D264" s="127" t="s">
        <v>143</v>
      </c>
      <c r="E264" s="128" t="s">
        <v>280</v>
      </c>
      <c r="F264" s="129" t="s">
        <v>281</v>
      </c>
      <c r="G264" s="130" t="s">
        <v>204</v>
      </c>
      <c r="H264" s="131">
        <v>181.86</v>
      </c>
      <c r="I264" s="132"/>
      <c r="J264" s="133">
        <f>ROUND(I264*H264,2)</f>
        <v>0</v>
      </c>
      <c r="K264" s="134"/>
      <c r="L264" s="26"/>
      <c r="M264" s="209" t="s">
        <v>1</v>
      </c>
      <c r="N264" s="135" t="s">
        <v>38</v>
      </c>
      <c r="O264" s="61"/>
      <c r="P264" s="136">
        <f>O264*H264</f>
        <v>0</v>
      </c>
      <c r="Q264" s="136">
        <v>4.4853999999999996E-3</v>
      </c>
      <c r="R264" s="136">
        <f>Q264*H264</f>
        <v>0.81571484399999994</v>
      </c>
      <c r="S264" s="136">
        <v>0</v>
      </c>
      <c r="T264" s="137">
        <f>S264*H264</f>
        <v>0</v>
      </c>
      <c r="U264" s="184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R264" s="210" t="s">
        <v>147</v>
      </c>
      <c r="AT264" s="210" t="s">
        <v>143</v>
      </c>
      <c r="AU264" s="210" t="s">
        <v>83</v>
      </c>
      <c r="AY264" s="186" t="s">
        <v>140</v>
      </c>
      <c r="BE264" s="211">
        <f>IF(N264="základní",J264,0)</f>
        <v>0</v>
      </c>
      <c r="BF264" s="211">
        <f>IF(N264="snížená",J264,0)</f>
        <v>0</v>
      </c>
      <c r="BG264" s="211">
        <f>IF(N264="zákl. přenesená",J264,0)</f>
        <v>0</v>
      </c>
      <c r="BH264" s="211">
        <f>IF(N264="sníž. přenesená",J264,0)</f>
        <v>0</v>
      </c>
      <c r="BI264" s="211">
        <f>IF(N264="nulová",J264,0)</f>
        <v>0</v>
      </c>
      <c r="BJ264" s="186" t="s">
        <v>81</v>
      </c>
      <c r="BK264" s="211">
        <f>ROUND(I264*H264,2)</f>
        <v>0</v>
      </c>
      <c r="BL264" s="186" t="s">
        <v>147</v>
      </c>
      <c r="BM264" s="210" t="s">
        <v>282</v>
      </c>
    </row>
    <row r="265" spans="1:65" s="139" customFormat="1" ht="33.75">
      <c r="B265" s="138"/>
      <c r="D265" s="140" t="s">
        <v>149</v>
      </c>
      <c r="E265" s="141" t="s">
        <v>1</v>
      </c>
      <c r="F265" s="142" t="s">
        <v>283</v>
      </c>
      <c r="H265" s="141" t="s">
        <v>1</v>
      </c>
      <c r="L265" s="138"/>
      <c r="M265" s="143"/>
      <c r="N265" s="144"/>
      <c r="O265" s="144"/>
      <c r="P265" s="144"/>
      <c r="Q265" s="144"/>
      <c r="R265" s="144"/>
      <c r="S265" s="144"/>
      <c r="T265" s="145"/>
      <c r="AT265" s="141" t="s">
        <v>149</v>
      </c>
      <c r="AU265" s="141" t="s">
        <v>83</v>
      </c>
      <c r="AV265" s="139" t="s">
        <v>81</v>
      </c>
      <c r="AW265" s="139" t="s">
        <v>31</v>
      </c>
      <c r="AX265" s="139" t="s">
        <v>73</v>
      </c>
      <c r="AY265" s="141" t="s">
        <v>140</v>
      </c>
    </row>
    <row r="266" spans="1:65" s="139" customFormat="1">
      <c r="B266" s="138"/>
      <c r="D266" s="140" t="s">
        <v>149</v>
      </c>
      <c r="E266" s="141" t="s">
        <v>1</v>
      </c>
      <c r="F266" s="142" t="s">
        <v>284</v>
      </c>
      <c r="H266" s="141" t="s">
        <v>1</v>
      </c>
      <c r="L266" s="138"/>
      <c r="M266" s="143"/>
      <c r="N266" s="144"/>
      <c r="O266" s="144"/>
      <c r="P266" s="144"/>
      <c r="Q266" s="144"/>
      <c r="R266" s="144"/>
      <c r="S266" s="144"/>
      <c r="T266" s="145"/>
      <c r="AT266" s="141" t="s">
        <v>149</v>
      </c>
      <c r="AU266" s="141" t="s">
        <v>83</v>
      </c>
      <c r="AV266" s="139" t="s">
        <v>81</v>
      </c>
      <c r="AW266" s="139" t="s">
        <v>31</v>
      </c>
      <c r="AX266" s="139" t="s">
        <v>73</v>
      </c>
      <c r="AY266" s="141" t="s">
        <v>140</v>
      </c>
    </row>
    <row r="267" spans="1:65" s="139" customFormat="1" ht="22.5">
      <c r="B267" s="138"/>
      <c r="D267" s="140" t="s">
        <v>149</v>
      </c>
      <c r="E267" s="141" t="s">
        <v>1</v>
      </c>
      <c r="F267" s="142" t="s">
        <v>285</v>
      </c>
      <c r="H267" s="141" t="s">
        <v>1</v>
      </c>
      <c r="L267" s="138"/>
      <c r="M267" s="143"/>
      <c r="N267" s="144"/>
      <c r="O267" s="144"/>
      <c r="P267" s="144"/>
      <c r="Q267" s="144"/>
      <c r="R267" s="144"/>
      <c r="S267" s="144"/>
      <c r="T267" s="145"/>
      <c r="AT267" s="141" t="s">
        <v>149</v>
      </c>
      <c r="AU267" s="141" t="s">
        <v>83</v>
      </c>
      <c r="AV267" s="139" t="s">
        <v>81</v>
      </c>
      <c r="AW267" s="139" t="s">
        <v>31</v>
      </c>
      <c r="AX267" s="139" t="s">
        <v>73</v>
      </c>
      <c r="AY267" s="141" t="s">
        <v>140</v>
      </c>
    </row>
    <row r="268" spans="1:65" s="147" customFormat="1">
      <c r="B268" s="146"/>
      <c r="D268" s="140" t="s">
        <v>149</v>
      </c>
      <c r="E268" s="148" t="s">
        <v>1</v>
      </c>
      <c r="F268" s="149" t="s">
        <v>286</v>
      </c>
      <c r="H268" s="150">
        <v>49.034999999999997</v>
      </c>
      <c r="L268" s="146"/>
      <c r="M268" s="151"/>
      <c r="N268" s="152"/>
      <c r="O268" s="152"/>
      <c r="P268" s="152"/>
      <c r="Q268" s="152"/>
      <c r="R268" s="152"/>
      <c r="S268" s="152"/>
      <c r="T268" s="153"/>
      <c r="AT268" s="148" t="s">
        <v>149</v>
      </c>
      <c r="AU268" s="148" t="s">
        <v>83</v>
      </c>
      <c r="AV268" s="147" t="s">
        <v>83</v>
      </c>
      <c r="AW268" s="147" t="s">
        <v>31</v>
      </c>
      <c r="AX268" s="147" t="s">
        <v>73</v>
      </c>
      <c r="AY268" s="148" t="s">
        <v>140</v>
      </c>
    </row>
    <row r="269" spans="1:65" s="139" customFormat="1">
      <c r="B269" s="138"/>
      <c r="D269" s="140" t="s">
        <v>149</v>
      </c>
      <c r="E269" s="141" t="s">
        <v>1</v>
      </c>
      <c r="F269" s="142" t="s">
        <v>287</v>
      </c>
      <c r="H269" s="141" t="s">
        <v>1</v>
      </c>
      <c r="L269" s="138"/>
      <c r="M269" s="143"/>
      <c r="N269" s="144"/>
      <c r="O269" s="144"/>
      <c r="P269" s="144"/>
      <c r="Q269" s="144"/>
      <c r="R269" s="144"/>
      <c r="S269" s="144"/>
      <c r="T269" s="145"/>
      <c r="AT269" s="141" t="s">
        <v>149</v>
      </c>
      <c r="AU269" s="141" t="s">
        <v>83</v>
      </c>
      <c r="AV269" s="139" t="s">
        <v>81</v>
      </c>
      <c r="AW269" s="139" t="s">
        <v>31</v>
      </c>
      <c r="AX269" s="139" t="s">
        <v>73</v>
      </c>
      <c r="AY269" s="141" t="s">
        <v>140</v>
      </c>
    </row>
    <row r="270" spans="1:65" s="147" customFormat="1">
      <c r="B270" s="146"/>
      <c r="D270" s="140" t="s">
        <v>149</v>
      </c>
      <c r="E270" s="148" t="s">
        <v>1</v>
      </c>
      <c r="F270" s="149" t="s">
        <v>288</v>
      </c>
      <c r="H270" s="150">
        <v>14.45</v>
      </c>
      <c r="L270" s="146"/>
      <c r="M270" s="151"/>
      <c r="N270" s="152"/>
      <c r="O270" s="152"/>
      <c r="P270" s="152"/>
      <c r="Q270" s="152"/>
      <c r="R270" s="152"/>
      <c r="S270" s="152"/>
      <c r="T270" s="153"/>
      <c r="AT270" s="148" t="s">
        <v>149</v>
      </c>
      <c r="AU270" s="148" t="s">
        <v>83</v>
      </c>
      <c r="AV270" s="147" t="s">
        <v>83</v>
      </c>
      <c r="AW270" s="147" t="s">
        <v>31</v>
      </c>
      <c r="AX270" s="147" t="s">
        <v>73</v>
      </c>
      <c r="AY270" s="148" t="s">
        <v>140</v>
      </c>
    </row>
    <row r="271" spans="1:65" s="139" customFormat="1">
      <c r="B271" s="138"/>
      <c r="D271" s="140" t="s">
        <v>149</v>
      </c>
      <c r="E271" s="141" t="s">
        <v>1</v>
      </c>
      <c r="F271" s="142" t="s">
        <v>245</v>
      </c>
      <c r="H271" s="141" t="s">
        <v>1</v>
      </c>
      <c r="L271" s="138"/>
      <c r="M271" s="143"/>
      <c r="N271" s="144"/>
      <c r="O271" s="144"/>
      <c r="P271" s="144"/>
      <c r="Q271" s="144"/>
      <c r="R271" s="144"/>
      <c r="S271" s="144"/>
      <c r="T271" s="145"/>
      <c r="AT271" s="141" t="s">
        <v>149</v>
      </c>
      <c r="AU271" s="141" t="s">
        <v>83</v>
      </c>
      <c r="AV271" s="139" t="s">
        <v>81</v>
      </c>
      <c r="AW271" s="139" t="s">
        <v>31</v>
      </c>
      <c r="AX271" s="139" t="s">
        <v>73</v>
      </c>
      <c r="AY271" s="141" t="s">
        <v>140</v>
      </c>
    </row>
    <row r="272" spans="1:65" s="147" customFormat="1">
      <c r="B272" s="146"/>
      <c r="D272" s="140" t="s">
        <v>149</v>
      </c>
      <c r="E272" s="148" t="s">
        <v>1</v>
      </c>
      <c r="F272" s="149" t="s">
        <v>289</v>
      </c>
      <c r="H272" s="150">
        <v>5.8</v>
      </c>
      <c r="L272" s="146"/>
      <c r="M272" s="151"/>
      <c r="N272" s="152"/>
      <c r="O272" s="152"/>
      <c r="P272" s="152"/>
      <c r="Q272" s="152"/>
      <c r="R272" s="152"/>
      <c r="S272" s="152"/>
      <c r="T272" s="153"/>
      <c r="AT272" s="148" t="s">
        <v>149</v>
      </c>
      <c r="AU272" s="148" t="s">
        <v>83</v>
      </c>
      <c r="AV272" s="147" t="s">
        <v>83</v>
      </c>
      <c r="AW272" s="147" t="s">
        <v>31</v>
      </c>
      <c r="AX272" s="147" t="s">
        <v>73</v>
      </c>
      <c r="AY272" s="148" t="s">
        <v>140</v>
      </c>
    </row>
    <row r="273" spans="1:65" s="139" customFormat="1">
      <c r="B273" s="138"/>
      <c r="D273" s="140" t="s">
        <v>149</v>
      </c>
      <c r="E273" s="141" t="s">
        <v>1</v>
      </c>
      <c r="F273" s="142" t="s">
        <v>247</v>
      </c>
      <c r="H273" s="141" t="s">
        <v>1</v>
      </c>
      <c r="L273" s="138"/>
      <c r="M273" s="143"/>
      <c r="N273" s="144"/>
      <c r="O273" s="144"/>
      <c r="P273" s="144"/>
      <c r="Q273" s="144"/>
      <c r="R273" s="144"/>
      <c r="S273" s="144"/>
      <c r="T273" s="145"/>
      <c r="AT273" s="141" t="s">
        <v>149</v>
      </c>
      <c r="AU273" s="141" t="s">
        <v>83</v>
      </c>
      <c r="AV273" s="139" t="s">
        <v>81</v>
      </c>
      <c r="AW273" s="139" t="s">
        <v>31</v>
      </c>
      <c r="AX273" s="139" t="s">
        <v>73</v>
      </c>
      <c r="AY273" s="141" t="s">
        <v>140</v>
      </c>
    </row>
    <row r="274" spans="1:65" s="147" customFormat="1">
      <c r="B274" s="146"/>
      <c r="D274" s="140" t="s">
        <v>149</v>
      </c>
      <c r="E274" s="148" t="s">
        <v>1</v>
      </c>
      <c r="F274" s="149" t="s">
        <v>290</v>
      </c>
      <c r="H274" s="150">
        <v>15.375</v>
      </c>
      <c r="L274" s="146"/>
      <c r="M274" s="151"/>
      <c r="N274" s="152"/>
      <c r="O274" s="152"/>
      <c r="P274" s="152"/>
      <c r="Q274" s="152"/>
      <c r="R274" s="152"/>
      <c r="S274" s="152"/>
      <c r="T274" s="153"/>
      <c r="AT274" s="148" t="s">
        <v>149</v>
      </c>
      <c r="AU274" s="148" t="s">
        <v>83</v>
      </c>
      <c r="AV274" s="147" t="s">
        <v>83</v>
      </c>
      <c r="AW274" s="147" t="s">
        <v>31</v>
      </c>
      <c r="AX274" s="147" t="s">
        <v>73</v>
      </c>
      <c r="AY274" s="148" t="s">
        <v>140</v>
      </c>
    </row>
    <row r="275" spans="1:65" s="139" customFormat="1">
      <c r="B275" s="138"/>
      <c r="D275" s="140" t="s">
        <v>149</v>
      </c>
      <c r="E275" s="141" t="s">
        <v>1</v>
      </c>
      <c r="F275" s="142" t="s">
        <v>249</v>
      </c>
      <c r="H275" s="141" t="s">
        <v>1</v>
      </c>
      <c r="L275" s="138"/>
      <c r="M275" s="143"/>
      <c r="N275" s="144"/>
      <c r="O275" s="144"/>
      <c r="P275" s="144"/>
      <c r="Q275" s="144"/>
      <c r="R275" s="144"/>
      <c r="S275" s="144"/>
      <c r="T275" s="145"/>
      <c r="AT275" s="141" t="s">
        <v>149</v>
      </c>
      <c r="AU275" s="141" t="s">
        <v>83</v>
      </c>
      <c r="AV275" s="139" t="s">
        <v>81</v>
      </c>
      <c r="AW275" s="139" t="s">
        <v>31</v>
      </c>
      <c r="AX275" s="139" t="s">
        <v>73</v>
      </c>
      <c r="AY275" s="141" t="s">
        <v>140</v>
      </c>
    </row>
    <row r="276" spans="1:65" s="147" customFormat="1">
      <c r="B276" s="146"/>
      <c r="D276" s="140" t="s">
        <v>149</v>
      </c>
      <c r="E276" s="148" t="s">
        <v>1</v>
      </c>
      <c r="F276" s="149" t="s">
        <v>291</v>
      </c>
      <c r="H276" s="150">
        <v>49.8</v>
      </c>
      <c r="L276" s="146"/>
      <c r="M276" s="151"/>
      <c r="N276" s="152"/>
      <c r="O276" s="152"/>
      <c r="P276" s="152"/>
      <c r="Q276" s="152"/>
      <c r="R276" s="152"/>
      <c r="S276" s="152"/>
      <c r="T276" s="153"/>
      <c r="AT276" s="148" t="s">
        <v>149</v>
      </c>
      <c r="AU276" s="148" t="s">
        <v>83</v>
      </c>
      <c r="AV276" s="147" t="s">
        <v>83</v>
      </c>
      <c r="AW276" s="147" t="s">
        <v>31</v>
      </c>
      <c r="AX276" s="147" t="s">
        <v>73</v>
      </c>
      <c r="AY276" s="148" t="s">
        <v>140</v>
      </c>
    </row>
    <row r="277" spans="1:65" s="139" customFormat="1">
      <c r="B277" s="138"/>
      <c r="D277" s="140" t="s">
        <v>149</v>
      </c>
      <c r="E277" s="141" t="s">
        <v>1</v>
      </c>
      <c r="F277" s="142" t="s">
        <v>292</v>
      </c>
      <c r="H277" s="141" t="s">
        <v>1</v>
      </c>
      <c r="L277" s="138"/>
      <c r="M277" s="143"/>
      <c r="N277" s="144"/>
      <c r="O277" s="144"/>
      <c r="P277" s="144"/>
      <c r="Q277" s="144"/>
      <c r="R277" s="144"/>
      <c r="S277" s="144"/>
      <c r="T277" s="145"/>
      <c r="AT277" s="141" t="s">
        <v>149</v>
      </c>
      <c r="AU277" s="141" t="s">
        <v>83</v>
      </c>
      <c r="AV277" s="139" t="s">
        <v>81</v>
      </c>
      <c r="AW277" s="139" t="s">
        <v>31</v>
      </c>
      <c r="AX277" s="139" t="s">
        <v>73</v>
      </c>
      <c r="AY277" s="141" t="s">
        <v>140</v>
      </c>
    </row>
    <row r="278" spans="1:65" s="147" customFormat="1">
      <c r="B278" s="146"/>
      <c r="D278" s="140" t="s">
        <v>149</v>
      </c>
      <c r="E278" s="148" t="s">
        <v>1</v>
      </c>
      <c r="F278" s="149" t="s">
        <v>293</v>
      </c>
      <c r="H278" s="150">
        <v>47.4</v>
      </c>
      <c r="L278" s="146"/>
      <c r="M278" s="151"/>
      <c r="N278" s="152"/>
      <c r="O278" s="152"/>
      <c r="P278" s="152"/>
      <c r="Q278" s="152"/>
      <c r="R278" s="152"/>
      <c r="S278" s="152"/>
      <c r="T278" s="153"/>
      <c r="AT278" s="148" t="s">
        <v>149</v>
      </c>
      <c r="AU278" s="148" t="s">
        <v>83</v>
      </c>
      <c r="AV278" s="147" t="s">
        <v>83</v>
      </c>
      <c r="AW278" s="147" t="s">
        <v>31</v>
      </c>
      <c r="AX278" s="147" t="s">
        <v>73</v>
      </c>
      <c r="AY278" s="148" t="s">
        <v>140</v>
      </c>
    </row>
    <row r="279" spans="1:65" s="155" customFormat="1">
      <c r="B279" s="154"/>
      <c r="D279" s="140" t="s">
        <v>149</v>
      </c>
      <c r="E279" s="156" t="s">
        <v>1</v>
      </c>
      <c r="F279" s="157" t="s">
        <v>170</v>
      </c>
      <c r="H279" s="158">
        <v>181.85999999999999</v>
      </c>
      <c r="L279" s="154"/>
      <c r="M279" s="159"/>
      <c r="N279" s="160"/>
      <c r="O279" s="160"/>
      <c r="P279" s="160"/>
      <c r="Q279" s="160"/>
      <c r="R279" s="160"/>
      <c r="S279" s="160"/>
      <c r="T279" s="161"/>
      <c r="AT279" s="156" t="s">
        <v>149</v>
      </c>
      <c r="AU279" s="156" t="s">
        <v>83</v>
      </c>
      <c r="AV279" s="155" t="s">
        <v>147</v>
      </c>
      <c r="AW279" s="155" t="s">
        <v>31</v>
      </c>
      <c r="AX279" s="155" t="s">
        <v>81</v>
      </c>
      <c r="AY279" s="156" t="s">
        <v>140</v>
      </c>
    </row>
    <row r="280" spans="1:65" s="39" customFormat="1" ht="16.5" customHeight="1">
      <c r="A280" s="184"/>
      <c r="B280" s="26"/>
      <c r="C280" s="162" t="s">
        <v>294</v>
      </c>
      <c r="D280" s="162" t="s">
        <v>225</v>
      </c>
      <c r="E280" s="163" t="s">
        <v>295</v>
      </c>
      <c r="F280" s="164" t="s">
        <v>296</v>
      </c>
      <c r="G280" s="165" t="s">
        <v>204</v>
      </c>
      <c r="H280" s="166">
        <v>186.75299999999999</v>
      </c>
      <c r="I280" s="167"/>
      <c r="J280" s="168">
        <f>ROUND(I280*H280,2)</f>
        <v>0</v>
      </c>
      <c r="K280" s="169"/>
      <c r="L280" s="212"/>
      <c r="M280" s="213" t="s">
        <v>1</v>
      </c>
      <c r="N280" s="170" t="s">
        <v>38</v>
      </c>
      <c r="O280" s="61"/>
      <c r="P280" s="136">
        <f>O280*H280</f>
        <v>0</v>
      </c>
      <c r="Q280" s="136">
        <v>4.6000000000000001E-4</v>
      </c>
      <c r="R280" s="136">
        <f>Q280*H280</f>
        <v>8.5906379999999991E-2</v>
      </c>
      <c r="S280" s="136">
        <v>0</v>
      </c>
      <c r="T280" s="137">
        <f>S280*H280</f>
        <v>0</v>
      </c>
      <c r="U280" s="184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R280" s="210" t="s">
        <v>197</v>
      </c>
      <c r="AT280" s="210" t="s">
        <v>225</v>
      </c>
      <c r="AU280" s="210" t="s">
        <v>83</v>
      </c>
      <c r="AY280" s="186" t="s">
        <v>140</v>
      </c>
      <c r="BE280" s="211">
        <f>IF(N280="základní",J280,0)</f>
        <v>0</v>
      </c>
      <c r="BF280" s="211">
        <f>IF(N280="snížená",J280,0)</f>
        <v>0</v>
      </c>
      <c r="BG280" s="211">
        <f>IF(N280="zákl. přenesená",J280,0)</f>
        <v>0</v>
      </c>
      <c r="BH280" s="211">
        <f>IF(N280="sníž. přenesená",J280,0)</f>
        <v>0</v>
      </c>
      <c r="BI280" s="211">
        <f>IF(N280="nulová",J280,0)</f>
        <v>0</v>
      </c>
      <c r="BJ280" s="186" t="s">
        <v>81</v>
      </c>
      <c r="BK280" s="211">
        <f>ROUND(I280*H280,2)</f>
        <v>0</v>
      </c>
      <c r="BL280" s="186" t="s">
        <v>147</v>
      </c>
      <c r="BM280" s="210" t="s">
        <v>297</v>
      </c>
    </row>
    <row r="281" spans="1:65" s="147" customFormat="1">
      <c r="B281" s="146"/>
      <c r="D281" s="140" t="s">
        <v>149</v>
      </c>
      <c r="E281" s="148" t="s">
        <v>1</v>
      </c>
      <c r="F281" s="149" t="s">
        <v>298</v>
      </c>
      <c r="H281" s="150">
        <v>177.86</v>
      </c>
      <c r="L281" s="146"/>
      <c r="M281" s="151"/>
      <c r="N281" s="152"/>
      <c r="O281" s="152"/>
      <c r="P281" s="152"/>
      <c r="Q281" s="152"/>
      <c r="R281" s="152"/>
      <c r="S281" s="152"/>
      <c r="T281" s="153"/>
      <c r="AT281" s="148" t="s">
        <v>149</v>
      </c>
      <c r="AU281" s="148" t="s">
        <v>83</v>
      </c>
      <c r="AV281" s="147" t="s">
        <v>83</v>
      </c>
      <c r="AW281" s="147" t="s">
        <v>31</v>
      </c>
      <c r="AX281" s="147" t="s">
        <v>81</v>
      </c>
      <c r="AY281" s="148" t="s">
        <v>140</v>
      </c>
    </row>
    <row r="282" spans="1:65" s="147" customFormat="1">
      <c r="B282" s="146"/>
      <c r="D282" s="140" t="s">
        <v>149</v>
      </c>
      <c r="F282" s="149" t="s">
        <v>299</v>
      </c>
      <c r="H282" s="150">
        <v>186.75299999999999</v>
      </c>
      <c r="L282" s="146"/>
      <c r="M282" s="151"/>
      <c r="N282" s="152"/>
      <c r="O282" s="152"/>
      <c r="P282" s="152"/>
      <c r="Q282" s="152"/>
      <c r="R282" s="152"/>
      <c r="S282" s="152"/>
      <c r="T282" s="153"/>
      <c r="AT282" s="148" t="s">
        <v>149</v>
      </c>
      <c r="AU282" s="148" t="s">
        <v>83</v>
      </c>
      <c r="AV282" s="147" t="s">
        <v>83</v>
      </c>
      <c r="AW282" s="147" t="s">
        <v>4</v>
      </c>
      <c r="AX282" s="147" t="s">
        <v>81</v>
      </c>
      <c r="AY282" s="148" t="s">
        <v>140</v>
      </c>
    </row>
    <row r="283" spans="1:65" s="39" customFormat="1" ht="21.75" customHeight="1">
      <c r="A283" s="184"/>
      <c r="B283" s="26"/>
      <c r="C283" s="162" t="s">
        <v>300</v>
      </c>
      <c r="D283" s="162" t="s">
        <v>225</v>
      </c>
      <c r="E283" s="163" t="s">
        <v>301</v>
      </c>
      <c r="F283" s="164" t="s">
        <v>302</v>
      </c>
      <c r="G283" s="165" t="s">
        <v>204</v>
      </c>
      <c r="H283" s="166">
        <v>4.2</v>
      </c>
      <c r="I283" s="167"/>
      <c r="J283" s="168">
        <f>ROUND(I283*H283,2)</f>
        <v>0</v>
      </c>
      <c r="K283" s="169"/>
      <c r="L283" s="212"/>
      <c r="M283" s="213" t="s">
        <v>1</v>
      </c>
      <c r="N283" s="170" t="s">
        <v>38</v>
      </c>
      <c r="O283" s="61"/>
      <c r="P283" s="136">
        <f>O283*H283</f>
        <v>0</v>
      </c>
      <c r="Q283" s="136">
        <v>1.7000000000000001E-4</v>
      </c>
      <c r="R283" s="136">
        <f>Q283*H283</f>
        <v>7.1400000000000012E-4</v>
      </c>
      <c r="S283" s="136">
        <v>0</v>
      </c>
      <c r="T283" s="137">
        <f>S283*H283</f>
        <v>0</v>
      </c>
      <c r="U283" s="184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R283" s="210" t="s">
        <v>197</v>
      </c>
      <c r="AT283" s="210" t="s">
        <v>225</v>
      </c>
      <c r="AU283" s="210" t="s">
        <v>83</v>
      </c>
      <c r="AY283" s="186" t="s">
        <v>140</v>
      </c>
      <c r="BE283" s="211">
        <f>IF(N283="základní",J283,0)</f>
        <v>0</v>
      </c>
      <c r="BF283" s="211">
        <f>IF(N283="snížená",J283,0)</f>
        <v>0</v>
      </c>
      <c r="BG283" s="211">
        <f>IF(N283="zákl. přenesená",J283,0)</f>
        <v>0</v>
      </c>
      <c r="BH283" s="211">
        <f>IF(N283="sníž. přenesená",J283,0)</f>
        <v>0</v>
      </c>
      <c r="BI283" s="211">
        <f>IF(N283="nulová",J283,0)</f>
        <v>0</v>
      </c>
      <c r="BJ283" s="186" t="s">
        <v>81</v>
      </c>
      <c r="BK283" s="211">
        <f>ROUND(I283*H283,2)</f>
        <v>0</v>
      </c>
      <c r="BL283" s="186" t="s">
        <v>147</v>
      </c>
      <c r="BM283" s="210" t="s">
        <v>303</v>
      </c>
    </row>
    <row r="284" spans="1:65" s="139" customFormat="1">
      <c r="B284" s="138"/>
      <c r="D284" s="140" t="s">
        <v>149</v>
      </c>
      <c r="E284" s="141" t="s">
        <v>1</v>
      </c>
      <c r="F284" s="142" t="s">
        <v>249</v>
      </c>
      <c r="H284" s="141" t="s">
        <v>1</v>
      </c>
      <c r="L284" s="138"/>
      <c r="M284" s="143"/>
      <c r="N284" s="144"/>
      <c r="O284" s="144"/>
      <c r="P284" s="144"/>
      <c r="Q284" s="144"/>
      <c r="R284" s="144"/>
      <c r="S284" s="144"/>
      <c r="T284" s="145"/>
      <c r="AT284" s="141" t="s">
        <v>149</v>
      </c>
      <c r="AU284" s="141" t="s">
        <v>83</v>
      </c>
      <c r="AV284" s="139" t="s">
        <v>81</v>
      </c>
      <c r="AW284" s="139" t="s">
        <v>31</v>
      </c>
      <c r="AX284" s="139" t="s">
        <v>73</v>
      </c>
      <c r="AY284" s="141" t="s">
        <v>140</v>
      </c>
    </row>
    <row r="285" spans="1:65" s="147" customFormat="1">
      <c r="B285" s="146"/>
      <c r="D285" s="140" t="s">
        <v>149</v>
      </c>
      <c r="E285" s="148" t="s">
        <v>1</v>
      </c>
      <c r="F285" s="149" t="s">
        <v>304</v>
      </c>
      <c r="H285" s="150">
        <v>4</v>
      </c>
      <c r="L285" s="146"/>
      <c r="M285" s="151"/>
      <c r="N285" s="152"/>
      <c r="O285" s="152"/>
      <c r="P285" s="152"/>
      <c r="Q285" s="152"/>
      <c r="R285" s="152"/>
      <c r="S285" s="152"/>
      <c r="T285" s="153"/>
      <c r="AT285" s="148" t="s">
        <v>149</v>
      </c>
      <c r="AU285" s="148" t="s">
        <v>83</v>
      </c>
      <c r="AV285" s="147" t="s">
        <v>83</v>
      </c>
      <c r="AW285" s="147" t="s">
        <v>31</v>
      </c>
      <c r="AX285" s="147" t="s">
        <v>81</v>
      </c>
      <c r="AY285" s="148" t="s">
        <v>140</v>
      </c>
    </row>
    <row r="286" spans="1:65" s="147" customFormat="1">
      <c r="B286" s="146"/>
      <c r="D286" s="140" t="s">
        <v>149</v>
      </c>
      <c r="F286" s="149" t="s">
        <v>305</v>
      </c>
      <c r="H286" s="150">
        <v>4.2</v>
      </c>
      <c r="L286" s="146"/>
      <c r="M286" s="151"/>
      <c r="N286" s="152"/>
      <c r="O286" s="152"/>
      <c r="P286" s="152"/>
      <c r="Q286" s="152"/>
      <c r="R286" s="152"/>
      <c r="S286" s="152"/>
      <c r="T286" s="153"/>
      <c r="AT286" s="148" t="s">
        <v>149</v>
      </c>
      <c r="AU286" s="148" t="s">
        <v>83</v>
      </c>
      <c r="AV286" s="147" t="s">
        <v>83</v>
      </c>
      <c r="AW286" s="147" t="s">
        <v>4</v>
      </c>
      <c r="AX286" s="147" t="s">
        <v>81</v>
      </c>
      <c r="AY286" s="148" t="s">
        <v>140</v>
      </c>
    </row>
    <row r="287" spans="1:65" s="39" customFormat="1" ht="24.2" customHeight="1">
      <c r="A287" s="184"/>
      <c r="B287" s="26"/>
      <c r="C287" s="127" t="s">
        <v>306</v>
      </c>
      <c r="D287" s="127" t="s">
        <v>143</v>
      </c>
      <c r="E287" s="128" t="s">
        <v>307</v>
      </c>
      <c r="F287" s="129" t="s">
        <v>308</v>
      </c>
      <c r="G287" s="130" t="s">
        <v>156</v>
      </c>
      <c r="H287" s="131">
        <v>14.553000000000001</v>
      </c>
      <c r="I287" s="132"/>
      <c r="J287" s="133">
        <f>ROUND(I287*H287,2)</f>
        <v>0</v>
      </c>
      <c r="K287" s="134"/>
      <c r="L287" s="26"/>
      <c r="M287" s="209" t="s">
        <v>1</v>
      </c>
      <c r="N287" s="135" t="s">
        <v>38</v>
      </c>
      <c r="O287" s="61"/>
      <c r="P287" s="136">
        <f>O287*H287</f>
        <v>0</v>
      </c>
      <c r="Q287" s="136">
        <v>0</v>
      </c>
      <c r="R287" s="136">
        <f>Q287*H287</f>
        <v>0</v>
      </c>
      <c r="S287" s="136">
        <v>0.20799999999999999</v>
      </c>
      <c r="T287" s="137">
        <f>S287*H287</f>
        <v>3.0270239999999999</v>
      </c>
      <c r="U287" s="184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R287" s="210" t="s">
        <v>147</v>
      </c>
      <c r="AT287" s="210" t="s">
        <v>143</v>
      </c>
      <c r="AU287" s="210" t="s">
        <v>83</v>
      </c>
      <c r="AY287" s="186" t="s">
        <v>140</v>
      </c>
      <c r="BE287" s="211">
        <f>IF(N287="základní",J287,0)</f>
        <v>0</v>
      </c>
      <c r="BF287" s="211">
        <f>IF(N287="snížená",J287,0)</f>
        <v>0</v>
      </c>
      <c r="BG287" s="211">
        <f>IF(N287="zákl. přenesená",J287,0)</f>
        <v>0</v>
      </c>
      <c r="BH287" s="211">
        <f>IF(N287="sníž. přenesená",J287,0)</f>
        <v>0</v>
      </c>
      <c r="BI287" s="211">
        <f>IF(N287="nulová",J287,0)</f>
        <v>0</v>
      </c>
      <c r="BJ287" s="186" t="s">
        <v>81</v>
      </c>
      <c r="BK287" s="211">
        <f>ROUND(I287*H287,2)</f>
        <v>0</v>
      </c>
      <c r="BL287" s="186" t="s">
        <v>147</v>
      </c>
      <c r="BM287" s="210" t="s">
        <v>309</v>
      </c>
    </row>
    <row r="288" spans="1:65" s="139" customFormat="1">
      <c r="B288" s="138"/>
      <c r="D288" s="140" t="s">
        <v>149</v>
      </c>
      <c r="E288" s="141" t="s">
        <v>1</v>
      </c>
      <c r="F288" s="142" t="s">
        <v>310</v>
      </c>
      <c r="H288" s="141" t="s">
        <v>1</v>
      </c>
      <c r="L288" s="138"/>
      <c r="M288" s="143"/>
      <c r="N288" s="144"/>
      <c r="O288" s="144"/>
      <c r="P288" s="144"/>
      <c r="Q288" s="144"/>
      <c r="R288" s="144"/>
      <c r="S288" s="144"/>
      <c r="T288" s="145"/>
      <c r="AT288" s="141" t="s">
        <v>149</v>
      </c>
      <c r="AU288" s="141" t="s">
        <v>83</v>
      </c>
      <c r="AV288" s="139" t="s">
        <v>81</v>
      </c>
      <c r="AW288" s="139" t="s">
        <v>31</v>
      </c>
      <c r="AX288" s="139" t="s">
        <v>73</v>
      </c>
      <c r="AY288" s="141" t="s">
        <v>140</v>
      </c>
    </row>
    <row r="289" spans="1:65" s="147" customFormat="1">
      <c r="B289" s="146"/>
      <c r="D289" s="140" t="s">
        <v>149</v>
      </c>
      <c r="E289" s="148" t="s">
        <v>1</v>
      </c>
      <c r="F289" s="149" t="s">
        <v>311</v>
      </c>
      <c r="H289" s="150">
        <v>14.553000000000001</v>
      </c>
      <c r="L289" s="146"/>
      <c r="M289" s="151"/>
      <c r="N289" s="152"/>
      <c r="O289" s="152"/>
      <c r="P289" s="152"/>
      <c r="Q289" s="152"/>
      <c r="R289" s="152"/>
      <c r="S289" s="152"/>
      <c r="T289" s="153"/>
      <c r="AT289" s="148" t="s">
        <v>149</v>
      </c>
      <c r="AU289" s="148" t="s">
        <v>83</v>
      </c>
      <c r="AV289" s="147" t="s">
        <v>83</v>
      </c>
      <c r="AW289" s="147" t="s">
        <v>31</v>
      </c>
      <c r="AX289" s="147" t="s">
        <v>81</v>
      </c>
      <c r="AY289" s="148" t="s">
        <v>140</v>
      </c>
    </row>
    <row r="290" spans="1:65" s="39" customFormat="1" ht="24.2" customHeight="1">
      <c r="A290" s="184"/>
      <c r="B290" s="26"/>
      <c r="C290" s="127" t="s">
        <v>312</v>
      </c>
      <c r="D290" s="127" t="s">
        <v>143</v>
      </c>
      <c r="E290" s="128" t="s">
        <v>313</v>
      </c>
      <c r="F290" s="129" t="s">
        <v>314</v>
      </c>
      <c r="G290" s="130" t="s">
        <v>156</v>
      </c>
      <c r="H290" s="131">
        <v>42.5</v>
      </c>
      <c r="I290" s="132"/>
      <c r="J290" s="133">
        <f>ROUND(I290*H290,2)</f>
        <v>0</v>
      </c>
      <c r="K290" s="134"/>
      <c r="L290" s="26"/>
      <c r="M290" s="209" t="s">
        <v>1</v>
      </c>
      <c r="N290" s="135" t="s">
        <v>38</v>
      </c>
      <c r="O290" s="61"/>
      <c r="P290" s="136">
        <f>O290*H290</f>
        <v>0</v>
      </c>
      <c r="Q290" s="136">
        <v>0</v>
      </c>
      <c r="R290" s="136">
        <f>Q290*H290</f>
        <v>0</v>
      </c>
      <c r="S290" s="136">
        <v>0.308</v>
      </c>
      <c r="T290" s="137">
        <f>S290*H290</f>
        <v>13.09</v>
      </c>
      <c r="U290" s="184"/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R290" s="210" t="s">
        <v>147</v>
      </c>
      <c r="AT290" s="210" t="s">
        <v>143</v>
      </c>
      <c r="AU290" s="210" t="s">
        <v>83</v>
      </c>
      <c r="AY290" s="186" t="s">
        <v>140</v>
      </c>
      <c r="BE290" s="211">
        <f>IF(N290="základní",J290,0)</f>
        <v>0</v>
      </c>
      <c r="BF290" s="211">
        <f>IF(N290="snížená",J290,0)</f>
        <v>0</v>
      </c>
      <c r="BG290" s="211">
        <f>IF(N290="zákl. přenesená",J290,0)</f>
        <v>0</v>
      </c>
      <c r="BH290" s="211">
        <f>IF(N290="sníž. přenesená",J290,0)</f>
        <v>0</v>
      </c>
      <c r="BI290" s="211">
        <f>IF(N290="nulová",J290,0)</f>
        <v>0</v>
      </c>
      <c r="BJ290" s="186" t="s">
        <v>81</v>
      </c>
      <c r="BK290" s="211">
        <f>ROUND(I290*H290,2)</f>
        <v>0</v>
      </c>
      <c r="BL290" s="186" t="s">
        <v>147</v>
      </c>
      <c r="BM290" s="210" t="s">
        <v>315</v>
      </c>
    </row>
    <row r="291" spans="1:65" s="139" customFormat="1">
      <c r="B291" s="138"/>
      <c r="D291" s="140" t="s">
        <v>149</v>
      </c>
      <c r="E291" s="141" t="s">
        <v>1</v>
      </c>
      <c r="F291" s="142" t="s">
        <v>310</v>
      </c>
      <c r="H291" s="141" t="s">
        <v>1</v>
      </c>
      <c r="L291" s="138"/>
      <c r="M291" s="143"/>
      <c r="N291" s="144"/>
      <c r="O291" s="144"/>
      <c r="P291" s="144"/>
      <c r="Q291" s="144"/>
      <c r="R291" s="144"/>
      <c r="S291" s="144"/>
      <c r="T291" s="145"/>
      <c r="AT291" s="141" t="s">
        <v>149</v>
      </c>
      <c r="AU291" s="141" t="s">
        <v>83</v>
      </c>
      <c r="AV291" s="139" t="s">
        <v>81</v>
      </c>
      <c r="AW291" s="139" t="s">
        <v>31</v>
      </c>
      <c r="AX291" s="139" t="s">
        <v>73</v>
      </c>
      <c r="AY291" s="141" t="s">
        <v>140</v>
      </c>
    </row>
    <row r="292" spans="1:65" s="147" customFormat="1">
      <c r="B292" s="146"/>
      <c r="D292" s="140" t="s">
        <v>149</v>
      </c>
      <c r="E292" s="148" t="s">
        <v>1</v>
      </c>
      <c r="F292" s="149" t="s">
        <v>316</v>
      </c>
      <c r="H292" s="150">
        <v>29.7</v>
      </c>
      <c r="L292" s="146"/>
      <c r="M292" s="151"/>
      <c r="N292" s="152"/>
      <c r="O292" s="152"/>
      <c r="P292" s="152"/>
      <c r="Q292" s="152"/>
      <c r="R292" s="152"/>
      <c r="S292" s="152"/>
      <c r="T292" s="153"/>
      <c r="AT292" s="148" t="s">
        <v>149</v>
      </c>
      <c r="AU292" s="148" t="s">
        <v>83</v>
      </c>
      <c r="AV292" s="147" t="s">
        <v>83</v>
      </c>
      <c r="AW292" s="147" t="s">
        <v>31</v>
      </c>
      <c r="AX292" s="147" t="s">
        <v>73</v>
      </c>
      <c r="AY292" s="148" t="s">
        <v>140</v>
      </c>
    </row>
    <row r="293" spans="1:65" s="139" customFormat="1">
      <c r="B293" s="138"/>
      <c r="D293" s="140" t="s">
        <v>149</v>
      </c>
      <c r="E293" s="141" t="s">
        <v>1</v>
      </c>
      <c r="F293" s="142" t="s">
        <v>209</v>
      </c>
      <c r="H293" s="141" t="s">
        <v>1</v>
      </c>
      <c r="L293" s="138"/>
      <c r="M293" s="143"/>
      <c r="N293" s="144"/>
      <c r="O293" s="144"/>
      <c r="P293" s="144"/>
      <c r="Q293" s="144"/>
      <c r="R293" s="144"/>
      <c r="S293" s="144"/>
      <c r="T293" s="145"/>
      <c r="AT293" s="141" t="s">
        <v>149</v>
      </c>
      <c r="AU293" s="141" t="s">
        <v>83</v>
      </c>
      <c r="AV293" s="139" t="s">
        <v>81</v>
      </c>
      <c r="AW293" s="139" t="s">
        <v>31</v>
      </c>
      <c r="AX293" s="139" t="s">
        <v>73</v>
      </c>
      <c r="AY293" s="141" t="s">
        <v>140</v>
      </c>
    </row>
    <row r="294" spans="1:65" s="147" customFormat="1">
      <c r="B294" s="146"/>
      <c r="D294" s="140" t="s">
        <v>149</v>
      </c>
      <c r="E294" s="148" t="s">
        <v>1</v>
      </c>
      <c r="F294" s="149" t="s">
        <v>317</v>
      </c>
      <c r="H294" s="150">
        <v>2</v>
      </c>
      <c r="L294" s="146"/>
      <c r="M294" s="151"/>
      <c r="N294" s="152"/>
      <c r="O294" s="152"/>
      <c r="P294" s="152"/>
      <c r="Q294" s="152"/>
      <c r="R294" s="152"/>
      <c r="S294" s="152"/>
      <c r="T294" s="153"/>
      <c r="AT294" s="148" t="s">
        <v>149</v>
      </c>
      <c r="AU294" s="148" t="s">
        <v>83</v>
      </c>
      <c r="AV294" s="147" t="s">
        <v>83</v>
      </c>
      <c r="AW294" s="147" t="s">
        <v>31</v>
      </c>
      <c r="AX294" s="147" t="s">
        <v>73</v>
      </c>
      <c r="AY294" s="148" t="s">
        <v>140</v>
      </c>
    </row>
    <row r="295" spans="1:65" s="139" customFormat="1">
      <c r="B295" s="138"/>
      <c r="D295" s="140" t="s">
        <v>149</v>
      </c>
      <c r="E295" s="141" t="s">
        <v>1</v>
      </c>
      <c r="F295" s="142" t="s">
        <v>318</v>
      </c>
      <c r="H295" s="141" t="s">
        <v>1</v>
      </c>
      <c r="L295" s="138"/>
      <c r="M295" s="143"/>
      <c r="N295" s="144"/>
      <c r="O295" s="144"/>
      <c r="P295" s="144"/>
      <c r="Q295" s="144"/>
      <c r="R295" s="144"/>
      <c r="S295" s="144"/>
      <c r="T295" s="145"/>
      <c r="AT295" s="141" t="s">
        <v>149</v>
      </c>
      <c r="AU295" s="141" t="s">
        <v>83</v>
      </c>
      <c r="AV295" s="139" t="s">
        <v>81</v>
      </c>
      <c r="AW295" s="139" t="s">
        <v>31</v>
      </c>
      <c r="AX295" s="139" t="s">
        <v>73</v>
      </c>
      <c r="AY295" s="141" t="s">
        <v>140</v>
      </c>
    </row>
    <row r="296" spans="1:65" s="147" customFormat="1">
      <c r="B296" s="146"/>
      <c r="D296" s="140" t="s">
        <v>149</v>
      </c>
      <c r="E296" s="148" t="s">
        <v>1</v>
      </c>
      <c r="F296" s="149" t="s">
        <v>319</v>
      </c>
      <c r="H296" s="150">
        <v>6.8</v>
      </c>
      <c r="L296" s="146"/>
      <c r="M296" s="151"/>
      <c r="N296" s="152"/>
      <c r="O296" s="152"/>
      <c r="P296" s="152"/>
      <c r="Q296" s="152"/>
      <c r="R296" s="152"/>
      <c r="S296" s="152"/>
      <c r="T296" s="153"/>
      <c r="AT296" s="148" t="s">
        <v>149</v>
      </c>
      <c r="AU296" s="148" t="s">
        <v>83</v>
      </c>
      <c r="AV296" s="147" t="s">
        <v>83</v>
      </c>
      <c r="AW296" s="147" t="s">
        <v>31</v>
      </c>
      <c r="AX296" s="147" t="s">
        <v>73</v>
      </c>
      <c r="AY296" s="148" t="s">
        <v>140</v>
      </c>
    </row>
    <row r="297" spans="1:65" s="139" customFormat="1">
      <c r="B297" s="138"/>
      <c r="D297" s="140" t="s">
        <v>149</v>
      </c>
      <c r="E297" s="141" t="s">
        <v>1</v>
      </c>
      <c r="F297" s="142" t="s">
        <v>320</v>
      </c>
      <c r="H297" s="141" t="s">
        <v>1</v>
      </c>
      <c r="L297" s="138"/>
      <c r="M297" s="143"/>
      <c r="N297" s="144"/>
      <c r="O297" s="144"/>
      <c r="P297" s="144"/>
      <c r="Q297" s="144"/>
      <c r="R297" s="144"/>
      <c r="S297" s="144"/>
      <c r="T297" s="145"/>
      <c r="AT297" s="141" t="s">
        <v>149</v>
      </c>
      <c r="AU297" s="141" t="s">
        <v>83</v>
      </c>
      <c r="AV297" s="139" t="s">
        <v>81</v>
      </c>
      <c r="AW297" s="139" t="s">
        <v>31</v>
      </c>
      <c r="AX297" s="139" t="s">
        <v>73</v>
      </c>
      <c r="AY297" s="141" t="s">
        <v>140</v>
      </c>
    </row>
    <row r="298" spans="1:65" s="147" customFormat="1">
      <c r="B298" s="146"/>
      <c r="D298" s="140" t="s">
        <v>149</v>
      </c>
      <c r="E298" s="148" t="s">
        <v>1</v>
      </c>
      <c r="F298" s="149" t="s">
        <v>321</v>
      </c>
      <c r="H298" s="150">
        <v>4</v>
      </c>
      <c r="L298" s="146"/>
      <c r="M298" s="151"/>
      <c r="N298" s="152"/>
      <c r="O298" s="152"/>
      <c r="P298" s="152"/>
      <c r="Q298" s="152"/>
      <c r="R298" s="152"/>
      <c r="S298" s="152"/>
      <c r="T298" s="153"/>
      <c r="AT298" s="148" t="s">
        <v>149</v>
      </c>
      <c r="AU298" s="148" t="s">
        <v>83</v>
      </c>
      <c r="AV298" s="147" t="s">
        <v>83</v>
      </c>
      <c r="AW298" s="147" t="s">
        <v>31</v>
      </c>
      <c r="AX298" s="147" t="s">
        <v>73</v>
      </c>
      <c r="AY298" s="148" t="s">
        <v>140</v>
      </c>
    </row>
    <row r="299" spans="1:65" s="155" customFormat="1">
      <c r="B299" s="154"/>
      <c r="D299" s="140" t="s">
        <v>149</v>
      </c>
      <c r="E299" s="156" t="s">
        <v>1</v>
      </c>
      <c r="F299" s="157" t="s">
        <v>170</v>
      </c>
      <c r="H299" s="158">
        <v>42.5</v>
      </c>
      <c r="L299" s="154"/>
      <c r="M299" s="159"/>
      <c r="N299" s="160"/>
      <c r="O299" s="160"/>
      <c r="P299" s="160"/>
      <c r="Q299" s="160"/>
      <c r="R299" s="160"/>
      <c r="S299" s="160"/>
      <c r="T299" s="161"/>
      <c r="AT299" s="156" t="s">
        <v>149</v>
      </c>
      <c r="AU299" s="156" t="s">
        <v>83</v>
      </c>
      <c r="AV299" s="155" t="s">
        <v>147</v>
      </c>
      <c r="AW299" s="155" t="s">
        <v>31</v>
      </c>
      <c r="AX299" s="155" t="s">
        <v>81</v>
      </c>
      <c r="AY299" s="156" t="s">
        <v>140</v>
      </c>
    </row>
    <row r="300" spans="1:65" s="39" customFormat="1" ht="21.75" customHeight="1">
      <c r="A300" s="184"/>
      <c r="B300" s="26"/>
      <c r="C300" s="127" t="s">
        <v>7</v>
      </c>
      <c r="D300" s="127" t="s">
        <v>143</v>
      </c>
      <c r="E300" s="128" t="s">
        <v>322</v>
      </c>
      <c r="F300" s="129" t="s">
        <v>323</v>
      </c>
      <c r="G300" s="130" t="s">
        <v>156</v>
      </c>
      <c r="H300" s="131">
        <v>6.4</v>
      </c>
      <c r="I300" s="132"/>
      <c r="J300" s="133">
        <f>ROUND(I300*H300,2)</f>
        <v>0</v>
      </c>
      <c r="K300" s="134"/>
      <c r="L300" s="26"/>
      <c r="M300" s="209" t="s">
        <v>1</v>
      </c>
      <c r="N300" s="135" t="s">
        <v>38</v>
      </c>
      <c r="O300" s="61"/>
      <c r="P300" s="136">
        <f>O300*H300</f>
        <v>0</v>
      </c>
      <c r="Q300" s="136">
        <v>0</v>
      </c>
      <c r="R300" s="136">
        <f>Q300*H300</f>
        <v>0</v>
      </c>
      <c r="S300" s="136">
        <v>7.5999999999999998E-2</v>
      </c>
      <c r="T300" s="137">
        <f>S300*H300</f>
        <v>0.4864</v>
      </c>
      <c r="U300" s="184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R300" s="210" t="s">
        <v>147</v>
      </c>
      <c r="AT300" s="210" t="s">
        <v>143</v>
      </c>
      <c r="AU300" s="210" t="s">
        <v>83</v>
      </c>
      <c r="AY300" s="186" t="s">
        <v>140</v>
      </c>
      <c r="BE300" s="211">
        <f>IF(N300="základní",J300,0)</f>
        <v>0</v>
      </c>
      <c r="BF300" s="211">
        <f>IF(N300="snížená",J300,0)</f>
        <v>0</v>
      </c>
      <c r="BG300" s="211">
        <f>IF(N300="zákl. přenesená",J300,0)</f>
        <v>0</v>
      </c>
      <c r="BH300" s="211">
        <f>IF(N300="sníž. přenesená",J300,0)</f>
        <v>0</v>
      </c>
      <c r="BI300" s="211">
        <f>IF(N300="nulová",J300,0)</f>
        <v>0</v>
      </c>
      <c r="BJ300" s="186" t="s">
        <v>81</v>
      </c>
      <c r="BK300" s="211">
        <f>ROUND(I300*H300,2)</f>
        <v>0</v>
      </c>
      <c r="BL300" s="186" t="s">
        <v>147</v>
      </c>
      <c r="BM300" s="210" t="s">
        <v>324</v>
      </c>
    </row>
    <row r="301" spans="1:65" s="139" customFormat="1">
      <c r="B301" s="138"/>
      <c r="D301" s="140" t="s">
        <v>149</v>
      </c>
      <c r="E301" s="141" t="s">
        <v>1</v>
      </c>
      <c r="F301" s="142" t="s">
        <v>325</v>
      </c>
      <c r="H301" s="141" t="s">
        <v>1</v>
      </c>
      <c r="L301" s="138"/>
      <c r="M301" s="143"/>
      <c r="N301" s="144"/>
      <c r="O301" s="144"/>
      <c r="P301" s="144"/>
      <c r="Q301" s="144"/>
      <c r="R301" s="144"/>
      <c r="S301" s="144"/>
      <c r="T301" s="145"/>
      <c r="AT301" s="141" t="s">
        <v>149</v>
      </c>
      <c r="AU301" s="141" t="s">
        <v>83</v>
      </c>
      <c r="AV301" s="139" t="s">
        <v>81</v>
      </c>
      <c r="AW301" s="139" t="s">
        <v>31</v>
      </c>
      <c r="AX301" s="139" t="s">
        <v>73</v>
      </c>
      <c r="AY301" s="141" t="s">
        <v>140</v>
      </c>
    </row>
    <row r="302" spans="1:65" s="147" customFormat="1">
      <c r="B302" s="146"/>
      <c r="D302" s="140" t="s">
        <v>149</v>
      </c>
      <c r="E302" s="148" t="s">
        <v>1</v>
      </c>
      <c r="F302" s="149" t="s">
        <v>326</v>
      </c>
      <c r="H302" s="150">
        <v>2.8</v>
      </c>
      <c r="L302" s="146"/>
      <c r="M302" s="151"/>
      <c r="N302" s="152"/>
      <c r="O302" s="152"/>
      <c r="P302" s="152"/>
      <c r="Q302" s="152"/>
      <c r="R302" s="152"/>
      <c r="S302" s="152"/>
      <c r="T302" s="153"/>
      <c r="AT302" s="148" t="s">
        <v>149</v>
      </c>
      <c r="AU302" s="148" t="s">
        <v>83</v>
      </c>
      <c r="AV302" s="147" t="s">
        <v>83</v>
      </c>
      <c r="AW302" s="147" t="s">
        <v>31</v>
      </c>
      <c r="AX302" s="147" t="s">
        <v>73</v>
      </c>
      <c r="AY302" s="148" t="s">
        <v>140</v>
      </c>
    </row>
    <row r="303" spans="1:65" s="139" customFormat="1">
      <c r="B303" s="138"/>
      <c r="D303" s="140" t="s">
        <v>149</v>
      </c>
      <c r="E303" s="141" t="s">
        <v>1</v>
      </c>
      <c r="F303" s="142" t="s">
        <v>327</v>
      </c>
      <c r="H303" s="141" t="s">
        <v>1</v>
      </c>
      <c r="L303" s="138"/>
      <c r="M303" s="143"/>
      <c r="N303" s="144"/>
      <c r="O303" s="144"/>
      <c r="P303" s="144"/>
      <c r="Q303" s="144"/>
      <c r="R303" s="144"/>
      <c r="S303" s="144"/>
      <c r="T303" s="145"/>
      <c r="AT303" s="141" t="s">
        <v>149</v>
      </c>
      <c r="AU303" s="141" t="s">
        <v>83</v>
      </c>
      <c r="AV303" s="139" t="s">
        <v>81</v>
      </c>
      <c r="AW303" s="139" t="s">
        <v>31</v>
      </c>
      <c r="AX303" s="139" t="s">
        <v>73</v>
      </c>
      <c r="AY303" s="141" t="s">
        <v>140</v>
      </c>
    </row>
    <row r="304" spans="1:65" s="147" customFormat="1">
      <c r="B304" s="146"/>
      <c r="D304" s="140" t="s">
        <v>149</v>
      </c>
      <c r="E304" s="148" t="s">
        <v>1</v>
      </c>
      <c r="F304" s="149" t="s">
        <v>328</v>
      </c>
      <c r="H304" s="150">
        <v>1.8</v>
      </c>
      <c r="L304" s="146"/>
      <c r="M304" s="151"/>
      <c r="N304" s="152"/>
      <c r="O304" s="152"/>
      <c r="P304" s="152"/>
      <c r="Q304" s="152"/>
      <c r="R304" s="152"/>
      <c r="S304" s="152"/>
      <c r="T304" s="153"/>
      <c r="AT304" s="148" t="s">
        <v>149</v>
      </c>
      <c r="AU304" s="148" t="s">
        <v>83</v>
      </c>
      <c r="AV304" s="147" t="s">
        <v>83</v>
      </c>
      <c r="AW304" s="147" t="s">
        <v>31</v>
      </c>
      <c r="AX304" s="147" t="s">
        <v>73</v>
      </c>
      <c r="AY304" s="148" t="s">
        <v>140</v>
      </c>
    </row>
    <row r="305" spans="1:65" s="139" customFormat="1">
      <c r="B305" s="138"/>
      <c r="D305" s="140" t="s">
        <v>149</v>
      </c>
      <c r="E305" s="141" t="s">
        <v>1</v>
      </c>
      <c r="F305" s="142" t="s">
        <v>329</v>
      </c>
      <c r="H305" s="141" t="s">
        <v>1</v>
      </c>
      <c r="L305" s="138"/>
      <c r="M305" s="143"/>
      <c r="N305" s="144"/>
      <c r="O305" s="144"/>
      <c r="P305" s="144"/>
      <c r="Q305" s="144"/>
      <c r="R305" s="144"/>
      <c r="S305" s="144"/>
      <c r="T305" s="145"/>
      <c r="AT305" s="141" t="s">
        <v>149</v>
      </c>
      <c r="AU305" s="141" t="s">
        <v>83</v>
      </c>
      <c r="AV305" s="139" t="s">
        <v>81</v>
      </c>
      <c r="AW305" s="139" t="s">
        <v>31</v>
      </c>
      <c r="AX305" s="139" t="s">
        <v>73</v>
      </c>
      <c r="AY305" s="141" t="s">
        <v>140</v>
      </c>
    </row>
    <row r="306" spans="1:65" s="147" customFormat="1">
      <c r="B306" s="146"/>
      <c r="D306" s="140" t="s">
        <v>149</v>
      </c>
      <c r="E306" s="148" t="s">
        <v>1</v>
      </c>
      <c r="F306" s="149" t="s">
        <v>328</v>
      </c>
      <c r="H306" s="150">
        <v>1.8</v>
      </c>
      <c r="L306" s="146"/>
      <c r="M306" s="151"/>
      <c r="N306" s="152"/>
      <c r="O306" s="152"/>
      <c r="P306" s="152"/>
      <c r="Q306" s="152"/>
      <c r="R306" s="152"/>
      <c r="S306" s="152"/>
      <c r="T306" s="153"/>
      <c r="AT306" s="148" t="s">
        <v>149</v>
      </c>
      <c r="AU306" s="148" t="s">
        <v>83</v>
      </c>
      <c r="AV306" s="147" t="s">
        <v>83</v>
      </c>
      <c r="AW306" s="147" t="s">
        <v>31</v>
      </c>
      <c r="AX306" s="147" t="s">
        <v>73</v>
      </c>
      <c r="AY306" s="148" t="s">
        <v>140</v>
      </c>
    </row>
    <row r="307" spans="1:65" s="155" customFormat="1">
      <c r="B307" s="154"/>
      <c r="D307" s="140" t="s">
        <v>149</v>
      </c>
      <c r="E307" s="156" t="s">
        <v>1</v>
      </c>
      <c r="F307" s="157" t="s">
        <v>170</v>
      </c>
      <c r="H307" s="158">
        <v>6.3999999999999995</v>
      </c>
      <c r="L307" s="154"/>
      <c r="M307" s="159"/>
      <c r="N307" s="160"/>
      <c r="O307" s="160"/>
      <c r="P307" s="160"/>
      <c r="Q307" s="160"/>
      <c r="R307" s="160"/>
      <c r="S307" s="160"/>
      <c r="T307" s="161"/>
      <c r="AT307" s="156" t="s">
        <v>149</v>
      </c>
      <c r="AU307" s="156" t="s">
        <v>83</v>
      </c>
      <c r="AV307" s="155" t="s">
        <v>147</v>
      </c>
      <c r="AW307" s="155" t="s">
        <v>31</v>
      </c>
      <c r="AX307" s="155" t="s">
        <v>81</v>
      </c>
      <c r="AY307" s="156" t="s">
        <v>140</v>
      </c>
    </row>
    <row r="308" spans="1:65" s="39" customFormat="1" ht="24.2" customHeight="1">
      <c r="A308" s="184"/>
      <c r="B308" s="26"/>
      <c r="C308" s="127" t="s">
        <v>330</v>
      </c>
      <c r="D308" s="127" t="s">
        <v>143</v>
      </c>
      <c r="E308" s="128" t="s">
        <v>331</v>
      </c>
      <c r="F308" s="129" t="s">
        <v>332</v>
      </c>
      <c r="G308" s="130" t="s">
        <v>204</v>
      </c>
      <c r="H308" s="131">
        <v>6.3</v>
      </c>
      <c r="I308" s="132"/>
      <c r="J308" s="133">
        <f>ROUND(I308*H308,2)</f>
        <v>0</v>
      </c>
      <c r="K308" s="134"/>
      <c r="L308" s="26"/>
      <c r="M308" s="209" t="s">
        <v>1</v>
      </c>
      <c r="N308" s="135" t="s">
        <v>38</v>
      </c>
      <c r="O308" s="61"/>
      <c r="P308" s="136">
        <f>O308*H308</f>
        <v>0</v>
      </c>
      <c r="Q308" s="136">
        <v>0</v>
      </c>
      <c r="R308" s="136">
        <f>Q308*H308</f>
        <v>0</v>
      </c>
      <c r="S308" s="136">
        <v>8.9999999999999993E-3</v>
      </c>
      <c r="T308" s="137">
        <f>S308*H308</f>
        <v>5.6699999999999993E-2</v>
      </c>
      <c r="U308" s="184"/>
      <c r="V308" s="184"/>
      <c r="W308" s="184"/>
      <c r="X308" s="184"/>
      <c r="Y308" s="184"/>
      <c r="Z308" s="184"/>
      <c r="AA308" s="184"/>
      <c r="AB308" s="184"/>
      <c r="AC308" s="184"/>
      <c r="AD308" s="184"/>
      <c r="AE308" s="184"/>
      <c r="AR308" s="210" t="s">
        <v>147</v>
      </c>
      <c r="AT308" s="210" t="s">
        <v>143</v>
      </c>
      <c r="AU308" s="210" t="s">
        <v>83</v>
      </c>
      <c r="AY308" s="186" t="s">
        <v>140</v>
      </c>
      <c r="BE308" s="211">
        <f>IF(N308="základní",J308,0)</f>
        <v>0</v>
      </c>
      <c r="BF308" s="211">
        <f>IF(N308="snížená",J308,0)</f>
        <v>0</v>
      </c>
      <c r="BG308" s="211">
        <f>IF(N308="zákl. přenesená",J308,0)</f>
        <v>0</v>
      </c>
      <c r="BH308" s="211">
        <f>IF(N308="sníž. přenesená",J308,0)</f>
        <v>0</v>
      </c>
      <c r="BI308" s="211">
        <f>IF(N308="nulová",J308,0)</f>
        <v>0</v>
      </c>
      <c r="BJ308" s="186" t="s">
        <v>81</v>
      </c>
      <c r="BK308" s="211">
        <f>ROUND(I308*H308,2)</f>
        <v>0</v>
      </c>
      <c r="BL308" s="186" t="s">
        <v>147</v>
      </c>
      <c r="BM308" s="210" t="s">
        <v>333</v>
      </c>
    </row>
    <row r="309" spans="1:65" s="139" customFormat="1">
      <c r="B309" s="138"/>
      <c r="D309" s="140" t="s">
        <v>149</v>
      </c>
      <c r="E309" s="141" t="s">
        <v>1</v>
      </c>
      <c r="F309" s="142" t="s">
        <v>334</v>
      </c>
      <c r="H309" s="141" t="s">
        <v>1</v>
      </c>
      <c r="L309" s="138"/>
      <c r="M309" s="143"/>
      <c r="N309" s="144"/>
      <c r="O309" s="144"/>
      <c r="P309" s="144"/>
      <c r="Q309" s="144"/>
      <c r="R309" s="144"/>
      <c r="S309" s="144"/>
      <c r="T309" s="145"/>
      <c r="AT309" s="141" t="s">
        <v>149</v>
      </c>
      <c r="AU309" s="141" t="s">
        <v>83</v>
      </c>
      <c r="AV309" s="139" t="s">
        <v>81</v>
      </c>
      <c r="AW309" s="139" t="s">
        <v>31</v>
      </c>
      <c r="AX309" s="139" t="s">
        <v>73</v>
      </c>
      <c r="AY309" s="141" t="s">
        <v>140</v>
      </c>
    </row>
    <row r="310" spans="1:65" s="147" customFormat="1">
      <c r="B310" s="146"/>
      <c r="D310" s="140" t="s">
        <v>149</v>
      </c>
      <c r="E310" s="148" t="s">
        <v>1</v>
      </c>
      <c r="F310" s="149" t="s">
        <v>335</v>
      </c>
      <c r="H310" s="150">
        <v>6.3</v>
      </c>
      <c r="L310" s="146"/>
      <c r="M310" s="151"/>
      <c r="N310" s="152"/>
      <c r="O310" s="152"/>
      <c r="P310" s="152"/>
      <c r="Q310" s="152"/>
      <c r="R310" s="152"/>
      <c r="S310" s="152"/>
      <c r="T310" s="153"/>
      <c r="AT310" s="148" t="s">
        <v>149</v>
      </c>
      <c r="AU310" s="148" t="s">
        <v>83</v>
      </c>
      <c r="AV310" s="147" t="s">
        <v>83</v>
      </c>
      <c r="AW310" s="147" t="s">
        <v>31</v>
      </c>
      <c r="AX310" s="147" t="s">
        <v>81</v>
      </c>
      <c r="AY310" s="148" t="s">
        <v>140</v>
      </c>
    </row>
    <row r="311" spans="1:65" s="39" customFormat="1" ht="24.2" customHeight="1">
      <c r="A311" s="184"/>
      <c r="B311" s="26"/>
      <c r="C311" s="127" t="s">
        <v>336</v>
      </c>
      <c r="D311" s="127" t="s">
        <v>143</v>
      </c>
      <c r="E311" s="128" t="s">
        <v>337</v>
      </c>
      <c r="F311" s="129" t="s">
        <v>338</v>
      </c>
      <c r="G311" s="130" t="s">
        <v>204</v>
      </c>
      <c r="H311" s="131">
        <v>0.45</v>
      </c>
      <c r="I311" s="132"/>
      <c r="J311" s="133">
        <f>ROUND(I311*H311,2)</f>
        <v>0</v>
      </c>
      <c r="K311" s="134"/>
      <c r="L311" s="26"/>
      <c r="M311" s="209" t="s">
        <v>1</v>
      </c>
      <c r="N311" s="135" t="s">
        <v>38</v>
      </c>
      <c r="O311" s="61"/>
      <c r="P311" s="136">
        <f>O311*H311</f>
        <v>0</v>
      </c>
      <c r="Q311" s="136">
        <v>2.81E-3</v>
      </c>
      <c r="R311" s="136">
        <f>Q311*H311</f>
        <v>1.2645E-3</v>
      </c>
      <c r="S311" s="136">
        <v>6.9000000000000006E-2</v>
      </c>
      <c r="T311" s="137">
        <f>S311*H311</f>
        <v>3.1050000000000005E-2</v>
      </c>
      <c r="U311" s="184"/>
      <c r="V311" s="184"/>
      <c r="W311" s="184"/>
      <c r="X311" s="184"/>
      <c r="Y311" s="184"/>
      <c r="Z311" s="184"/>
      <c r="AA311" s="184"/>
      <c r="AB311" s="184"/>
      <c r="AC311" s="184"/>
      <c r="AD311" s="184"/>
      <c r="AE311" s="184"/>
      <c r="AR311" s="210" t="s">
        <v>147</v>
      </c>
      <c r="AT311" s="210" t="s">
        <v>143</v>
      </c>
      <c r="AU311" s="210" t="s">
        <v>83</v>
      </c>
      <c r="AY311" s="186" t="s">
        <v>140</v>
      </c>
      <c r="BE311" s="211">
        <f>IF(N311="základní",J311,0)</f>
        <v>0</v>
      </c>
      <c r="BF311" s="211">
        <f>IF(N311="snížená",J311,0)</f>
        <v>0</v>
      </c>
      <c r="BG311" s="211">
        <f>IF(N311="zákl. přenesená",J311,0)</f>
        <v>0</v>
      </c>
      <c r="BH311" s="211">
        <f>IF(N311="sníž. přenesená",J311,0)</f>
        <v>0</v>
      </c>
      <c r="BI311" s="211">
        <f>IF(N311="nulová",J311,0)</f>
        <v>0</v>
      </c>
      <c r="BJ311" s="186" t="s">
        <v>81</v>
      </c>
      <c r="BK311" s="211">
        <f>ROUND(I311*H311,2)</f>
        <v>0</v>
      </c>
      <c r="BL311" s="186" t="s">
        <v>147</v>
      </c>
      <c r="BM311" s="210" t="s">
        <v>339</v>
      </c>
    </row>
    <row r="312" spans="1:65" s="139" customFormat="1">
      <c r="B312" s="138"/>
      <c r="D312" s="140" t="s">
        <v>149</v>
      </c>
      <c r="E312" s="141" t="s">
        <v>1</v>
      </c>
      <c r="F312" s="142" t="s">
        <v>340</v>
      </c>
      <c r="H312" s="141" t="s">
        <v>1</v>
      </c>
      <c r="L312" s="138"/>
      <c r="M312" s="143"/>
      <c r="N312" s="144"/>
      <c r="O312" s="144"/>
      <c r="P312" s="144"/>
      <c r="Q312" s="144"/>
      <c r="R312" s="144"/>
      <c r="S312" s="144"/>
      <c r="T312" s="145"/>
      <c r="AT312" s="141" t="s">
        <v>149</v>
      </c>
      <c r="AU312" s="141" t="s">
        <v>83</v>
      </c>
      <c r="AV312" s="139" t="s">
        <v>81</v>
      </c>
      <c r="AW312" s="139" t="s">
        <v>31</v>
      </c>
      <c r="AX312" s="139" t="s">
        <v>73</v>
      </c>
      <c r="AY312" s="141" t="s">
        <v>140</v>
      </c>
    </row>
    <row r="313" spans="1:65" s="147" customFormat="1">
      <c r="B313" s="146"/>
      <c r="D313" s="140" t="s">
        <v>149</v>
      </c>
      <c r="E313" s="148" t="s">
        <v>1</v>
      </c>
      <c r="F313" s="149" t="s">
        <v>341</v>
      </c>
      <c r="H313" s="150">
        <v>0.45</v>
      </c>
      <c r="L313" s="146"/>
      <c r="M313" s="151"/>
      <c r="N313" s="152"/>
      <c r="O313" s="152"/>
      <c r="P313" s="152"/>
      <c r="Q313" s="152"/>
      <c r="R313" s="152"/>
      <c r="S313" s="152"/>
      <c r="T313" s="153"/>
      <c r="AT313" s="148" t="s">
        <v>149</v>
      </c>
      <c r="AU313" s="148" t="s">
        <v>83</v>
      </c>
      <c r="AV313" s="147" t="s">
        <v>83</v>
      </c>
      <c r="AW313" s="147" t="s">
        <v>31</v>
      </c>
      <c r="AX313" s="147" t="s">
        <v>81</v>
      </c>
      <c r="AY313" s="148" t="s">
        <v>140</v>
      </c>
    </row>
    <row r="314" spans="1:65" s="39" customFormat="1" ht="24.2" customHeight="1">
      <c r="A314" s="184"/>
      <c r="B314" s="26"/>
      <c r="C314" s="127" t="s">
        <v>342</v>
      </c>
      <c r="D314" s="127" t="s">
        <v>143</v>
      </c>
      <c r="E314" s="128" t="s">
        <v>343</v>
      </c>
      <c r="F314" s="129" t="s">
        <v>344</v>
      </c>
      <c r="G314" s="130" t="s">
        <v>156</v>
      </c>
      <c r="H314" s="131">
        <v>48.761000000000003</v>
      </c>
      <c r="I314" s="132"/>
      <c r="J314" s="133">
        <f>ROUND(I314*H314,2)</f>
        <v>0</v>
      </c>
      <c r="K314" s="134"/>
      <c r="L314" s="26"/>
      <c r="M314" s="209" t="s">
        <v>1</v>
      </c>
      <c r="N314" s="135" t="s">
        <v>38</v>
      </c>
      <c r="O314" s="61"/>
      <c r="P314" s="136">
        <f>O314*H314</f>
        <v>0</v>
      </c>
      <c r="Q314" s="136">
        <v>0</v>
      </c>
      <c r="R314" s="136">
        <f>Q314*H314</f>
        <v>0</v>
      </c>
      <c r="S314" s="136">
        <v>6.0999999999999999E-2</v>
      </c>
      <c r="T314" s="137">
        <f>S314*H314</f>
        <v>2.974421</v>
      </c>
      <c r="U314" s="184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R314" s="210" t="s">
        <v>147</v>
      </c>
      <c r="AT314" s="210" t="s">
        <v>143</v>
      </c>
      <c r="AU314" s="210" t="s">
        <v>83</v>
      </c>
      <c r="AY314" s="186" t="s">
        <v>140</v>
      </c>
      <c r="BE314" s="211">
        <f>IF(N314="základní",J314,0)</f>
        <v>0</v>
      </c>
      <c r="BF314" s="211">
        <f>IF(N314="snížená",J314,0)</f>
        <v>0</v>
      </c>
      <c r="BG314" s="211">
        <f>IF(N314="zákl. přenesená",J314,0)</f>
        <v>0</v>
      </c>
      <c r="BH314" s="211">
        <f>IF(N314="sníž. přenesená",J314,0)</f>
        <v>0</v>
      </c>
      <c r="BI314" s="211">
        <f>IF(N314="nulová",J314,0)</f>
        <v>0</v>
      </c>
      <c r="BJ314" s="186" t="s">
        <v>81</v>
      </c>
      <c r="BK314" s="211">
        <f>ROUND(I314*H314,2)</f>
        <v>0</v>
      </c>
      <c r="BL314" s="186" t="s">
        <v>147</v>
      </c>
      <c r="BM314" s="210" t="s">
        <v>345</v>
      </c>
    </row>
    <row r="315" spans="1:65" s="139" customFormat="1">
      <c r="B315" s="138"/>
      <c r="D315" s="140" t="s">
        <v>149</v>
      </c>
      <c r="E315" s="141" t="s">
        <v>1</v>
      </c>
      <c r="F315" s="142" t="s">
        <v>163</v>
      </c>
      <c r="H315" s="141" t="s">
        <v>1</v>
      </c>
      <c r="L315" s="138"/>
      <c r="M315" s="143"/>
      <c r="N315" s="144"/>
      <c r="O315" s="144"/>
      <c r="P315" s="144"/>
      <c r="Q315" s="144"/>
      <c r="R315" s="144"/>
      <c r="S315" s="144"/>
      <c r="T315" s="145"/>
      <c r="AT315" s="141" t="s">
        <v>149</v>
      </c>
      <c r="AU315" s="141" t="s">
        <v>83</v>
      </c>
      <c r="AV315" s="139" t="s">
        <v>81</v>
      </c>
      <c r="AW315" s="139" t="s">
        <v>31</v>
      </c>
      <c r="AX315" s="139" t="s">
        <v>73</v>
      </c>
      <c r="AY315" s="141" t="s">
        <v>140</v>
      </c>
    </row>
    <row r="316" spans="1:65" s="147" customFormat="1">
      <c r="B316" s="146"/>
      <c r="D316" s="140" t="s">
        <v>149</v>
      </c>
      <c r="E316" s="148" t="s">
        <v>1</v>
      </c>
      <c r="F316" s="149" t="s">
        <v>164</v>
      </c>
      <c r="H316" s="150">
        <v>57.72</v>
      </c>
      <c r="L316" s="146"/>
      <c r="M316" s="151"/>
      <c r="N316" s="152"/>
      <c r="O316" s="152"/>
      <c r="P316" s="152"/>
      <c r="Q316" s="152"/>
      <c r="R316" s="152"/>
      <c r="S316" s="152"/>
      <c r="T316" s="153"/>
      <c r="AT316" s="148" t="s">
        <v>149</v>
      </c>
      <c r="AU316" s="148" t="s">
        <v>83</v>
      </c>
      <c r="AV316" s="147" t="s">
        <v>83</v>
      </c>
      <c r="AW316" s="147" t="s">
        <v>31</v>
      </c>
      <c r="AX316" s="147" t="s">
        <v>73</v>
      </c>
      <c r="AY316" s="148" t="s">
        <v>140</v>
      </c>
    </row>
    <row r="317" spans="1:65" s="147" customFormat="1">
      <c r="B317" s="146"/>
      <c r="D317" s="140" t="s">
        <v>149</v>
      </c>
      <c r="E317" s="148" t="s">
        <v>1</v>
      </c>
      <c r="F317" s="149" t="s">
        <v>165</v>
      </c>
      <c r="H317" s="150">
        <v>-8.9589999999999996</v>
      </c>
      <c r="L317" s="146"/>
      <c r="M317" s="151"/>
      <c r="N317" s="152"/>
      <c r="O317" s="152"/>
      <c r="P317" s="152"/>
      <c r="Q317" s="152"/>
      <c r="R317" s="152"/>
      <c r="S317" s="152"/>
      <c r="T317" s="153"/>
      <c r="AT317" s="148" t="s">
        <v>149</v>
      </c>
      <c r="AU317" s="148" t="s">
        <v>83</v>
      </c>
      <c r="AV317" s="147" t="s">
        <v>83</v>
      </c>
      <c r="AW317" s="147" t="s">
        <v>31</v>
      </c>
      <c r="AX317" s="147" t="s">
        <v>73</v>
      </c>
      <c r="AY317" s="148" t="s">
        <v>140</v>
      </c>
    </row>
    <row r="318" spans="1:65" s="155" customFormat="1">
      <c r="B318" s="154"/>
      <c r="D318" s="140" t="s">
        <v>149</v>
      </c>
      <c r="E318" s="156" t="s">
        <v>1</v>
      </c>
      <c r="F318" s="157" t="s">
        <v>170</v>
      </c>
      <c r="H318" s="158">
        <v>48.760999999999996</v>
      </c>
      <c r="L318" s="154"/>
      <c r="M318" s="159"/>
      <c r="N318" s="160"/>
      <c r="O318" s="160"/>
      <c r="P318" s="160"/>
      <c r="Q318" s="160"/>
      <c r="R318" s="160"/>
      <c r="S318" s="160"/>
      <c r="T318" s="161"/>
      <c r="AT318" s="156" t="s">
        <v>149</v>
      </c>
      <c r="AU318" s="156" t="s">
        <v>83</v>
      </c>
      <c r="AV318" s="155" t="s">
        <v>147</v>
      </c>
      <c r="AW318" s="155" t="s">
        <v>31</v>
      </c>
      <c r="AX318" s="155" t="s">
        <v>81</v>
      </c>
      <c r="AY318" s="156" t="s">
        <v>140</v>
      </c>
    </row>
    <row r="319" spans="1:65" s="117" customFormat="1" ht="22.9" customHeight="1">
      <c r="B319" s="116"/>
      <c r="D319" s="118" t="s">
        <v>72</v>
      </c>
      <c r="E319" s="125" t="s">
        <v>346</v>
      </c>
      <c r="F319" s="125" t="s">
        <v>347</v>
      </c>
      <c r="J319" s="126">
        <f>BK319</f>
        <v>0</v>
      </c>
      <c r="L319" s="116"/>
      <c r="M319" s="121"/>
      <c r="N319" s="122"/>
      <c r="O319" s="122"/>
      <c r="P319" s="123">
        <f>SUM(P320:P326)</f>
        <v>0</v>
      </c>
      <c r="Q319" s="122"/>
      <c r="R319" s="123">
        <f>SUM(R320:R326)</f>
        <v>0</v>
      </c>
      <c r="S319" s="122"/>
      <c r="T319" s="124">
        <f>SUM(T320:T326)</f>
        <v>0</v>
      </c>
      <c r="AR319" s="118" t="s">
        <v>81</v>
      </c>
      <c r="AT319" s="207" t="s">
        <v>72</v>
      </c>
      <c r="AU319" s="207" t="s">
        <v>81</v>
      </c>
      <c r="AY319" s="118" t="s">
        <v>140</v>
      </c>
      <c r="BK319" s="208">
        <f>SUM(BK320:BK326)</f>
        <v>0</v>
      </c>
    </row>
    <row r="320" spans="1:65" s="39" customFormat="1" ht="33" customHeight="1">
      <c r="A320" s="184"/>
      <c r="B320" s="26"/>
      <c r="C320" s="127" t="s">
        <v>348</v>
      </c>
      <c r="D320" s="127" t="s">
        <v>143</v>
      </c>
      <c r="E320" s="128" t="s">
        <v>349</v>
      </c>
      <c r="F320" s="129" t="s">
        <v>350</v>
      </c>
      <c r="G320" s="130" t="s">
        <v>351</v>
      </c>
      <c r="H320" s="131">
        <v>33.975999999999999</v>
      </c>
      <c r="I320" s="132"/>
      <c r="J320" s="133">
        <f>ROUND(I320*H320,2)</f>
        <v>0</v>
      </c>
      <c r="K320" s="134"/>
      <c r="L320" s="26"/>
      <c r="M320" s="209" t="s">
        <v>1</v>
      </c>
      <c r="N320" s="135" t="s">
        <v>38</v>
      </c>
      <c r="O320" s="61"/>
      <c r="P320" s="136">
        <f>O320*H320</f>
        <v>0</v>
      </c>
      <c r="Q320" s="136">
        <v>0</v>
      </c>
      <c r="R320" s="136">
        <f>Q320*H320</f>
        <v>0</v>
      </c>
      <c r="S320" s="136">
        <v>0</v>
      </c>
      <c r="T320" s="137">
        <f>S320*H320</f>
        <v>0</v>
      </c>
      <c r="U320" s="184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R320" s="210" t="s">
        <v>147</v>
      </c>
      <c r="AT320" s="210" t="s">
        <v>143</v>
      </c>
      <c r="AU320" s="210" t="s">
        <v>83</v>
      </c>
      <c r="AY320" s="186" t="s">
        <v>140</v>
      </c>
      <c r="BE320" s="211">
        <f>IF(N320="základní",J320,0)</f>
        <v>0</v>
      </c>
      <c r="BF320" s="211">
        <f>IF(N320="snížená",J320,0)</f>
        <v>0</v>
      </c>
      <c r="BG320" s="211">
        <f>IF(N320="zákl. přenesená",J320,0)</f>
        <v>0</v>
      </c>
      <c r="BH320" s="211">
        <f>IF(N320="sníž. přenesená",J320,0)</f>
        <v>0</v>
      </c>
      <c r="BI320" s="211">
        <f>IF(N320="nulová",J320,0)</f>
        <v>0</v>
      </c>
      <c r="BJ320" s="186" t="s">
        <v>81</v>
      </c>
      <c r="BK320" s="211">
        <f>ROUND(I320*H320,2)</f>
        <v>0</v>
      </c>
      <c r="BL320" s="186" t="s">
        <v>147</v>
      </c>
      <c r="BM320" s="210" t="s">
        <v>352</v>
      </c>
    </row>
    <row r="321" spans="1:65" s="39" customFormat="1" ht="24.2" customHeight="1">
      <c r="A321" s="184"/>
      <c r="B321" s="26"/>
      <c r="C321" s="127" t="s">
        <v>353</v>
      </c>
      <c r="D321" s="127" t="s">
        <v>143</v>
      </c>
      <c r="E321" s="128" t="s">
        <v>354</v>
      </c>
      <c r="F321" s="129" t="s">
        <v>355</v>
      </c>
      <c r="G321" s="130" t="s">
        <v>351</v>
      </c>
      <c r="H321" s="131">
        <v>33.975999999999999</v>
      </c>
      <c r="I321" s="132"/>
      <c r="J321" s="133">
        <f>ROUND(I321*H321,2)</f>
        <v>0</v>
      </c>
      <c r="K321" s="134"/>
      <c r="L321" s="26"/>
      <c r="M321" s="209" t="s">
        <v>1</v>
      </c>
      <c r="N321" s="135" t="s">
        <v>38</v>
      </c>
      <c r="O321" s="61"/>
      <c r="P321" s="136">
        <f>O321*H321</f>
        <v>0</v>
      </c>
      <c r="Q321" s="136">
        <v>0</v>
      </c>
      <c r="R321" s="136">
        <f>Q321*H321</f>
        <v>0</v>
      </c>
      <c r="S321" s="136">
        <v>0</v>
      </c>
      <c r="T321" s="137">
        <f>S321*H321</f>
        <v>0</v>
      </c>
      <c r="U321" s="184"/>
      <c r="V321" s="184"/>
      <c r="W321" s="184"/>
      <c r="X321" s="184"/>
      <c r="Y321" s="184"/>
      <c r="Z321" s="184"/>
      <c r="AA321" s="184"/>
      <c r="AB321" s="184"/>
      <c r="AC321" s="184"/>
      <c r="AD321" s="184"/>
      <c r="AE321" s="184"/>
      <c r="AR321" s="210" t="s">
        <v>147</v>
      </c>
      <c r="AT321" s="210" t="s">
        <v>143</v>
      </c>
      <c r="AU321" s="210" t="s">
        <v>83</v>
      </c>
      <c r="AY321" s="186" t="s">
        <v>140</v>
      </c>
      <c r="BE321" s="211">
        <f>IF(N321="základní",J321,0)</f>
        <v>0</v>
      </c>
      <c r="BF321" s="211">
        <f>IF(N321="snížená",J321,0)</f>
        <v>0</v>
      </c>
      <c r="BG321" s="211">
        <f>IF(N321="zákl. přenesená",J321,0)</f>
        <v>0</v>
      </c>
      <c r="BH321" s="211">
        <f>IF(N321="sníž. přenesená",J321,0)</f>
        <v>0</v>
      </c>
      <c r="BI321" s="211">
        <f>IF(N321="nulová",J321,0)</f>
        <v>0</v>
      </c>
      <c r="BJ321" s="186" t="s">
        <v>81</v>
      </c>
      <c r="BK321" s="211">
        <f>ROUND(I321*H321,2)</f>
        <v>0</v>
      </c>
      <c r="BL321" s="186" t="s">
        <v>147</v>
      </c>
      <c r="BM321" s="210" t="s">
        <v>356</v>
      </c>
    </row>
    <row r="322" spans="1:65" s="39" customFormat="1" ht="24.2" customHeight="1">
      <c r="A322" s="184"/>
      <c r="B322" s="26"/>
      <c r="C322" s="127" t="s">
        <v>357</v>
      </c>
      <c r="D322" s="127" t="s">
        <v>143</v>
      </c>
      <c r="E322" s="128" t="s">
        <v>358</v>
      </c>
      <c r="F322" s="129" t="s">
        <v>359</v>
      </c>
      <c r="G322" s="130" t="s">
        <v>351</v>
      </c>
      <c r="H322" s="131">
        <v>305.78399999999999</v>
      </c>
      <c r="I322" s="132"/>
      <c r="J322" s="133">
        <f>ROUND(I322*H322,2)</f>
        <v>0</v>
      </c>
      <c r="K322" s="134"/>
      <c r="L322" s="26"/>
      <c r="M322" s="209" t="s">
        <v>1</v>
      </c>
      <c r="N322" s="135" t="s">
        <v>38</v>
      </c>
      <c r="O322" s="61"/>
      <c r="P322" s="136">
        <f>O322*H322</f>
        <v>0</v>
      </c>
      <c r="Q322" s="136">
        <v>0</v>
      </c>
      <c r="R322" s="136">
        <f>Q322*H322</f>
        <v>0</v>
      </c>
      <c r="S322" s="136">
        <v>0</v>
      </c>
      <c r="T322" s="137">
        <f>S322*H322</f>
        <v>0</v>
      </c>
      <c r="U322" s="184"/>
      <c r="V322" s="184"/>
      <c r="W322" s="184"/>
      <c r="X322" s="184"/>
      <c r="Y322" s="184"/>
      <c r="Z322" s="184"/>
      <c r="AA322" s="184"/>
      <c r="AB322" s="184"/>
      <c r="AC322" s="184"/>
      <c r="AD322" s="184"/>
      <c r="AE322" s="184"/>
      <c r="AR322" s="210" t="s">
        <v>147</v>
      </c>
      <c r="AT322" s="210" t="s">
        <v>143</v>
      </c>
      <c r="AU322" s="210" t="s">
        <v>83</v>
      </c>
      <c r="AY322" s="186" t="s">
        <v>140</v>
      </c>
      <c r="BE322" s="211">
        <f>IF(N322="základní",J322,0)</f>
        <v>0</v>
      </c>
      <c r="BF322" s="211">
        <f>IF(N322="snížená",J322,0)</f>
        <v>0</v>
      </c>
      <c r="BG322" s="211">
        <f>IF(N322="zákl. přenesená",J322,0)</f>
        <v>0</v>
      </c>
      <c r="BH322" s="211">
        <f>IF(N322="sníž. přenesená",J322,0)</f>
        <v>0</v>
      </c>
      <c r="BI322" s="211">
        <f>IF(N322="nulová",J322,0)</f>
        <v>0</v>
      </c>
      <c r="BJ322" s="186" t="s">
        <v>81</v>
      </c>
      <c r="BK322" s="211">
        <f>ROUND(I322*H322,2)</f>
        <v>0</v>
      </c>
      <c r="BL322" s="186" t="s">
        <v>147</v>
      </c>
      <c r="BM322" s="210" t="s">
        <v>360</v>
      </c>
    </row>
    <row r="323" spans="1:65" s="147" customFormat="1">
      <c r="B323" s="146"/>
      <c r="D323" s="140" t="s">
        <v>149</v>
      </c>
      <c r="F323" s="149" t="s">
        <v>361</v>
      </c>
      <c r="H323" s="150">
        <v>305.78399999999999</v>
      </c>
      <c r="L323" s="146"/>
      <c r="M323" s="151"/>
      <c r="N323" s="152"/>
      <c r="O323" s="152"/>
      <c r="P323" s="152"/>
      <c r="Q323" s="152"/>
      <c r="R323" s="152"/>
      <c r="S323" s="152"/>
      <c r="T323" s="153"/>
      <c r="AT323" s="148" t="s">
        <v>149</v>
      </c>
      <c r="AU323" s="148" t="s">
        <v>83</v>
      </c>
      <c r="AV323" s="147" t="s">
        <v>83</v>
      </c>
      <c r="AW323" s="147" t="s">
        <v>4</v>
      </c>
      <c r="AX323" s="147" t="s">
        <v>81</v>
      </c>
      <c r="AY323" s="148" t="s">
        <v>140</v>
      </c>
    </row>
    <row r="324" spans="1:65" s="39" customFormat="1" ht="33" customHeight="1">
      <c r="A324" s="184"/>
      <c r="B324" s="26"/>
      <c r="C324" s="127" t="s">
        <v>362</v>
      </c>
      <c r="D324" s="127" t="s">
        <v>143</v>
      </c>
      <c r="E324" s="128" t="s">
        <v>363</v>
      </c>
      <c r="F324" s="129" t="s">
        <v>364</v>
      </c>
      <c r="G324" s="130" t="s">
        <v>351</v>
      </c>
      <c r="H324" s="131">
        <v>25.93</v>
      </c>
      <c r="I324" s="132"/>
      <c r="J324" s="133">
        <f>ROUND(I324*H324,2)</f>
        <v>0</v>
      </c>
      <c r="K324" s="134"/>
      <c r="L324" s="26"/>
      <c r="M324" s="209" t="s">
        <v>1</v>
      </c>
      <c r="N324" s="135" t="s">
        <v>38</v>
      </c>
      <c r="O324" s="61"/>
      <c r="P324" s="136">
        <f>O324*H324</f>
        <v>0</v>
      </c>
      <c r="Q324" s="136">
        <v>0</v>
      </c>
      <c r="R324" s="136">
        <f>Q324*H324</f>
        <v>0</v>
      </c>
      <c r="S324" s="136">
        <v>0</v>
      </c>
      <c r="T324" s="137">
        <f>S324*H324</f>
        <v>0</v>
      </c>
      <c r="U324" s="184"/>
      <c r="V324" s="184"/>
      <c r="W324" s="184"/>
      <c r="X324" s="184"/>
      <c r="Y324" s="184"/>
      <c r="Z324" s="184"/>
      <c r="AA324" s="184"/>
      <c r="AB324" s="184"/>
      <c r="AC324" s="184"/>
      <c r="AD324" s="184"/>
      <c r="AE324" s="184"/>
      <c r="AR324" s="210" t="s">
        <v>147</v>
      </c>
      <c r="AT324" s="210" t="s">
        <v>143</v>
      </c>
      <c r="AU324" s="210" t="s">
        <v>83</v>
      </c>
      <c r="AY324" s="186" t="s">
        <v>140</v>
      </c>
      <c r="BE324" s="211">
        <f>IF(N324="základní",J324,0)</f>
        <v>0</v>
      </c>
      <c r="BF324" s="211">
        <f>IF(N324="snížená",J324,0)</f>
        <v>0</v>
      </c>
      <c r="BG324" s="211">
        <f>IF(N324="zákl. přenesená",J324,0)</f>
        <v>0</v>
      </c>
      <c r="BH324" s="211">
        <f>IF(N324="sníž. přenesená",J324,0)</f>
        <v>0</v>
      </c>
      <c r="BI324" s="211">
        <f>IF(N324="nulová",J324,0)</f>
        <v>0</v>
      </c>
      <c r="BJ324" s="186" t="s">
        <v>81</v>
      </c>
      <c r="BK324" s="211">
        <f>ROUND(I324*H324,2)</f>
        <v>0</v>
      </c>
      <c r="BL324" s="186" t="s">
        <v>147</v>
      </c>
      <c r="BM324" s="210" t="s">
        <v>365</v>
      </c>
    </row>
    <row r="325" spans="1:65" s="39" customFormat="1" ht="33" customHeight="1">
      <c r="A325" s="184"/>
      <c r="B325" s="26"/>
      <c r="C325" s="127" t="s">
        <v>366</v>
      </c>
      <c r="D325" s="127" t="s">
        <v>143</v>
      </c>
      <c r="E325" s="128" t="s">
        <v>367</v>
      </c>
      <c r="F325" s="129" t="s">
        <v>368</v>
      </c>
      <c r="G325" s="130" t="s">
        <v>351</v>
      </c>
      <c r="H325" s="131">
        <v>1.853</v>
      </c>
      <c r="I325" s="132"/>
      <c r="J325" s="133">
        <f>ROUND(I325*H325,2)</f>
        <v>0</v>
      </c>
      <c r="K325" s="134"/>
      <c r="L325" s="26"/>
      <c r="M325" s="209" t="s">
        <v>1</v>
      </c>
      <c r="N325" s="135" t="s">
        <v>38</v>
      </c>
      <c r="O325" s="61"/>
      <c r="P325" s="136">
        <f>O325*H325</f>
        <v>0</v>
      </c>
      <c r="Q325" s="136">
        <v>0</v>
      </c>
      <c r="R325" s="136">
        <f>Q325*H325</f>
        <v>0</v>
      </c>
      <c r="S325" s="136">
        <v>0</v>
      </c>
      <c r="T325" s="137">
        <f>S325*H325</f>
        <v>0</v>
      </c>
      <c r="U325" s="184"/>
      <c r="V325" s="184"/>
      <c r="W325" s="184"/>
      <c r="X325" s="184"/>
      <c r="Y325" s="184"/>
      <c r="Z325" s="184"/>
      <c r="AA325" s="184"/>
      <c r="AB325" s="184"/>
      <c r="AC325" s="184"/>
      <c r="AD325" s="184"/>
      <c r="AE325" s="184"/>
      <c r="AR325" s="210" t="s">
        <v>147</v>
      </c>
      <c r="AT325" s="210" t="s">
        <v>143</v>
      </c>
      <c r="AU325" s="210" t="s">
        <v>83</v>
      </c>
      <c r="AY325" s="186" t="s">
        <v>140</v>
      </c>
      <c r="BE325" s="211">
        <f>IF(N325="základní",J325,0)</f>
        <v>0</v>
      </c>
      <c r="BF325" s="211">
        <f>IF(N325="snížená",J325,0)</f>
        <v>0</v>
      </c>
      <c r="BG325" s="211">
        <f>IF(N325="zákl. přenesená",J325,0)</f>
        <v>0</v>
      </c>
      <c r="BH325" s="211">
        <f>IF(N325="sníž. přenesená",J325,0)</f>
        <v>0</v>
      </c>
      <c r="BI325" s="211">
        <f>IF(N325="nulová",J325,0)</f>
        <v>0</v>
      </c>
      <c r="BJ325" s="186" t="s">
        <v>81</v>
      </c>
      <c r="BK325" s="211">
        <f>ROUND(I325*H325,2)</f>
        <v>0</v>
      </c>
      <c r="BL325" s="186" t="s">
        <v>147</v>
      </c>
      <c r="BM325" s="210" t="s">
        <v>369</v>
      </c>
    </row>
    <row r="326" spans="1:65" s="39" customFormat="1" ht="37.9" customHeight="1">
      <c r="A326" s="184"/>
      <c r="B326" s="26"/>
      <c r="C326" s="127" t="s">
        <v>370</v>
      </c>
      <c r="D326" s="127" t="s">
        <v>143</v>
      </c>
      <c r="E326" s="128" t="s">
        <v>371</v>
      </c>
      <c r="F326" s="129" t="s">
        <v>372</v>
      </c>
      <c r="G326" s="130" t="s">
        <v>351</v>
      </c>
      <c r="H326" s="131">
        <v>0.875</v>
      </c>
      <c r="I326" s="132"/>
      <c r="J326" s="133">
        <f>ROUND(I326*H326,2)</f>
        <v>0</v>
      </c>
      <c r="K326" s="134"/>
      <c r="L326" s="26"/>
      <c r="M326" s="209" t="s">
        <v>1</v>
      </c>
      <c r="N326" s="135" t="s">
        <v>38</v>
      </c>
      <c r="O326" s="61"/>
      <c r="P326" s="136">
        <f>O326*H326</f>
        <v>0</v>
      </c>
      <c r="Q326" s="136">
        <v>0</v>
      </c>
      <c r="R326" s="136">
        <f>Q326*H326</f>
        <v>0</v>
      </c>
      <c r="S326" s="136">
        <v>0</v>
      </c>
      <c r="T326" s="137">
        <f>S326*H326</f>
        <v>0</v>
      </c>
      <c r="U326" s="184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R326" s="210" t="s">
        <v>147</v>
      </c>
      <c r="AT326" s="210" t="s">
        <v>143</v>
      </c>
      <c r="AU326" s="210" t="s">
        <v>83</v>
      </c>
      <c r="AY326" s="186" t="s">
        <v>140</v>
      </c>
      <c r="BE326" s="211">
        <f>IF(N326="základní",J326,0)</f>
        <v>0</v>
      </c>
      <c r="BF326" s="211">
        <f>IF(N326="snížená",J326,0)</f>
        <v>0</v>
      </c>
      <c r="BG326" s="211">
        <f>IF(N326="zákl. přenesená",J326,0)</f>
        <v>0</v>
      </c>
      <c r="BH326" s="211">
        <f>IF(N326="sníž. přenesená",J326,0)</f>
        <v>0</v>
      </c>
      <c r="BI326" s="211">
        <f>IF(N326="nulová",J326,0)</f>
        <v>0</v>
      </c>
      <c r="BJ326" s="186" t="s">
        <v>81</v>
      </c>
      <c r="BK326" s="211">
        <f>ROUND(I326*H326,2)</f>
        <v>0</v>
      </c>
      <c r="BL326" s="186" t="s">
        <v>147</v>
      </c>
      <c r="BM326" s="210" t="s">
        <v>373</v>
      </c>
    </row>
    <row r="327" spans="1:65" s="117" customFormat="1" ht="22.9" customHeight="1">
      <c r="B327" s="116"/>
      <c r="D327" s="118" t="s">
        <v>72</v>
      </c>
      <c r="E327" s="125" t="s">
        <v>374</v>
      </c>
      <c r="F327" s="125" t="s">
        <v>375</v>
      </c>
      <c r="J327" s="126">
        <f>BK327</f>
        <v>0</v>
      </c>
      <c r="L327" s="116"/>
      <c r="M327" s="121"/>
      <c r="N327" s="122"/>
      <c r="O327" s="122"/>
      <c r="P327" s="123">
        <f>SUM(P328:P329)</f>
        <v>0</v>
      </c>
      <c r="Q327" s="122"/>
      <c r="R327" s="123">
        <f>SUM(R328:R329)</f>
        <v>0</v>
      </c>
      <c r="S327" s="122"/>
      <c r="T327" s="124">
        <f>SUM(T328:T329)</f>
        <v>0</v>
      </c>
      <c r="AR327" s="118" t="s">
        <v>81</v>
      </c>
      <c r="AT327" s="207" t="s">
        <v>72</v>
      </c>
      <c r="AU327" s="207" t="s">
        <v>81</v>
      </c>
      <c r="AY327" s="118" t="s">
        <v>140</v>
      </c>
      <c r="BK327" s="208">
        <f>SUM(BK328:BK329)</f>
        <v>0</v>
      </c>
    </row>
    <row r="328" spans="1:65" s="39" customFormat="1" ht="24.2" customHeight="1">
      <c r="A328" s="184"/>
      <c r="B328" s="26"/>
      <c r="C328" s="127" t="s">
        <v>376</v>
      </c>
      <c r="D328" s="127" t="s">
        <v>143</v>
      </c>
      <c r="E328" s="128" t="s">
        <v>377</v>
      </c>
      <c r="F328" s="129" t="s">
        <v>378</v>
      </c>
      <c r="G328" s="130" t="s">
        <v>351</v>
      </c>
      <c r="H328" s="131">
        <v>4.8849999999999998</v>
      </c>
      <c r="I328" s="132"/>
      <c r="J328" s="133">
        <f>ROUND(I328*H328,2)</f>
        <v>0</v>
      </c>
      <c r="K328" s="134"/>
      <c r="L328" s="26"/>
      <c r="M328" s="209" t="s">
        <v>1</v>
      </c>
      <c r="N328" s="135" t="s">
        <v>38</v>
      </c>
      <c r="O328" s="61"/>
      <c r="P328" s="136">
        <f>O328*H328</f>
        <v>0</v>
      </c>
      <c r="Q328" s="136">
        <v>0</v>
      </c>
      <c r="R328" s="136">
        <f>Q328*H328</f>
        <v>0</v>
      </c>
      <c r="S328" s="136">
        <v>0</v>
      </c>
      <c r="T328" s="137">
        <f>S328*H328</f>
        <v>0</v>
      </c>
      <c r="U328" s="184"/>
      <c r="V328" s="184"/>
      <c r="W328" s="184"/>
      <c r="X328" s="184"/>
      <c r="Y328" s="184"/>
      <c r="Z328" s="184"/>
      <c r="AA328" s="184"/>
      <c r="AB328" s="184"/>
      <c r="AC328" s="184"/>
      <c r="AD328" s="184"/>
      <c r="AE328" s="184"/>
      <c r="AR328" s="210" t="s">
        <v>147</v>
      </c>
      <c r="AT328" s="210" t="s">
        <v>143</v>
      </c>
      <c r="AU328" s="210" t="s">
        <v>83</v>
      </c>
      <c r="AY328" s="186" t="s">
        <v>140</v>
      </c>
      <c r="BE328" s="211">
        <f>IF(N328="základní",J328,0)</f>
        <v>0</v>
      </c>
      <c r="BF328" s="211">
        <f>IF(N328="snížená",J328,0)</f>
        <v>0</v>
      </c>
      <c r="BG328" s="211">
        <f>IF(N328="zákl. přenesená",J328,0)</f>
        <v>0</v>
      </c>
      <c r="BH328" s="211">
        <f>IF(N328="sníž. přenesená",J328,0)</f>
        <v>0</v>
      </c>
      <c r="BI328" s="211">
        <f>IF(N328="nulová",J328,0)</f>
        <v>0</v>
      </c>
      <c r="BJ328" s="186" t="s">
        <v>81</v>
      </c>
      <c r="BK328" s="211">
        <f>ROUND(I328*H328,2)</f>
        <v>0</v>
      </c>
      <c r="BL328" s="186" t="s">
        <v>147</v>
      </c>
      <c r="BM328" s="210" t="s">
        <v>379</v>
      </c>
    </row>
    <row r="329" spans="1:65" s="39" customFormat="1" ht="24.2" customHeight="1">
      <c r="A329" s="184"/>
      <c r="B329" s="26"/>
      <c r="C329" s="127" t="s">
        <v>380</v>
      </c>
      <c r="D329" s="127" t="s">
        <v>143</v>
      </c>
      <c r="E329" s="128" t="s">
        <v>381</v>
      </c>
      <c r="F329" s="129" t="s">
        <v>382</v>
      </c>
      <c r="G329" s="130" t="s">
        <v>351</v>
      </c>
      <c r="H329" s="131">
        <v>4.8849999999999998</v>
      </c>
      <c r="I329" s="132"/>
      <c r="J329" s="133">
        <f>ROUND(I329*H329,2)</f>
        <v>0</v>
      </c>
      <c r="K329" s="134"/>
      <c r="L329" s="26"/>
      <c r="M329" s="209" t="s">
        <v>1</v>
      </c>
      <c r="N329" s="135" t="s">
        <v>38</v>
      </c>
      <c r="O329" s="61"/>
      <c r="P329" s="136">
        <f>O329*H329</f>
        <v>0</v>
      </c>
      <c r="Q329" s="136">
        <v>0</v>
      </c>
      <c r="R329" s="136">
        <f>Q329*H329</f>
        <v>0</v>
      </c>
      <c r="S329" s="136">
        <v>0</v>
      </c>
      <c r="T329" s="137">
        <f>S329*H329</f>
        <v>0</v>
      </c>
      <c r="U329" s="184"/>
      <c r="V329" s="184"/>
      <c r="W329" s="184"/>
      <c r="X329" s="184"/>
      <c r="Y329" s="184"/>
      <c r="Z329" s="184"/>
      <c r="AA329" s="184"/>
      <c r="AB329" s="184"/>
      <c r="AC329" s="184"/>
      <c r="AD329" s="184"/>
      <c r="AE329" s="184"/>
      <c r="AR329" s="210" t="s">
        <v>147</v>
      </c>
      <c r="AT329" s="210" t="s">
        <v>143</v>
      </c>
      <c r="AU329" s="210" t="s">
        <v>83</v>
      </c>
      <c r="AY329" s="186" t="s">
        <v>140</v>
      </c>
      <c r="BE329" s="211">
        <f>IF(N329="základní",J329,0)</f>
        <v>0</v>
      </c>
      <c r="BF329" s="211">
        <f>IF(N329="snížená",J329,0)</f>
        <v>0</v>
      </c>
      <c r="BG329" s="211">
        <f>IF(N329="zákl. přenesená",J329,0)</f>
        <v>0</v>
      </c>
      <c r="BH329" s="211">
        <f>IF(N329="sníž. přenesená",J329,0)</f>
        <v>0</v>
      </c>
      <c r="BI329" s="211">
        <f>IF(N329="nulová",J329,0)</f>
        <v>0</v>
      </c>
      <c r="BJ329" s="186" t="s">
        <v>81</v>
      </c>
      <c r="BK329" s="211">
        <f>ROUND(I329*H329,2)</f>
        <v>0</v>
      </c>
      <c r="BL329" s="186" t="s">
        <v>147</v>
      </c>
      <c r="BM329" s="210" t="s">
        <v>383</v>
      </c>
    </row>
    <row r="330" spans="1:65" s="117" customFormat="1" ht="25.9" customHeight="1">
      <c r="B330" s="116"/>
      <c r="D330" s="118" t="s">
        <v>72</v>
      </c>
      <c r="E330" s="119" t="s">
        <v>384</v>
      </c>
      <c r="F330" s="119" t="s">
        <v>385</v>
      </c>
      <c r="J330" s="120">
        <f>BK330</f>
        <v>0</v>
      </c>
      <c r="L330" s="116"/>
      <c r="M330" s="121"/>
      <c r="N330" s="122"/>
      <c r="O330" s="122"/>
      <c r="P330" s="123">
        <f>P331+P352+P395+P454+P501+P593+P615+P630+P713+P747+P780+P848+P900+P923+P1026+P1066+P1073+P1097+P1124</f>
        <v>0</v>
      </c>
      <c r="Q330" s="122"/>
      <c r="R330" s="123">
        <f>R331+R352+R395+R454+R501+R593+R615+R630+R713+R747+R780+R848+R900+R923+R1026+R1066+R1073+R1097+R1124</f>
        <v>16.08611714421</v>
      </c>
      <c r="S330" s="122"/>
      <c r="T330" s="124">
        <f>T331+T352+T395+T454+T501+T593+T615+T630+T713+T747+T780+T848+T900+T923+T1026+T1066+T1073+T1097+T1124</f>
        <v>13.269485899999999</v>
      </c>
      <c r="AR330" s="118" t="s">
        <v>83</v>
      </c>
      <c r="AT330" s="207" t="s">
        <v>72</v>
      </c>
      <c r="AU330" s="207" t="s">
        <v>73</v>
      </c>
      <c r="AY330" s="118" t="s">
        <v>140</v>
      </c>
      <c r="BK330" s="208">
        <f>BK331+BK352+BK395+BK454+BK501+BK593+BK615+BK630+BK713+BK747+BK780+BK848+BK900+BK923+BK1026+BK1066+BK1073+BK1097+BK1124</f>
        <v>0</v>
      </c>
    </row>
    <row r="331" spans="1:65" s="117" customFormat="1" ht="22.9" customHeight="1">
      <c r="B331" s="116"/>
      <c r="D331" s="118" t="s">
        <v>72</v>
      </c>
      <c r="E331" s="125" t="s">
        <v>386</v>
      </c>
      <c r="F331" s="125" t="s">
        <v>387</v>
      </c>
      <c r="J331" s="126">
        <f>BK331</f>
        <v>0</v>
      </c>
      <c r="L331" s="116"/>
      <c r="M331" s="121"/>
      <c r="N331" s="122"/>
      <c r="O331" s="122"/>
      <c r="P331" s="123">
        <f>SUM(P332:P351)</f>
        <v>0</v>
      </c>
      <c r="Q331" s="122"/>
      <c r="R331" s="123">
        <f>SUM(R332:R351)</f>
        <v>4.1439499999999997E-2</v>
      </c>
      <c r="S331" s="122"/>
      <c r="T331" s="124">
        <f>SUM(T332:T351)</f>
        <v>0</v>
      </c>
      <c r="AR331" s="118" t="s">
        <v>83</v>
      </c>
      <c r="AT331" s="207" t="s">
        <v>72</v>
      </c>
      <c r="AU331" s="207" t="s">
        <v>81</v>
      </c>
      <c r="AY331" s="118" t="s">
        <v>140</v>
      </c>
      <c r="BK331" s="208">
        <f>SUM(BK332:BK351)</f>
        <v>0</v>
      </c>
    </row>
    <row r="332" spans="1:65" s="39" customFormat="1" ht="24.2" customHeight="1">
      <c r="A332" s="184"/>
      <c r="B332" s="26"/>
      <c r="C332" s="127" t="s">
        <v>388</v>
      </c>
      <c r="D332" s="127" t="s">
        <v>143</v>
      </c>
      <c r="E332" s="128" t="s">
        <v>389</v>
      </c>
      <c r="F332" s="129" t="s">
        <v>390</v>
      </c>
      <c r="G332" s="130" t="s">
        <v>204</v>
      </c>
      <c r="H332" s="131">
        <v>8</v>
      </c>
      <c r="I332" s="132"/>
      <c r="J332" s="133">
        <f>ROUND(I332*H332,2)</f>
        <v>0</v>
      </c>
      <c r="K332" s="134"/>
      <c r="L332" s="26"/>
      <c r="M332" s="209" t="s">
        <v>1</v>
      </c>
      <c r="N332" s="135" t="s">
        <v>38</v>
      </c>
      <c r="O332" s="61"/>
      <c r="P332" s="136">
        <f>O332*H332</f>
        <v>0</v>
      </c>
      <c r="Q332" s="136">
        <v>0</v>
      </c>
      <c r="R332" s="136">
        <f>Q332*H332</f>
        <v>0</v>
      </c>
      <c r="S332" s="136">
        <v>0</v>
      </c>
      <c r="T332" s="137">
        <f>S332*H332</f>
        <v>0</v>
      </c>
      <c r="U332" s="184"/>
      <c r="V332" s="184"/>
      <c r="W332" s="184"/>
      <c r="X332" s="184"/>
      <c r="Y332" s="184"/>
      <c r="Z332" s="184"/>
      <c r="AA332" s="184"/>
      <c r="AB332" s="184"/>
      <c r="AC332" s="184"/>
      <c r="AD332" s="184"/>
      <c r="AE332" s="184"/>
      <c r="AR332" s="210" t="s">
        <v>279</v>
      </c>
      <c r="AT332" s="210" t="s">
        <v>143</v>
      </c>
      <c r="AU332" s="210" t="s">
        <v>83</v>
      </c>
      <c r="AY332" s="186" t="s">
        <v>140</v>
      </c>
      <c r="BE332" s="211">
        <f>IF(N332="základní",J332,0)</f>
        <v>0</v>
      </c>
      <c r="BF332" s="211">
        <f>IF(N332="snížená",J332,0)</f>
        <v>0</v>
      </c>
      <c r="BG332" s="211">
        <f>IF(N332="zákl. přenesená",J332,0)</f>
        <v>0</v>
      </c>
      <c r="BH332" s="211">
        <f>IF(N332="sníž. přenesená",J332,0)</f>
        <v>0</v>
      </c>
      <c r="BI332" s="211">
        <f>IF(N332="nulová",J332,0)</f>
        <v>0</v>
      </c>
      <c r="BJ332" s="186" t="s">
        <v>81</v>
      </c>
      <c r="BK332" s="211">
        <f>ROUND(I332*H332,2)</f>
        <v>0</v>
      </c>
      <c r="BL332" s="186" t="s">
        <v>279</v>
      </c>
      <c r="BM332" s="210" t="s">
        <v>391</v>
      </c>
    </row>
    <row r="333" spans="1:65" s="139" customFormat="1">
      <c r="B333" s="138"/>
      <c r="D333" s="140" t="s">
        <v>149</v>
      </c>
      <c r="E333" s="141" t="s">
        <v>1</v>
      </c>
      <c r="F333" s="142" t="s">
        <v>392</v>
      </c>
      <c r="H333" s="141" t="s">
        <v>1</v>
      </c>
      <c r="L333" s="138"/>
      <c r="M333" s="143"/>
      <c r="N333" s="144"/>
      <c r="O333" s="144"/>
      <c r="P333" s="144"/>
      <c r="Q333" s="144"/>
      <c r="R333" s="144"/>
      <c r="S333" s="144"/>
      <c r="T333" s="145"/>
      <c r="AT333" s="141" t="s">
        <v>149</v>
      </c>
      <c r="AU333" s="141" t="s">
        <v>83</v>
      </c>
      <c r="AV333" s="139" t="s">
        <v>81</v>
      </c>
      <c r="AW333" s="139" t="s">
        <v>31</v>
      </c>
      <c r="AX333" s="139" t="s">
        <v>73</v>
      </c>
      <c r="AY333" s="141" t="s">
        <v>140</v>
      </c>
    </row>
    <row r="334" spans="1:65" s="139" customFormat="1">
      <c r="B334" s="138"/>
      <c r="D334" s="140" t="s">
        <v>149</v>
      </c>
      <c r="E334" s="141" t="s">
        <v>1</v>
      </c>
      <c r="F334" s="142" t="s">
        <v>393</v>
      </c>
      <c r="H334" s="141" t="s">
        <v>1</v>
      </c>
      <c r="L334" s="138"/>
      <c r="M334" s="143"/>
      <c r="N334" s="144"/>
      <c r="O334" s="144"/>
      <c r="P334" s="144"/>
      <c r="Q334" s="144"/>
      <c r="R334" s="144"/>
      <c r="S334" s="144"/>
      <c r="T334" s="145"/>
      <c r="AT334" s="141" t="s">
        <v>149</v>
      </c>
      <c r="AU334" s="141" t="s">
        <v>83</v>
      </c>
      <c r="AV334" s="139" t="s">
        <v>81</v>
      </c>
      <c r="AW334" s="139" t="s">
        <v>31</v>
      </c>
      <c r="AX334" s="139" t="s">
        <v>73</v>
      </c>
      <c r="AY334" s="141" t="s">
        <v>140</v>
      </c>
    </row>
    <row r="335" spans="1:65" s="147" customFormat="1">
      <c r="B335" s="146"/>
      <c r="D335" s="140" t="s">
        <v>149</v>
      </c>
      <c r="E335" s="148" t="s">
        <v>1</v>
      </c>
      <c r="F335" s="149" t="s">
        <v>394</v>
      </c>
      <c r="H335" s="150">
        <v>3.6</v>
      </c>
      <c r="L335" s="146"/>
      <c r="M335" s="151"/>
      <c r="N335" s="152"/>
      <c r="O335" s="152"/>
      <c r="P335" s="152"/>
      <c r="Q335" s="152"/>
      <c r="R335" s="152"/>
      <c r="S335" s="152"/>
      <c r="T335" s="153"/>
      <c r="AT335" s="148" t="s">
        <v>149</v>
      </c>
      <c r="AU335" s="148" t="s">
        <v>83</v>
      </c>
      <c r="AV335" s="147" t="s">
        <v>83</v>
      </c>
      <c r="AW335" s="147" t="s">
        <v>31</v>
      </c>
      <c r="AX335" s="147" t="s">
        <v>73</v>
      </c>
      <c r="AY335" s="148" t="s">
        <v>140</v>
      </c>
    </row>
    <row r="336" spans="1:65" s="139" customFormat="1">
      <c r="B336" s="138"/>
      <c r="D336" s="140" t="s">
        <v>149</v>
      </c>
      <c r="E336" s="141" t="s">
        <v>1</v>
      </c>
      <c r="F336" s="142" t="s">
        <v>395</v>
      </c>
      <c r="H336" s="141" t="s">
        <v>1</v>
      </c>
      <c r="L336" s="138"/>
      <c r="M336" s="143"/>
      <c r="N336" s="144"/>
      <c r="O336" s="144"/>
      <c r="P336" s="144"/>
      <c r="Q336" s="144"/>
      <c r="R336" s="144"/>
      <c r="S336" s="144"/>
      <c r="T336" s="145"/>
      <c r="AT336" s="141" t="s">
        <v>149</v>
      </c>
      <c r="AU336" s="141" t="s">
        <v>83</v>
      </c>
      <c r="AV336" s="139" t="s">
        <v>81</v>
      </c>
      <c r="AW336" s="139" t="s">
        <v>31</v>
      </c>
      <c r="AX336" s="139" t="s">
        <v>73</v>
      </c>
      <c r="AY336" s="141" t="s">
        <v>140</v>
      </c>
    </row>
    <row r="337" spans="1:65" s="147" customFormat="1">
      <c r="B337" s="146"/>
      <c r="D337" s="140" t="s">
        <v>149</v>
      </c>
      <c r="E337" s="148" t="s">
        <v>1</v>
      </c>
      <c r="F337" s="149" t="s">
        <v>396</v>
      </c>
      <c r="H337" s="150">
        <v>4.4000000000000004</v>
      </c>
      <c r="L337" s="146"/>
      <c r="M337" s="151"/>
      <c r="N337" s="152"/>
      <c r="O337" s="152"/>
      <c r="P337" s="152"/>
      <c r="Q337" s="152"/>
      <c r="R337" s="152"/>
      <c r="S337" s="152"/>
      <c r="T337" s="153"/>
      <c r="AT337" s="148" t="s">
        <v>149</v>
      </c>
      <c r="AU337" s="148" t="s">
        <v>83</v>
      </c>
      <c r="AV337" s="147" t="s">
        <v>83</v>
      </c>
      <c r="AW337" s="147" t="s">
        <v>31</v>
      </c>
      <c r="AX337" s="147" t="s">
        <v>73</v>
      </c>
      <c r="AY337" s="148" t="s">
        <v>140</v>
      </c>
    </row>
    <row r="338" spans="1:65" s="155" customFormat="1">
      <c r="B338" s="154"/>
      <c r="D338" s="140" t="s">
        <v>149</v>
      </c>
      <c r="E338" s="156" t="s">
        <v>1</v>
      </c>
      <c r="F338" s="157" t="s">
        <v>170</v>
      </c>
      <c r="H338" s="158">
        <v>8</v>
      </c>
      <c r="L338" s="154"/>
      <c r="M338" s="159"/>
      <c r="N338" s="160"/>
      <c r="O338" s="160"/>
      <c r="P338" s="160"/>
      <c r="Q338" s="160"/>
      <c r="R338" s="160"/>
      <c r="S338" s="160"/>
      <c r="T338" s="161"/>
      <c r="AT338" s="156" t="s">
        <v>149</v>
      </c>
      <c r="AU338" s="156" t="s">
        <v>83</v>
      </c>
      <c r="AV338" s="155" t="s">
        <v>147</v>
      </c>
      <c r="AW338" s="155" t="s">
        <v>31</v>
      </c>
      <c r="AX338" s="155" t="s">
        <v>81</v>
      </c>
      <c r="AY338" s="156" t="s">
        <v>140</v>
      </c>
    </row>
    <row r="339" spans="1:65" s="39" customFormat="1" ht="16.5" customHeight="1">
      <c r="A339" s="184"/>
      <c r="B339" s="26"/>
      <c r="C339" s="162" t="s">
        <v>397</v>
      </c>
      <c r="D339" s="162" t="s">
        <v>225</v>
      </c>
      <c r="E339" s="163" t="s">
        <v>398</v>
      </c>
      <c r="F339" s="164" t="s">
        <v>399</v>
      </c>
      <c r="G339" s="165" t="s">
        <v>204</v>
      </c>
      <c r="H339" s="166">
        <v>8.4</v>
      </c>
      <c r="I339" s="167"/>
      <c r="J339" s="168">
        <f>ROUND(I339*H339,2)</f>
        <v>0</v>
      </c>
      <c r="K339" s="169"/>
      <c r="L339" s="212"/>
      <c r="M339" s="213" t="s">
        <v>1</v>
      </c>
      <c r="N339" s="170" t="s">
        <v>38</v>
      </c>
      <c r="O339" s="61"/>
      <c r="P339" s="136">
        <f>O339*H339</f>
        <v>0</v>
      </c>
      <c r="Q339" s="136">
        <v>3.0000000000000001E-5</v>
      </c>
      <c r="R339" s="136">
        <f>Q339*H339</f>
        <v>2.52E-4</v>
      </c>
      <c r="S339" s="136">
        <v>0</v>
      </c>
      <c r="T339" s="137">
        <f>S339*H339</f>
        <v>0</v>
      </c>
      <c r="U339" s="184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R339" s="210" t="s">
        <v>380</v>
      </c>
      <c r="AT339" s="210" t="s">
        <v>225</v>
      </c>
      <c r="AU339" s="210" t="s">
        <v>83</v>
      </c>
      <c r="AY339" s="186" t="s">
        <v>140</v>
      </c>
      <c r="BE339" s="211">
        <f>IF(N339="základní",J339,0)</f>
        <v>0</v>
      </c>
      <c r="BF339" s="211">
        <f>IF(N339="snížená",J339,0)</f>
        <v>0</v>
      </c>
      <c r="BG339" s="211">
        <f>IF(N339="zákl. přenesená",J339,0)</f>
        <v>0</v>
      </c>
      <c r="BH339" s="211">
        <f>IF(N339="sníž. přenesená",J339,0)</f>
        <v>0</v>
      </c>
      <c r="BI339" s="211">
        <f>IF(N339="nulová",J339,0)</f>
        <v>0</v>
      </c>
      <c r="BJ339" s="186" t="s">
        <v>81</v>
      </c>
      <c r="BK339" s="211">
        <f>ROUND(I339*H339,2)</f>
        <v>0</v>
      </c>
      <c r="BL339" s="186" t="s">
        <v>279</v>
      </c>
      <c r="BM339" s="210" t="s">
        <v>400</v>
      </c>
    </row>
    <row r="340" spans="1:65" s="147" customFormat="1">
      <c r="B340" s="146"/>
      <c r="D340" s="140" t="s">
        <v>149</v>
      </c>
      <c r="F340" s="149" t="s">
        <v>401</v>
      </c>
      <c r="H340" s="150">
        <v>8.4</v>
      </c>
      <c r="L340" s="146"/>
      <c r="M340" s="151"/>
      <c r="N340" s="152"/>
      <c r="O340" s="152"/>
      <c r="P340" s="152"/>
      <c r="Q340" s="152"/>
      <c r="R340" s="152"/>
      <c r="S340" s="152"/>
      <c r="T340" s="153"/>
      <c r="AT340" s="148" t="s">
        <v>149</v>
      </c>
      <c r="AU340" s="148" t="s">
        <v>83</v>
      </c>
      <c r="AV340" s="147" t="s">
        <v>83</v>
      </c>
      <c r="AW340" s="147" t="s">
        <v>4</v>
      </c>
      <c r="AX340" s="147" t="s">
        <v>81</v>
      </c>
      <c r="AY340" s="148" t="s">
        <v>140</v>
      </c>
    </row>
    <row r="341" spans="1:65" s="39" customFormat="1" ht="24.2" customHeight="1">
      <c r="A341" s="184"/>
      <c r="B341" s="26"/>
      <c r="C341" s="127" t="s">
        <v>402</v>
      </c>
      <c r="D341" s="127" t="s">
        <v>143</v>
      </c>
      <c r="E341" s="128" t="s">
        <v>403</v>
      </c>
      <c r="F341" s="129" t="s">
        <v>404</v>
      </c>
      <c r="G341" s="130" t="s">
        <v>193</v>
      </c>
      <c r="H341" s="131">
        <v>2</v>
      </c>
      <c r="I341" s="132"/>
      <c r="J341" s="133">
        <f>ROUND(I341*H341,2)</f>
        <v>0</v>
      </c>
      <c r="K341" s="134"/>
      <c r="L341" s="26"/>
      <c r="M341" s="209" t="s">
        <v>1</v>
      </c>
      <c r="N341" s="135" t="s">
        <v>38</v>
      </c>
      <c r="O341" s="61"/>
      <c r="P341" s="136">
        <f>O341*H341</f>
        <v>0</v>
      </c>
      <c r="Q341" s="136">
        <v>0</v>
      </c>
      <c r="R341" s="136">
        <f>Q341*H341</f>
        <v>0</v>
      </c>
      <c r="S341" s="136">
        <v>0</v>
      </c>
      <c r="T341" s="137">
        <f>S341*H341</f>
        <v>0</v>
      </c>
      <c r="U341" s="184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R341" s="210" t="s">
        <v>279</v>
      </c>
      <c r="AT341" s="210" t="s">
        <v>143</v>
      </c>
      <c r="AU341" s="210" t="s">
        <v>83</v>
      </c>
      <c r="AY341" s="186" t="s">
        <v>140</v>
      </c>
      <c r="BE341" s="211">
        <f>IF(N341="základní",J341,0)</f>
        <v>0</v>
      </c>
      <c r="BF341" s="211">
        <f>IF(N341="snížená",J341,0)</f>
        <v>0</v>
      </c>
      <c r="BG341" s="211">
        <f>IF(N341="zákl. přenesená",J341,0)</f>
        <v>0</v>
      </c>
      <c r="BH341" s="211">
        <f>IF(N341="sníž. přenesená",J341,0)</f>
        <v>0</v>
      </c>
      <c r="BI341" s="211">
        <f>IF(N341="nulová",J341,0)</f>
        <v>0</v>
      </c>
      <c r="BJ341" s="186" t="s">
        <v>81</v>
      </c>
      <c r="BK341" s="211">
        <f>ROUND(I341*H341,2)</f>
        <v>0</v>
      </c>
      <c r="BL341" s="186" t="s">
        <v>279</v>
      </c>
      <c r="BM341" s="210" t="s">
        <v>405</v>
      </c>
    </row>
    <row r="342" spans="1:65" s="39" customFormat="1" ht="16.5" customHeight="1">
      <c r="A342" s="184"/>
      <c r="B342" s="26"/>
      <c r="C342" s="162" t="s">
        <v>406</v>
      </c>
      <c r="D342" s="162" t="s">
        <v>225</v>
      </c>
      <c r="E342" s="163" t="s">
        <v>407</v>
      </c>
      <c r="F342" s="164" t="s">
        <v>408</v>
      </c>
      <c r="G342" s="165" t="s">
        <v>193</v>
      </c>
      <c r="H342" s="166">
        <v>2</v>
      </c>
      <c r="I342" s="167"/>
      <c r="J342" s="168">
        <f>ROUND(I342*H342,2)</f>
        <v>0</v>
      </c>
      <c r="K342" s="169"/>
      <c r="L342" s="212"/>
      <c r="M342" s="213" t="s">
        <v>1</v>
      </c>
      <c r="N342" s="170" t="s">
        <v>38</v>
      </c>
      <c r="O342" s="61"/>
      <c r="P342" s="136">
        <f>O342*H342</f>
        <v>0</v>
      </c>
      <c r="Q342" s="136">
        <v>4.0000000000000003E-5</v>
      </c>
      <c r="R342" s="136">
        <f>Q342*H342</f>
        <v>8.0000000000000007E-5</v>
      </c>
      <c r="S342" s="136">
        <v>0</v>
      </c>
      <c r="T342" s="137">
        <f>S342*H342</f>
        <v>0</v>
      </c>
      <c r="U342" s="184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R342" s="210" t="s">
        <v>380</v>
      </c>
      <c r="AT342" s="210" t="s">
        <v>225</v>
      </c>
      <c r="AU342" s="210" t="s">
        <v>83</v>
      </c>
      <c r="AY342" s="186" t="s">
        <v>140</v>
      </c>
      <c r="BE342" s="211">
        <f>IF(N342="základní",J342,0)</f>
        <v>0</v>
      </c>
      <c r="BF342" s="211">
        <f>IF(N342="snížená",J342,0)</f>
        <v>0</v>
      </c>
      <c r="BG342" s="211">
        <f>IF(N342="zákl. přenesená",J342,0)</f>
        <v>0</v>
      </c>
      <c r="BH342" s="211">
        <f>IF(N342="sníž. přenesená",J342,0)</f>
        <v>0</v>
      </c>
      <c r="BI342" s="211">
        <f>IF(N342="nulová",J342,0)</f>
        <v>0</v>
      </c>
      <c r="BJ342" s="186" t="s">
        <v>81</v>
      </c>
      <c r="BK342" s="211">
        <f>ROUND(I342*H342,2)</f>
        <v>0</v>
      </c>
      <c r="BL342" s="186" t="s">
        <v>279</v>
      </c>
      <c r="BM342" s="210" t="s">
        <v>409</v>
      </c>
    </row>
    <row r="343" spans="1:65" s="39" customFormat="1" ht="33" customHeight="1">
      <c r="A343" s="184"/>
      <c r="B343" s="26"/>
      <c r="C343" s="127" t="s">
        <v>410</v>
      </c>
      <c r="D343" s="127" t="s">
        <v>143</v>
      </c>
      <c r="E343" s="128" t="s">
        <v>411</v>
      </c>
      <c r="F343" s="129" t="s">
        <v>412</v>
      </c>
      <c r="G343" s="130" t="s">
        <v>156</v>
      </c>
      <c r="H343" s="131">
        <v>1.2150000000000001</v>
      </c>
      <c r="I343" s="132"/>
      <c r="J343" s="133">
        <f>ROUND(I343*H343,2)</f>
        <v>0</v>
      </c>
      <c r="K343" s="134"/>
      <c r="L343" s="26"/>
      <c r="M343" s="209" t="s">
        <v>1</v>
      </c>
      <c r="N343" s="135" t="s">
        <v>38</v>
      </c>
      <c r="O343" s="61"/>
      <c r="P343" s="136">
        <f>O343*H343</f>
        <v>0</v>
      </c>
      <c r="Q343" s="136">
        <v>4.4999999999999997E-3</v>
      </c>
      <c r="R343" s="136">
        <f>Q343*H343</f>
        <v>5.4675000000000001E-3</v>
      </c>
      <c r="S343" s="136">
        <v>0</v>
      </c>
      <c r="T343" s="137">
        <f>S343*H343</f>
        <v>0</v>
      </c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R343" s="210" t="s">
        <v>279</v>
      </c>
      <c r="AT343" s="210" t="s">
        <v>143</v>
      </c>
      <c r="AU343" s="210" t="s">
        <v>83</v>
      </c>
      <c r="AY343" s="186" t="s">
        <v>140</v>
      </c>
      <c r="BE343" s="211">
        <f>IF(N343="základní",J343,0)</f>
        <v>0</v>
      </c>
      <c r="BF343" s="211">
        <f>IF(N343="snížená",J343,0)</f>
        <v>0</v>
      </c>
      <c r="BG343" s="211">
        <f>IF(N343="zákl. přenesená",J343,0)</f>
        <v>0</v>
      </c>
      <c r="BH343" s="211">
        <f>IF(N343="sníž. přenesená",J343,0)</f>
        <v>0</v>
      </c>
      <c r="BI343" s="211">
        <f>IF(N343="nulová",J343,0)</f>
        <v>0</v>
      </c>
      <c r="BJ343" s="186" t="s">
        <v>81</v>
      </c>
      <c r="BK343" s="211">
        <f>ROUND(I343*H343,2)</f>
        <v>0</v>
      </c>
      <c r="BL343" s="186" t="s">
        <v>279</v>
      </c>
      <c r="BM343" s="210" t="s">
        <v>413</v>
      </c>
    </row>
    <row r="344" spans="1:65" s="139" customFormat="1">
      <c r="B344" s="138"/>
      <c r="D344" s="140" t="s">
        <v>149</v>
      </c>
      <c r="E344" s="141" t="s">
        <v>1</v>
      </c>
      <c r="F344" s="142" t="s">
        <v>414</v>
      </c>
      <c r="H344" s="141" t="s">
        <v>1</v>
      </c>
      <c r="L344" s="138"/>
      <c r="M344" s="143"/>
      <c r="N344" s="144"/>
      <c r="O344" s="144"/>
      <c r="P344" s="144"/>
      <c r="Q344" s="144"/>
      <c r="R344" s="144"/>
      <c r="S344" s="144"/>
      <c r="T344" s="145"/>
      <c r="AT344" s="141" t="s">
        <v>149</v>
      </c>
      <c r="AU344" s="141" t="s">
        <v>83</v>
      </c>
      <c r="AV344" s="139" t="s">
        <v>81</v>
      </c>
      <c r="AW344" s="139" t="s">
        <v>31</v>
      </c>
      <c r="AX344" s="139" t="s">
        <v>73</v>
      </c>
      <c r="AY344" s="141" t="s">
        <v>140</v>
      </c>
    </row>
    <row r="345" spans="1:65" s="147" customFormat="1">
      <c r="B345" s="146"/>
      <c r="D345" s="140" t="s">
        <v>149</v>
      </c>
      <c r="E345" s="148" t="s">
        <v>1</v>
      </c>
      <c r="F345" s="149" t="s">
        <v>415</v>
      </c>
      <c r="H345" s="150">
        <v>1.2150000000000001</v>
      </c>
      <c r="L345" s="146"/>
      <c r="M345" s="151"/>
      <c r="N345" s="152"/>
      <c r="O345" s="152"/>
      <c r="P345" s="152"/>
      <c r="Q345" s="152"/>
      <c r="R345" s="152"/>
      <c r="S345" s="152"/>
      <c r="T345" s="153"/>
      <c r="AT345" s="148" t="s">
        <v>149</v>
      </c>
      <c r="AU345" s="148" t="s">
        <v>83</v>
      </c>
      <c r="AV345" s="147" t="s">
        <v>83</v>
      </c>
      <c r="AW345" s="147" t="s">
        <v>31</v>
      </c>
      <c r="AX345" s="147" t="s">
        <v>81</v>
      </c>
      <c r="AY345" s="148" t="s">
        <v>140</v>
      </c>
    </row>
    <row r="346" spans="1:65" s="39" customFormat="1" ht="24.2" customHeight="1">
      <c r="A346" s="184"/>
      <c r="B346" s="26"/>
      <c r="C346" s="127" t="s">
        <v>416</v>
      </c>
      <c r="D346" s="127" t="s">
        <v>143</v>
      </c>
      <c r="E346" s="128" t="s">
        <v>417</v>
      </c>
      <c r="F346" s="129" t="s">
        <v>418</v>
      </c>
      <c r="G346" s="130" t="s">
        <v>156</v>
      </c>
      <c r="H346" s="131">
        <v>7.92</v>
      </c>
      <c r="I346" s="132"/>
      <c r="J346" s="133">
        <f>ROUND(I346*H346,2)</f>
        <v>0</v>
      </c>
      <c r="K346" s="134"/>
      <c r="L346" s="26"/>
      <c r="M346" s="209" t="s">
        <v>1</v>
      </c>
      <c r="N346" s="135" t="s">
        <v>38</v>
      </c>
      <c r="O346" s="61"/>
      <c r="P346" s="136">
        <f>O346*H346</f>
        <v>0</v>
      </c>
      <c r="Q346" s="136">
        <v>4.4999999999999997E-3</v>
      </c>
      <c r="R346" s="136">
        <f>Q346*H346</f>
        <v>3.5639999999999998E-2</v>
      </c>
      <c r="S346" s="136">
        <v>0</v>
      </c>
      <c r="T346" s="137">
        <f>S346*H346</f>
        <v>0</v>
      </c>
      <c r="U346" s="184"/>
      <c r="V346" s="184"/>
      <c r="W346" s="184"/>
      <c r="X346" s="184"/>
      <c r="Y346" s="184"/>
      <c r="Z346" s="184"/>
      <c r="AA346" s="184"/>
      <c r="AB346" s="184"/>
      <c r="AC346" s="184"/>
      <c r="AD346" s="184"/>
      <c r="AE346" s="184"/>
      <c r="AR346" s="210" t="s">
        <v>279</v>
      </c>
      <c r="AT346" s="210" t="s">
        <v>143</v>
      </c>
      <c r="AU346" s="210" t="s">
        <v>83</v>
      </c>
      <c r="AY346" s="186" t="s">
        <v>140</v>
      </c>
      <c r="BE346" s="211">
        <f>IF(N346="základní",J346,0)</f>
        <v>0</v>
      </c>
      <c r="BF346" s="211">
        <f>IF(N346="snížená",J346,0)</f>
        <v>0</v>
      </c>
      <c r="BG346" s="211">
        <f>IF(N346="zákl. přenesená",J346,0)</f>
        <v>0</v>
      </c>
      <c r="BH346" s="211">
        <f>IF(N346="sníž. přenesená",J346,0)</f>
        <v>0</v>
      </c>
      <c r="BI346" s="211">
        <f>IF(N346="nulová",J346,0)</f>
        <v>0</v>
      </c>
      <c r="BJ346" s="186" t="s">
        <v>81</v>
      </c>
      <c r="BK346" s="211">
        <f>ROUND(I346*H346,2)</f>
        <v>0</v>
      </c>
      <c r="BL346" s="186" t="s">
        <v>279</v>
      </c>
      <c r="BM346" s="210" t="s">
        <v>419</v>
      </c>
    </row>
    <row r="347" spans="1:65" s="139" customFormat="1">
      <c r="B347" s="138"/>
      <c r="D347" s="140" t="s">
        <v>149</v>
      </c>
      <c r="E347" s="141" t="s">
        <v>1</v>
      </c>
      <c r="F347" s="142" t="s">
        <v>420</v>
      </c>
      <c r="H347" s="141" t="s">
        <v>1</v>
      </c>
      <c r="L347" s="138"/>
      <c r="M347" s="143"/>
      <c r="N347" s="144"/>
      <c r="O347" s="144"/>
      <c r="P347" s="144"/>
      <c r="Q347" s="144"/>
      <c r="R347" s="144"/>
      <c r="S347" s="144"/>
      <c r="T347" s="145"/>
      <c r="AT347" s="141" t="s">
        <v>149</v>
      </c>
      <c r="AU347" s="141" t="s">
        <v>83</v>
      </c>
      <c r="AV347" s="139" t="s">
        <v>81</v>
      </c>
      <c r="AW347" s="139" t="s">
        <v>31</v>
      </c>
      <c r="AX347" s="139" t="s">
        <v>73</v>
      </c>
      <c r="AY347" s="141" t="s">
        <v>140</v>
      </c>
    </row>
    <row r="348" spans="1:65" s="147" customFormat="1">
      <c r="B348" s="146"/>
      <c r="D348" s="140" t="s">
        <v>149</v>
      </c>
      <c r="E348" s="148" t="s">
        <v>1</v>
      </c>
      <c r="F348" s="149" t="s">
        <v>421</v>
      </c>
      <c r="H348" s="150">
        <v>7.9200000000000008</v>
      </c>
      <c r="L348" s="146"/>
      <c r="M348" s="151"/>
      <c r="N348" s="152"/>
      <c r="O348" s="152"/>
      <c r="P348" s="152"/>
      <c r="Q348" s="152"/>
      <c r="R348" s="152"/>
      <c r="S348" s="152"/>
      <c r="T348" s="153"/>
      <c r="AT348" s="148" t="s">
        <v>149</v>
      </c>
      <c r="AU348" s="148" t="s">
        <v>83</v>
      </c>
      <c r="AV348" s="147" t="s">
        <v>83</v>
      </c>
      <c r="AW348" s="147" t="s">
        <v>31</v>
      </c>
      <c r="AX348" s="147" t="s">
        <v>73</v>
      </c>
      <c r="AY348" s="148" t="s">
        <v>140</v>
      </c>
    </row>
    <row r="349" spans="1:65" s="155" customFormat="1">
      <c r="B349" s="154"/>
      <c r="D349" s="140" t="s">
        <v>149</v>
      </c>
      <c r="E349" s="156" t="s">
        <v>1</v>
      </c>
      <c r="F349" s="157" t="s">
        <v>170</v>
      </c>
      <c r="H349" s="158">
        <v>7.9200000000000008</v>
      </c>
      <c r="L349" s="154"/>
      <c r="M349" s="159"/>
      <c r="N349" s="160"/>
      <c r="O349" s="160"/>
      <c r="P349" s="160"/>
      <c r="Q349" s="160"/>
      <c r="R349" s="160"/>
      <c r="S349" s="160"/>
      <c r="T349" s="161"/>
      <c r="AT349" s="156" t="s">
        <v>149</v>
      </c>
      <c r="AU349" s="156" t="s">
        <v>83</v>
      </c>
      <c r="AV349" s="155" t="s">
        <v>147</v>
      </c>
      <c r="AW349" s="155" t="s">
        <v>31</v>
      </c>
      <c r="AX349" s="155" t="s">
        <v>81</v>
      </c>
      <c r="AY349" s="156" t="s">
        <v>140</v>
      </c>
    </row>
    <row r="350" spans="1:65" s="39" customFormat="1" ht="37.9" customHeight="1">
      <c r="A350" s="184"/>
      <c r="B350" s="26"/>
      <c r="C350" s="127" t="s">
        <v>422</v>
      </c>
      <c r="D350" s="127" t="s">
        <v>143</v>
      </c>
      <c r="E350" s="128" t="s">
        <v>423</v>
      </c>
      <c r="F350" s="129" t="s">
        <v>424</v>
      </c>
      <c r="G350" s="130" t="s">
        <v>351</v>
      </c>
      <c r="H350" s="131">
        <v>4.1000000000000002E-2</v>
      </c>
      <c r="I350" s="132"/>
      <c r="J350" s="133">
        <f>ROUND(I350*H350,2)</f>
        <v>0</v>
      </c>
      <c r="K350" s="134"/>
      <c r="L350" s="26"/>
      <c r="M350" s="209" t="s">
        <v>1</v>
      </c>
      <c r="N350" s="135" t="s">
        <v>38</v>
      </c>
      <c r="O350" s="61"/>
      <c r="P350" s="136">
        <f>O350*H350</f>
        <v>0</v>
      </c>
      <c r="Q350" s="136">
        <v>0</v>
      </c>
      <c r="R350" s="136">
        <f>Q350*H350</f>
        <v>0</v>
      </c>
      <c r="S350" s="136">
        <v>0</v>
      </c>
      <c r="T350" s="137">
        <f>S350*H350</f>
        <v>0</v>
      </c>
      <c r="U350" s="184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R350" s="210" t="s">
        <v>279</v>
      </c>
      <c r="AT350" s="210" t="s">
        <v>143</v>
      </c>
      <c r="AU350" s="210" t="s">
        <v>83</v>
      </c>
      <c r="AY350" s="186" t="s">
        <v>140</v>
      </c>
      <c r="BE350" s="211">
        <f>IF(N350="základní",J350,0)</f>
        <v>0</v>
      </c>
      <c r="BF350" s="211">
        <f>IF(N350="snížená",J350,0)</f>
        <v>0</v>
      </c>
      <c r="BG350" s="211">
        <f>IF(N350="zákl. přenesená",J350,0)</f>
        <v>0</v>
      </c>
      <c r="BH350" s="211">
        <f>IF(N350="sníž. přenesená",J350,0)</f>
        <v>0</v>
      </c>
      <c r="BI350" s="211">
        <f>IF(N350="nulová",J350,0)</f>
        <v>0</v>
      </c>
      <c r="BJ350" s="186" t="s">
        <v>81</v>
      </c>
      <c r="BK350" s="211">
        <f>ROUND(I350*H350,2)</f>
        <v>0</v>
      </c>
      <c r="BL350" s="186" t="s">
        <v>279</v>
      </c>
      <c r="BM350" s="210" t="s">
        <v>425</v>
      </c>
    </row>
    <row r="351" spans="1:65" s="39" customFormat="1" ht="24.2" customHeight="1">
      <c r="A351" s="184"/>
      <c r="B351" s="26"/>
      <c r="C351" s="127" t="s">
        <v>426</v>
      </c>
      <c r="D351" s="127" t="s">
        <v>143</v>
      </c>
      <c r="E351" s="128" t="s">
        <v>427</v>
      </c>
      <c r="F351" s="129" t="s">
        <v>428</v>
      </c>
      <c r="G351" s="130" t="s">
        <v>351</v>
      </c>
      <c r="H351" s="131">
        <v>4.1000000000000002E-2</v>
      </c>
      <c r="I351" s="132"/>
      <c r="J351" s="133">
        <f>ROUND(I351*H351,2)</f>
        <v>0</v>
      </c>
      <c r="K351" s="134"/>
      <c r="L351" s="26"/>
      <c r="M351" s="209" t="s">
        <v>1</v>
      </c>
      <c r="N351" s="135" t="s">
        <v>38</v>
      </c>
      <c r="O351" s="61"/>
      <c r="P351" s="136">
        <f>O351*H351</f>
        <v>0</v>
      </c>
      <c r="Q351" s="136">
        <v>0</v>
      </c>
      <c r="R351" s="136">
        <f>Q351*H351</f>
        <v>0</v>
      </c>
      <c r="S351" s="136">
        <v>0</v>
      </c>
      <c r="T351" s="137">
        <f>S351*H351</f>
        <v>0</v>
      </c>
      <c r="U351" s="184"/>
      <c r="V351" s="184"/>
      <c r="W351" s="184"/>
      <c r="X351" s="184"/>
      <c r="Y351" s="184"/>
      <c r="Z351" s="184"/>
      <c r="AA351" s="184"/>
      <c r="AB351" s="184"/>
      <c r="AC351" s="184"/>
      <c r="AD351" s="184"/>
      <c r="AE351" s="184"/>
      <c r="AR351" s="210" t="s">
        <v>279</v>
      </c>
      <c r="AT351" s="210" t="s">
        <v>143</v>
      </c>
      <c r="AU351" s="210" t="s">
        <v>83</v>
      </c>
      <c r="AY351" s="186" t="s">
        <v>140</v>
      </c>
      <c r="BE351" s="211">
        <f>IF(N351="základní",J351,0)</f>
        <v>0</v>
      </c>
      <c r="BF351" s="211">
        <f>IF(N351="snížená",J351,0)</f>
        <v>0</v>
      </c>
      <c r="BG351" s="211">
        <f>IF(N351="zákl. přenesená",J351,0)</f>
        <v>0</v>
      </c>
      <c r="BH351" s="211">
        <f>IF(N351="sníž. přenesená",J351,0)</f>
        <v>0</v>
      </c>
      <c r="BI351" s="211">
        <f>IF(N351="nulová",J351,0)</f>
        <v>0</v>
      </c>
      <c r="BJ351" s="186" t="s">
        <v>81</v>
      </c>
      <c r="BK351" s="211">
        <f>ROUND(I351*H351,2)</f>
        <v>0</v>
      </c>
      <c r="BL351" s="186" t="s">
        <v>279</v>
      </c>
      <c r="BM351" s="210" t="s">
        <v>429</v>
      </c>
    </row>
    <row r="352" spans="1:65" s="117" customFormat="1" ht="22.9" customHeight="1">
      <c r="B352" s="116"/>
      <c r="D352" s="118" t="s">
        <v>72</v>
      </c>
      <c r="E352" s="125" t="s">
        <v>430</v>
      </c>
      <c r="F352" s="125" t="s">
        <v>431</v>
      </c>
      <c r="J352" s="126">
        <f>BK352</f>
        <v>0</v>
      </c>
      <c r="L352" s="116"/>
      <c r="M352" s="121"/>
      <c r="N352" s="122"/>
      <c r="O352" s="122"/>
      <c r="P352" s="123">
        <f>SUM(P353:P394)</f>
        <v>0</v>
      </c>
      <c r="Q352" s="122"/>
      <c r="R352" s="123">
        <f>SUM(R353:R394)</f>
        <v>2.3362467200000001</v>
      </c>
      <c r="S352" s="122"/>
      <c r="T352" s="124">
        <f>SUM(T353:T394)</f>
        <v>4.9600000000000005E-2</v>
      </c>
      <c r="AR352" s="118" t="s">
        <v>83</v>
      </c>
      <c r="AT352" s="207" t="s">
        <v>72</v>
      </c>
      <c r="AU352" s="207" t="s">
        <v>81</v>
      </c>
      <c r="AY352" s="118" t="s">
        <v>140</v>
      </c>
      <c r="BK352" s="208">
        <f>SUM(BK353:BK394)</f>
        <v>0</v>
      </c>
    </row>
    <row r="353" spans="1:65" s="39" customFormat="1" ht="16.5" customHeight="1">
      <c r="A353" s="184"/>
      <c r="B353" s="26"/>
      <c r="C353" s="127" t="s">
        <v>432</v>
      </c>
      <c r="D353" s="127" t="s">
        <v>143</v>
      </c>
      <c r="E353" s="128" t="s">
        <v>433</v>
      </c>
      <c r="F353" s="129" t="s">
        <v>434</v>
      </c>
      <c r="G353" s="130" t="s">
        <v>204</v>
      </c>
      <c r="H353" s="131">
        <v>31</v>
      </c>
      <c r="I353" s="132"/>
      <c r="J353" s="133">
        <f>ROUND(I353*H353,2)</f>
        <v>0</v>
      </c>
      <c r="K353" s="134"/>
      <c r="L353" s="26"/>
      <c r="M353" s="209" t="s">
        <v>1</v>
      </c>
      <c r="N353" s="135" t="s">
        <v>38</v>
      </c>
      <c r="O353" s="61"/>
      <c r="P353" s="136">
        <f>O353*H353</f>
        <v>0</v>
      </c>
      <c r="Q353" s="136">
        <v>0</v>
      </c>
      <c r="R353" s="136">
        <f>Q353*H353</f>
        <v>0</v>
      </c>
      <c r="S353" s="136">
        <v>1.24E-3</v>
      </c>
      <c r="T353" s="137">
        <f>S353*H353</f>
        <v>3.8440000000000002E-2</v>
      </c>
      <c r="U353" s="184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R353" s="210" t="s">
        <v>279</v>
      </c>
      <c r="AT353" s="210" t="s">
        <v>143</v>
      </c>
      <c r="AU353" s="210" t="s">
        <v>83</v>
      </c>
      <c r="AY353" s="186" t="s">
        <v>140</v>
      </c>
      <c r="BE353" s="211">
        <f>IF(N353="základní",J353,0)</f>
        <v>0</v>
      </c>
      <c r="BF353" s="211">
        <f>IF(N353="snížená",J353,0)</f>
        <v>0</v>
      </c>
      <c r="BG353" s="211">
        <f>IF(N353="zákl. přenesená",J353,0)</f>
        <v>0</v>
      </c>
      <c r="BH353" s="211">
        <f>IF(N353="sníž. přenesená",J353,0)</f>
        <v>0</v>
      </c>
      <c r="BI353" s="211">
        <f>IF(N353="nulová",J353,0)</f>
        <v>0</v>
      </c>
      <c r="BJ353" s="186" t="s">
        <v>81</v>
      </c>
      <c r="BK353" s="211">
        <f>ROUND(I353*H353,2)</f>
        <v>0</v>
      </c>
      <c r="BL353" s="186" t="s">
        <v>279</v>
      </c>
      <c r="BM353" s="210" t="s">
        <v>435</v>
      </c>
    </row>
    <row r="354" spans="1:65" s="139" customFormat="1">
      <c r="B354" s="138"/>
      <c r="D354" s="140" t="s">
        <v>149</v>
      </c>
      <c r="E354" s="141" t="s">
        <v>1</v>
      </c>
      <c r="F354" s="142" t="s">
        <v>436</v>
      </c>
      <c r="H354" s="141" t="s">
        <v>1</v>
      </c>
      <c r="L354" s="138"/>
      <c r="M354" s="143"/>
      <c r="N354" s="144"/>
      <c r="O354" s="144"/>
      <c r="P354" s="144"/>
      <c r="Q354" s="144"/>
      <c r="R354" s="144"/>
      <c r="S354" s="144"/>
      <c r="T354" s="145"/>
      <c r="AT354" s="141" t="s">
        <v>149</v>
      </c>
      <c r="AU354" s="141" t="s">
        <v>83</v>
      </c>
      <c r="AV354" s="139" t="s">
        <v>81</v>
      </c>
      <c r="AW354" s="139" t="s">
        <v>31</v>
      </c>
      <c r="AX354" s="139" t="s">
        <v>73</v>
      </c>
      <c r="AY354" s="141" t="s">
        <v>140</v>
      </c>
    </row>
    <row r="355" spans="1:65" s="147" customFormat="1">
      <c r="B355" s="146"/>
      <c r="D355" s="140" t="s">
        <v>149</v>
      </c>
      <c r="E355" s="148" t="s">
        <v>1</v>
      </c>
      <c r="F355" s="149" t="s">
        <v>437</v>
      </c>
      <c r="H355" s="150">
        <v>13</v>
      </c>
      <c r="L355" s="146"/>
      <c r="M355" s="151"/>
      <c r="N355" s="152"/>
      <c r="O355" s="152"/>
      <c r="P355" s="152"/>
      <c r="Q355" s="152"/>
      <c r="R355" s="152"/>
      <c r="S355" s="152"/>
      <c r="T355" s="153"/>
      <c r="AT355" s="148" t="s">
        <v>149</v>
      </c>
      <c r="AU355" s="148" t="s">
        <v>83</v>
      </c>
      <c r="AV355" s="147" t="s">
        <v>83</v>
      </c>
      <c r="AW355" s="147" t="s">
        <v>31</v>
      </c>
      <c r="AX355" s="147" t="s">
        <v>73</v>
      </c>
      <c r="AY355" s="148" t="s">
        <v>140</v>
      </c>
    </row>
    <row r="356" spans="1:65" s="139" customFormat="1">
      <c r="B356" s="138"/>
      <c r="D356" s="140" t="s">
        <v>149</v>
      </c>
      <c r="E356" s="141" t="s">
        <v>1</v>
      </c>
      <c r="F356" s="142" t="s">
        <v>438</v>
      </c>
      <c r="H356" s="141" t="s">
        <v>1</v>
      </c>
      <c r="L356" s="138"/>
      <c r="M356" s="143"/>
      <c r="N356" s="144"/>
      <c r="O356" s="144"/>
      <c r="P356" s="144"/>
      <c r="Q356" s="144"/>
      <c r="R356" s="144"/>
      <c r="S356" s="144"/>
      <c r="T356" s="145"/>
      <c r="AT356" s="141" t="s">
        <v>149</v>
      </c>
      <c r="AU356" s="141" t="s">
        <v>83</v>
      </c>
      <c r="AV356" s="139" t="s">
        <v>81</v>
      </c>
      <c r="AW356" s="139" t="s">
        <v>31</v>
      </c>
      <c r="AX356" s="139" t="s">
        <v>73</v>
      </c>
      <c r="AY356" s="141" t="s">
        <v>140</v>
      </c>
    </row>
    <row r="357" spans="1:65" s="147" customFormat="1">
      <c r="B357" s="146"/>
      <c r="D357" s="140" t="s">
        <v>149</v>
      </c>
      <c r="E357" s="148" t="s">
        <v>1</v>
      </c>
      <c r="F357" s="149" t="s">
        <v>439</v>
      </c>
      <c r="H357" s="150">
        <v>5</v>
      </c>
      <c r="L357" s="146"/>
      <c r="M357" s="151"/>
      <c r="N357" s="152"/>
      <c r="O357" s="152"/>
      <c r="P357" s="152"/>
      <c r="Q357" s="152"/>
      <c r="R357" s="152"/>
      <c r="S357" s="152"/>
      <c r="T357" s="153"/>
      <c r="AT357" s="148" t="s">
        <v>149</v>
      </c>
      <c r="AU357" s="148" t="s">
        <v>83</v>
      </c>
      <c r="AV357" s="147" t="s">
        <v>83</v>
      </c>
      <c r="AW357" s="147" t="s">
        <v>31</v>
      </c>
      <c r="AX357" s="147" t="s">
        <v>73</v>
      </c>
      <c r="AY357" s="148" t="s">
        <v>140</v>
      </c>
    </row>
    <row r="358" spans="1:65" s="139" customFormat="1">
      <c r="B358" s="138"/>
      <c r="D358" s="140" t="s">
        <v>149</v>
      </c>
      <c r="E358" s="141" t="s">
        <v>1</v>
      </c>
      <c r="F358" s="142" t="s">
        <v>440</v>
      </c>
      <c r="H358" s="141" t="s">
        <v>1</v>
      </c>
      <c r="L358" s="138"/>
      <c r="M358" s="143"/>
      <c r="N358" s="144"/>
      <c r="O358" s="144"/>
      <c r="P358" s="144"/>
      <c r="Q358" s="144"/>
      <c r="R358" s="144"/>
      <c r="S358" s="144"/>
      <c r="T358" s="145"/>
      <c r="AT358" s="141" t="s">
        <v>149</v>
      </c>
      <c r="AU358" s="141" t="s">
        <v>83</v>
      </c>
      <c r="AV358" s="139" t="s">
        <v>81</v>
      </c>
      <c r="AW358" s="139" t="s">
        <v>31</v>
      </c>
      <c r="AX358" s="139" t="s">
        <v>73</v>
      </c>
      <c r="AY358" s="141" t="s">
        <v>140</v>
      </c>
    </row>
    <row r="359" spans="1:65" s="147" customFormat="1">
      <c r="B359" s="146"/>
      <c r="D359" s="140" t="s">
        <v>149</v>
      </c>
      <c r="E359" s="148" t="s">
        <v>1</v>
      </c>
      <c r="F359" s="149" t="s">
        <v>437</v>
      </c>
      <c r="H359" s="150">
        <v>13</v>
      </c>
      <c r="L359" s="146"/>
      <c r="M359" s="151"/>
      <c r="N359" s="152"/>
      <c r="O359" s="152"/>
      <c r="P359" s="152"/>
      <c r="Q359" s="152"/>
      <c r="R359" s="152"/>
      <c r="S359" s="152"/>
      <c r="T359" s="153"/>
      <c r="AT359" s="148" t="s">
        <v>149</v>
      </c>
      <c r="AU359" s="148" t="s">
        <v>83</v>
      </c>
      <c r="AV359" s="147" t="s">
        <v>83</v>
      </c>
      <c r="AW359" s="147" t="s">
        <v>31</v>
      </c>
      <c r="AX359" s="147" t="s">
        <v>73</v>
      </c>
      <c r="AY359" s="148" t="s">
        <v>140</v>
      </c>
    </row>
    <row r="360" spans="1:65" s="155" customFormat="1">
      <c r="B360" s="154"/>
      <c r="D360" s="140" t="s">
        <v>149</v>
      </c>
      <c r="E360" s="156" t="s">
        <v>1</v>
      </c>
      <c r="F360" s="157" t="s">
        <v>170</v>
      </c>
      <c r="H360" s="158">
        <v>31</v>
      </c>
      <c r="L360" s="154"/>
      <c r="M360" s="159"/>
      <c r="N360" s="160"/>
      <c r="O360" s="160"/>
      <c r="P360" s="160"/>
      <c r="Q360" s="160"/>
      <c r="R360" s="160"/>
      <c r="S360" s="160"/>
      <c r="T360" s="161"/>
      <c r="AT360" s="156" t="s">
        <v>149</v>
      </c>
      <c r="AU360" s="156" t="s">
        <v>83</v>
      </c>
      <c r="AV360" s="155" t="s">
        <v>147</v>
      </c>
      <c r="AW360" s="155" t="s">
        <v>31</v>
      </c>
      <c r="AX360" s="155" t="s">
        <v>81</v>
      </c>
      <c r="AY360" s="156" t="s">
        <v>140</v>
      </c>
    </row>
    <row r="361" spans="1:65" s="39" customFormat="1" ht="33" customHeight="1">
      <c r="A361" s="184"/>
      <c r="B361" s="26"/>
      <c r="C361" s="127" t="s">
        <v>441</v>
      </c>
      <c r="D361" s="127" t="s">
        <v>143</v>
      </c>
      <c r="E361" s="128" t="s">
        <v>442</v>
      </c>
      <c r="F361" s="129" t="s">
        <v>443</v>
      </c>
      <c r="G361" s="130" t="s">
        <v>156</v>
      </c>
      <c r="H361" s="131">
        <v>92.608000000000004</v>
      </c>
      <c r="I361" s="132"/>
      <c r="J361" s="133">
        <f>ROUND(I361*H361,2)</f>
        <v>0</v>
      </c>
      <c r="K361" s="134"/>
      <c r="L361" s="26"/>
      <c r="M361" s="209" t="s">
        <v>1</v>
      </c>
      <c r="N361" s="135" t="s">
        <v>38</v>
      </c>
      <c r="O361" s="61"/>
      <c r="P361" s="136">
        <f>O361*H361</f>
        <v>0</v>
      </c>
      <c r="Q361" s="136">
        <v>3.4000000000000002E-4</v>
      </c>
      <c r="R361" s="136">
        <f>Q361*H361</f>
        <v>3.1486720000000003E-2</v>
      </c>
      <c r="S361" s="136">
        <v>0</v>
      </c>
      <c r="T361" s="137">
        <f>S361*H361</f>
        <v>0</v>
      </c>
      <c r="U361" s="184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R361" s="210" t="s">
        <v>279</v>
      </c>
      <c r="AT361" s="210" t="s">
        <v>143</v>
      </c>
      <c r="AU361" s="210" t="s">
        <v>83</v>
      </c>
      <c r="AY361" s="186" t="s">
        <v>140</v>
      </c>
      <c r="BE361" s="211">
        <f>IF(N361="základní",J361,0)</f>
        <v>0</v>
      </c>
      <c r="BF361" s="211">
        <f>IF(N361="snížená",J361,0)</f>
        <v>0</v>
      </c>
      <c r="BG361" s="211">
        <f>IF(N361="zákl. přenesená",J361,0)</f>
        <v>0</v>
      </c>
      <c r="BH361" s="211">
        <f>IF(N361="sníž. přenesená",J361,0)</f>
        <v>0</v>
      </c>
      <c r="BI361" s="211">
        <f>IF(N361="nulová",J361,0)</f>
        <v>0</v>
      </c>
      <c r="BJ361" s="186" t="s">
        <v>81</v>
      </c>
      <c r="BK361" s="211">
        <f>ROUND(I361*H361,2)</f>
        <v>0</v>
      </c>
      <c r="BL361" s="186" t="s">
        <v>279</v>
      </c>
      <c r="BM361" s="210" t="s">
        <v>444</v>
      </c>
    </row>
    <row r="362" spans="1:65" s="139" customFormat="1" ht="33.75">
      <c r="B362" s="138"/>
      <c r="D362" s="140" t="s">
        <v>149</v>
      </c>
      <c r="E362" s="141" t="s">
        <v>1</v>
      </c>
      <c r="F362" s="142" t="s">
        <v>445</v>
      </c>
      <c r="H362" s="141" t="s">
        <v>1</v>
      </c>
      <c r="L362" s="138"/>
      <c r="M362" s="143"/>
      <c r="N362" s="144"/>
      <c r="O362" s="144"/>
      <c r="P362" s="144"/>
      <c r="Q362" s="144"/>
      <c r="R362" s="144"/>
      <c r="S362" s="144"/>
      <c r="T362" s="145"/>
      <c r="AT362" s="141" t="s">
        <v>149</v>
      </c>
      <c r="AU362" s="141" t="s">
        <v>83</v>
      </c>
      <c r="AV362" s="139" t="s">
        <v>81</v>
      </c>
      <c r="AW362" s="139" t="s">
        <v>31</v>
      </c>
      <c r="AX362" s="139" t="s">
        <v>73</v>
      </c>
      <c r="AY362" s="141" t="s">
        <v>140</v>
      </c>
    </row>
    <row r="363" spans="1:65" s="139" customFormat="1">
      <c r="B363" s="138"/>
      <c r="D363" s="140" t="s">
        <v>149</v>
      </c>
      <c r="E363" s="141" t="s">
        <v>1</v>
      </c>
      <c r="F363" s="142" t="s">
        <v>446</v>
      </c>
      <c r="H363" s="141" t="s">
        <v>1</v>
      </c>
      <c r="L363" s="138"/>
      <c r="M363" s="143"/>
      <c r="N363" s="144"/>
      <c r="O363" s="144"/>
      <c r="P363" s="144"/>
      <c r="Q363" s="144"/>
      <c r="R363" s="144"/>
      <c r="S363" s="144"/>
      <c r="T363" s="145"/>
      <c r="AT363" s="141" t="s">
        <v>149</v>
      </c>
      <c r="AU363" s="141" t="s">
        <v>83</v>
      </c>
      <c r="AV363" s="139" t="s">
        <v>81</v>
      </c>
      <c r="AW363" s="139" t="s">
        <v>31</v>
      </c>
      <c r="AX363" s="139" t="s">
        <v>73</v>
      </c>
      <c r="AY363" s="141" t="s">
        <v>140</v>
      </c>
    </row>
    <row r="364" spans="1:65" s="139" customFormat="1" ht="22.5">
      <c r="B364" s="138"/>
      <c r="D364" s="140" t="s">
        <v>149</v>
      </c>
      <c r="E364" s="141" t="s">
        <v>1</v>
      </c>
      <c r="F364" s="142" t="s">
        <v>447</v>
      </c>
      <c r="H364" s="141" t="s">
        <v>1</v>
      </c>
      <c r="L364" s="138"/>
      <c r="M364" s="143"/>
      <c r="N364" s="144"/>
      <c r="O364" s="144"/>
      <c r="P364" s="144"/>
      <c r="Q364" s="144"/>
      <c r="R364" s="144"/>
      <c r="S364" s="144"/>
      <c r="T364" s="145"/>
      <c r="AT364" s="141" t="s">
        <v>149</v>
      </c>
      <c r="AU364" s="141" t="s">
        <v>83</v>
      </c>
      <c r="AV364" s="139" t="s">
        <v>81</v>
      </c>
      <c r="AW364" s="139" t="s">
        <v>31</v>
      </c>
      <c r="AX364" s="139" t="s">
        <v>73</v>
      </c>
      <c r="AY364" s="141" t="s">
        <v>140</v>
      </c>
    </row>
    <row r="365" spans="1:65" s="139" customFormat="1" ht="33.75">
      <c r="B365" s="138"/>
      <c r="D365" s="140" t="s">
        <v>149</v>
      </c>
      <c r="E365" s="141" t="s">
        <v>1</v>
      </c>
      <c r="F365" s="142" t="s">
        <v>448</v>
      </c>
      <c r="H365" s="141" t="s">
        <v>1</v>
      </c>
      <c r="L365" s="138"/>
      <c r="M365" s="143"/>
      <c r="N365" s="144"/>
      <c r="O365" s="144"/>
      <c r="P365" s="144"/>
      <c r="Q365" s="144"/>
      <c r="R365" s="144"/>
      <c r="S365" s="144"/>
      <c r="T365" s="145"/>
      <c r="AT365" s="141" t="s">
        <v>149</v>
      </c>
      <c r="AU365" s="141" t="s">
        <v>83</v>
      </c>
      <c r="AV365" s="139" t="s">
        <v>81</v>
      </c>
      <c r="AW365" s="139" t="s">
        <v>31</v>
      </c>
      <c r="AX365" s="139" t="s">
        <v>73</v>
      </c>
      <c r="AY365" s="141" t="s">
        <v>140</v>
      </c>
    </row>
    <row r="366" spans="1:65" s="139" customFormat="1">
      <c r="B366" s="138"/>
      <c r="D366" s="140" t="s">
        <v>149</v>
      </c>
      <c r="E366" s="141" t="s">
        <v>1</v>
      </c>
      <c r="F366" s="142" t="s">
        <v>252</v>
      </c>
      <c r="H366" s="141" t="s">
        <v>1</v>
      </c>
      <c r="L366" s="138"/>
      <c r="M366" s="143"/>
      <c r="N366" s="144"/>
      <c r="O366" s="144"/>
      <c r="P366" s="144"/>
      <c r="Q366" s="144"/>
      <c r="R366" s="144"/>
      <c r="S366" s="144"/>
      <c r="T366" s="145"/>
      <c r="AT366" s="141" t="s">
        <v>149</v>
      </c>
      <c r="AU366" s="141" t="s">
        <v>83</v>
      </c>
      <c r="AV366" s="139" t="s">
        <v>81</v>
      </c>
      <c r="AW366" s="139" t="s">
        <v>31</v>
      </c>
      <c r="AX366" s="139" t="s">
        <v>73</v>
      </c>
      <c r="AY366" s="141" t="s">
        <v>140</v>
      </c>
    </row>
    <row r="367" spans="1:65" s="147" customFormat="1">
      <c r="B367" s="146"/>
      <c r="D367" s="140" t="s">
        <v>149</v>
      </c>
      <c r="E367" s="148" t="s">
        <v>1</v>
      </c>
      <c r="F367" s="149" t="s">
        <v>449</v>
      </c>
      <c r="H367" s="150">
        <v>16.4575</v>
      </c>
      <c r="L367" s="146"/>
      <c r="M367" s="151"/>
      <c r="N367" s="152"/>
      <c r="O367" s="152"/>
      <c r="P367" s="152"/>
      <c r="Q367" s="152"/>
      <c r="R367" s="152"/>
      <c r="S367" s="152"/>
      <c r="T367" s="153"/>
      <c r="AT367" s="148" t="s">
        <v>149</v>
      </c>
      <c r="AU367" s="148" t="s">
        <v>83</v>
      </c>
      <c r="AV367" s="147" t="s">
        <v>83</v>
      </c>
      <c r="AW367" s="147" t="s">
        <v>31</v>
      </c>
      <c r="AX367" s="147" t="s">
        <v>73</v>
      </c>
      <c r="AY367" s="148" t="s">
        <v>140</v>
      </c>
    </row>
    <row r="368" spans="1:65" s="139" customFormat="1">
      <c r="B368" s="138"/>
      <c r="D368" s="140" t="s">
        <v>149</v>
      </c>
      <c r="E368" s="141" t="s">
        <v>1</v>
      </c>
      <c r="F368" s="142" t="s">
        <v>254</v>
      </c>
      <c r="H368" s="141" t="s">
        <v>1</v>
      </c>
      <c r="L368" s="138"/>
      <c r="M368" s="143"/>
      <c r="N368" s="144"/>
      <c r="O368" s="144"/>
      <c r="P368" s="144"/>
      <c r="Q368" s="144"/>
      <c r="R368" s="144"/>
      <c r="S368" s="144"/>
      <c r="T368" s="145"/>
      <c r="AT368" s="141" t="s">
        <v>149</v>
      </c>
      <c r="AU368" s="141" t="s">
        <v>83</v>
      </c>
      <c r="AV368" s="139" t="s">
        <v>81</v>
      </c>
      <c r="AW368" s="139" t="s">
        <v>31</v>
      </c>
      <c r="AX368" s="139" t="s">
        <v>73</v>
      </c>
      <c r="AY368" s="141" t="s">
        <v>140</v>
      </c>
    </row>
    <row r="369" spans="1:65" s="147" customFormat="1">
      <c r="B369" s="146"/>
      <c r="D369" s="140" t="s">
        <v>149</v>
      </c>
      <c r="E369" s="148" t="s">
        <v>1</v>
      </c>
      <c r="F369" s="149" t="s">
        <v>450</v>
      </c>
      <c r="H369" s="150">
        <v>5.28</v>
      </c>
      <c r="L369" s="146"/>
      <c r="M369" s="151"/>
      <c r="N369" s="152"/>
      <c r="O369" s="152"/>
      <c r="P369" s="152"/>
      <c r="Q369" s="152"/>
      <c r="R369" s="152"/>
      <c r="S369" s="152"/>
      <c r="T369" s="153"/>
      <c r="AT369" s="148" t="s">
        <v>149</v>
      </c>
      <c r="AU369" s="148" t="s">
        <v>83</v>
      </c>
      <c r="AV369" s="147" t="s">
        <v>83</v>
      </c>
      <c r="AW369" s="147" t="s">
        <v>31</v>
      </c>
      <c r="AX369" s="147" t="s">
        <v>73</v>
      </c>
      <c r="AY369" s="148" t="s">
        <v>140</v>
      </c>
    </row>
    <row r="370" spans="1:65" s="139" customFormat="1">
      <c r="B370" s="138"/>
      <c r="D370" s="140" t="s">
        <v>149</v>
      </c>
      <c r="E370" s="141" t="s">
        <v>1</v>
      </c>
      <c r="F370" s="142" t="s">
        <v>451</v>
      </c>
      <c r="H370" s="141" t="s">
        <v>1</v>
      </c>
      <c r="L370" s="138"/>
      <c r="M370" s="143"/>
      <c r="N370" s="144"/>
      <c r="O370" s="144"/>
      <c r="P370" s="144"/>
      <c r="Q370" s="144"/>
      <c r="R370" s="144"/>
      <c r="S370" s="144"/>
      <c r="T370" s="145"/>
      <c r="AT370" s="141" t="s">
        <v>149</v>
      </c>
      <c r="AU370" s="141" t="s">
        <v>83</v>
      </c>
      <c r="AV370" s="139" t="s">
        <v>81</v>
      </c>
      <c r="AW370" s="139" t="s">
        <v>31</v>
      </c>
      <c r="AX370" s="139" t="s">
        <v>73</v>
      </c>
      <c r="AY370" s="141" t="s">
        <v>140</v>
      </c>
    </row>
    <row r="371" spans="1:65" s="147" customFormat="1">
      <c r="B371" s="146"/>
      <c r="D371" s="140" t="s">
        <v>149</v>
      </c>
      <c r="E371" s="148" t="s">
        <v>1</v>
      </c>
      <c r="F371" s="149" t="s">
        <v>452</v>
      </c>
      <c r="H371" s="150">
        <v>28.330000000000002</v>
      </c>
      <c r="L371" s="146"/>
      <c r="M371" s="151"/>
      <c r="N371" s="152"/>
      <c r="O371" s="152"/>
      <c r="P371" s="152"/>
      <c r="Q371" s="152"/>
      <c r="R371" s="152"/>
      <c r="S371" s="152"/>
      <c r="T371" s="153"/>
      <c r="AT371" s="148" t="s">
        <v>149</v>
      </c>
      <c r="AU371" s="148" t="s">
        <v>83</v>
      </c>
      <c r="AV371" s="147" t="s">
        <v>83</v>
      </c>
      <c r="AW371" s="147" t="s">
        <v>31</v>
      </c>
      <c r="AX371" s="147" t="s">
        <v>73</v>
      </c>
      <c r="AY371" s="148" t="s">
        <v>140</v>
      </c>
    </row>
    <row r="372" spans="1:65" s="139" customFormat="1">
      <c r="B372" s="138"/>
      <c r="D372" s="140" t="s">
        <v>149</v>
      </c>
      <c r="E372" s="141" t="s">
        <v>1</v>
      </c>
      <c r="F372" s="142" t="s">
        <v>254</v>
      </c>
      <c r="H372" s="141" t="s">
        <v>1</v>
      </c>
      <c r="L372" s="138"/>
      <c r="M372" s="143"/>
      <c r="N372" s="144"/>
      <c r="O372" s="144"/>
      <c r="P372" s="144"/>
      <c r="Q372" s="144"/>
      <c r="R372" s="144"/>
      <c r="S372" s="144"/>
      <c r="T372" s="145"/>
      <c r="AT372" s="141" t="s">
        <v>149</v>
      </c>
      <c r="AU372" s="141" t="s">
        <v>83</v>
      </c>
      <c r="AV372" s="139" t="s">
        <v>81</v>
      </c>
      <c r="AW372" s="139" t="s">
        <v>31</v>
      </c>
      <c r="AX372" s="139" t="s">
        <v>73</v>
      </c>
      <c r="AY372" s="141" t="s">
        <v>140</v>
      </c>
    </row>
    <row r="373" spans="1:65" s="147" customFormat="1">
      <c r="B373" s="146"/>
      <c r="D373" s="140" t="s">
        <v>149</v>
      </c>
      <c r="E373" s="148" t="s">
        <v>1</v>
      </c>
      <c r="F373" s="149" t="s">
        <v>453</v>
      </c>
      <c r="H373" s="150">
        <v>10.56</v>
      </c>
      <c r="L373" s="146"/>
      <c r="M373" s="151"/>
      <c r="N373" s="152"/>
      <c r="O373" s="152"/>
      <c r="P373" s="152"/>
      <c r="Q373" s="152"/>
      <c r="R373" s="152"/>
      <c r="S373" s="152"/>
      <c r="T373" s="153"/>
      <c r="AT373" s="148" t="s">
        <v>149</v>
      </c>
      <c r="AU373" s="148" t="s">
        <v>83</v>
      </c>
      <c r="AV373" s="147" t="s">
        <v>83</v>
      </c>
      <c r="AW373" s="147" t="s">
        <v>31</v>
      </c>
      <c r="AX373" s="147" t="s">
        <v>73</v>
      </c>
      <c r="AY373" s="148" t="s">
        <v>140</v>
      </c>
    </row>
    <row r="374" spans="1:65" s="139" customFormat="1">
      <c r="B374" s="138"/>
      <c r="D374" s="140" t="s">
        <v>149</v>
      </c>
      <c r="E374" s="141" t="s">
        <v>1</v>
      </c>
      <c r="F374" s="142" t="s">
        <v>454</v>
      </c>
      <c r="H374" s="141" t="s">
        <v>1</v>
      </c>
      <c r="L374" s="138"/>
      <c r="M374" s="143"/>
      <c r="N374" s="144"/>
      <c r="O374" s="144"/>
      <c r="P374" s="144"/>
      <c r="Q374" s="144"/>
      <c r="R374" s="144"/>
      <c r="S374" s="144"/>
      <c r="T374" s="145"/>
      <c r="AT374" s="141" t="s">
        <v>149</v>
      </c>
      <c r="AU374" s="141" t="s">
        <v>83</v>
      </c>
      <c r="AV374" s="139" t="s">
        <v>81</v>
      </c>
      <c r="AW374" s="139" t="s">
        <v>31</v>
      </c>
      <c r="AX374" s="139" t="s">
        <v>73</v>
      </c>
      <c r="AY374" s="141" t="s">
        <v>140</v>
      </c>
    </row>
    <row r="375" spans="1:65" s="147" customFormat="1">
      <c r="B375" s="146"/>
      <c r="D375" s="140" t="s">
        <v>149</v>
      </c>
      <c r="E375" s="148" t="s">
        <v>1</v>
      </c>
      <c r="F375" s="149" t="s">
        <v>455</v>
      </c>
      <c r="H375" s="150">
        <v>21.419999999999998</v>
      </c>
      <c r="L375" s="146"/>
      <c r="M375" s="151"/>
      <c r="N375" s="152"/>
      <c r="O375" s="152"/>
      <c r="P375" s="152"/>
      <c r="Q375" s="152"/>
      <c r="R375" s="152"/>
      <c r="S375" s="152"/>
      <c r="T375" s="153"/>
      <c r="AT375" s="148" t="s">
        <v>149</v>
      </c>
      <c r="AU375" s="148" t="s">
        <v>83</v>
      </c>
      <c r="AV375" s="147" t="s">
        <v>83</v>
      </c>
      <c r="AW375" s="147" t="s">
        <v>31</v>
      </c>
      <c r="AX375" s="147" t="s">
        <v>73</v>
      </c>
      <c r="AY375" s="148" t="s">
        <v>140</v>
      </c>
    </row>
    <row r="376" spans="1:65" s="139" customFormat="1">
      <c r="B376" s="138"/>
      <c r="D376" s="140" t="s">
        <v>149</v>
      </c>
      <c r="E376" s="141" t="s">
        <v>1</v>
      </c>
      <c r="F376" s="142" t="s">
        <v>456</v>
      </c>
      <c r="H376" s="141" t="s">
        <v>1</v>
      </c>
      <c r="L376" s="138"/>
      <c r="M376" s="143"/>
      <c r="N376" s="144"/>
      <c r="O376" s="144"/>
      <c r="P376" s="144"/>
      <c r="Q376" s="144"/>
      <c r="R376" s="144"/>
      <c r="S376" s="144"/>
      <c r="T376" s="145"/>
      <c r="AT376" s="141" t="s">
        <v>149</v>
      </c>
      <c r="AU376" s="141" t="s">
        <v>83</v>
      </c>
      <c r="AV376" s="139" t="s">
        <v>81</v>
      </c>
      <c r="AW376" s="139" t="s">
        <v>31</v>
      </c>
      <c r="AX376" s="139" t="s">
        <v>73</v>
      </c>
      <c r="AY376" s="141" t="s">
        <v>140</v>
      </c>
    </row>
    <row r="377" spans="1:65" s="147" customFormat="1">
      <c r="B377" s="146"/>
      <c r="D377" s="140" t="s">
        <v>149</v>
      </c>
      <c r="E377" s="148" t="s">
        <v>1</v>
      </c>
      <c r="F377" s="149" t="s">
        <v>453</v>
      </c>
      <c r="H377" s="150">
        <v>10.56</v>
      </c>
      <c r="L377" s="146"/>
      <c r="M377" s="151"/>
      <c r="N377" s="152"/>
      <c r="O377" s="152"/>
      <c r="P377" s="152"/>
      <c r="Q377" s="152"/>
      <c r="R377" s="152"/>
      <c r="S377" s="152"/>
      <c r="T377" s="153"/>
      <c r="AT377" s="148" t="s">
        <v>149</v>
      </c>
      <c r="AU377" s="148" t="s">
        <v>83</v>
      </c>
      <c r="AV377" s="147" t="s">
        <v>83</v>
      </c>
      <c r="AW377" s="147" t="s">
        <v>31</v>
      </c>
      <c r="AX377" s="147" t="s">
        <v>73</v>
      </c>
      <c r="AY377" s="148" t="s">
        <v>140</v>
      </c>
    </row>
    <row r="378" spans="1:65" s="155" customFormat="1">
      <c r="B378" s="154"/>
      <c r="D378" s="140" t="s">
        <v>149</v>
      </c>
      <c r="E378" s="156" t="s">
        <v>1</v>
      </c>
      <c r="F378" s="157" t="s">
        <v>170</v>
      </c>
      <c r="H378" s="158">
        <v>92.607500000000002</v>
      </c>
      <c r="L378" s="154"/>
      <c r="M378" s="159"/>
      <c r="N378" s="160"/>
      <c r="O378" s="160"/>
      <c r="P378" s="160"/>
      <c r="Q378" s="160"/>
      <c r="R378" s="160"/>
      <c r="S378" s="160"/>
      <c r="T378" s="161"/>
      <c r="AT378" s="156" t="s">
        <v>149</v>
      </c>
      <c r="AU378" s="156" t="s">
        <v>83</v>
      </c>
      <c r="AV378" s="155" t="s">
        <v>147</v>
      </c>
      <c r="AW378" s="155" t="s">
        <v>31</v>
      </c>
      <c r="AX378" s="155" t="s">
        <v>81</v>
      </c>
      <c r="AY378" s="156" t="s">
        <v>140</v>
      </c>
    </row>
    <row r="379" spans="1:65" s="39" customFormat="1" ht="24.2" customHeight="1">
      <c r="A379" s="184"/>
      <c r="B379" s="26"/>
      <c r="C379" s="162" t="s">
        <v>457</v>
      </c>
      <c r="D379" s="162" t="s">
        <v>225</v>
      </c>
      <c r="E379" s="163" t="s">
        <v>458</v>
      </c>
      <c r="F379" s="164" t="s">
        <v>459</v>
      </c>
      <c r="G379" s="165" t="s">
        <v>156</v>
      </c>
      <c r="H379" s="166">
        <v>97.238</v>
      </c>
      <c r="I379" s="167"/>
      <c r="J379" s="168">
        <f>ROUND(I379*H379,2)</f>
        <v>0</v>
      </c>
      <c r="K379" s="169"/>
      <c r="L379" s="212"/>
      <c r="M379" s="213" t="s">
        <v>1</v>
      </c>
      <c r="N379" s="170" t="s">
        <v>38</v>
      </c>
      <c r="O379" s="61"/>
      <c r="P379" s="136">
        <f>O379*H379</f>
        <v>0</v>
      </c>
      <c r="Q379" s="136">
        <v>0.02</v>
      </c>
      <c r="R379" s="136">
        <f>Q379*H379</f>
        <v>1.94476</v>
      </c>
      <c r="S379" s="136">
        <v>0</v>
      </c>
      <c r="T379" s="137">
        <f>S379*H379</f>
        <v>0</v>
      </c>
      <c r="U379" s="184"/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R379" s="210" t="s">
        <v>380</v>
      </c>
      <c r="AT379" s="210" t="s">
        <v>225</v>
      </c>
      <c r="AU379" s="210" t="s">
        <v>83</v>
      </c>
      <c r="AY379" s="186" t="s">
        <v>140</v>
      </c>
      <c r="BE379" s="211">
        <f>IF(N379="základní",J379,0)</f>
        <v>0</v>
      </c>
      <c r="BF379" s="211">
        <f>IF(N379="snížená",J379,0)</f>
        <v>0</v>
      </c>
      <c r="BG379" s="211">
        <f>IF(N379="zákl. přenesená",J379,0)</f>
        <v>0</v>
      </c>
      <c r="BH379" s="211">
        <f>IF(N379="sníž. přenesená",J379,0)</f>
        <v>0</v>
      </c>
      <c r="BI379" s="211">
        <f>IF(N379="nulová",J379,0)</f>
        <v>0</v>
      </c>
      <c r="BJ379" s="186" t="s">
        <v>81</v>
      </c>
      <c r="BK379" s="211">
        <f>ROUND(I379*H379,2)</f>
        <v>0</v>
      </c>
      <c r="BL379" s="186" t="s">
        <v>279</v>
      </c>
      <c r="BM379" s="210" t="s">
        <v>460</v>
      </c>
    </row>
    <row r="380" spans="1:65" s="147" customFormat="1">
      <c r="B380" s="146"/>
      <c r="D380" s="140" t="s">
        <v>149</v>
      </c>
      <c r="F380" s="149" t="s">
        <v>461</v>
      </c>
      <c r="H380" s="150">
        <v>97.238</v>
      </c>
      <c r="L380" s="146"/>
      <c r="M380" s="151"/>
      <c r="N380" s="152"/>
      <c r="O380" s="152"/>
      <c r="P380" s="152"/>
      <c r="Q380" s="152"/>
      <c r="R380" s="152"/>
      <c r="S380" s="152"/>
      <c r="T380" s="153"/>
      <c r="AT380" s="148" t="s">
        <v>149</v>
      </c>
      <c r="AU380" s="148" t="s">
        <v>83</v>
      </c>
      <c r="AV380" s="147" t="s">
        <v>83</v>
      </c>
      <c r="AW380" s="147" t="s">
        <v>4</v>
      </c>
      <c r="AX380" s="147" t="s">
        <v>81</v>
      </c>
      <c r="AY380" s="148" t="s">
        <v>140</v>
      </c>
    </row>
    <row r="381" spans="1:65" s="39" customFormat="1" ht="24.2" customHeight="1">
      <c r="A381" s="184"/>
      <c r="B381" s="26"/>
      <c r="C381" s="127" t="s">
        <v>462</v>
      </c>
      <c r="D381" s="127" t="s">
        <v>143</v>
      </c>
      <c r="E381" s="128" t="s">
        <v>463</v>
      </c>
      <c r="F381" s="129" t="s">
        <v>464</v>
      </c>
      <c r="G381" s="130" t="s">
        <v>193</v>
      </c>
      <c r="H381" s="131">
        <v>9</v>
      </c>
      <c r="I381" s="132"/>
      <c r="J381" s="133">
        <f>ROUND(I381*H381,2)</f>
        <v>0</v>
      </c>
      <c r="K381" s="134"/>
      <c r="L381" s="26"/>
      <c r="M381" s="209" t="s">
        <v>1</v>
      </c>
      <c r="N381" s="135" t="s">
        <v>38</v>
      </c>
      <c r="O381" s="61"/>
      <c r="P381" s="136">
        <f>O381*H381</f>
        <v>0</v>
      </c>
      <c r="Q381" s="136">
        <v>0</v>
      </c>
      <c r="R381" s="136">
        <f>Q381*H381</f>
        <v>0</v>
      </c>
      <c r="S381" s="136">
        <v>1.24E-3</v>
      </c>
      <c r="T381" s="137">
        <f>S381*H381</f>
        <v>1.116E-2</v>
      </c>
      <c r="U381" s="184"/>
      <c r="V381" s="184"/>
      <c r="W381" s="184"/>
      <c r="X381" s="184"/>
      <c r="Y381" s="184"/>
      <c r="Z381" s="184"/>
      <c r="AA381" s="184"/>
      <c r="AB381" s="184"/>
      <c r="AC381" s="184"/>
      <c r="AD381" s="184"/>
      <c r="AE381" s="184"/>
      <c r="AR381" s="210" t="s">
        <v>279</v>
      </c>
      <c r="AT381" s="210" t="s">
        <v>143</v>
      </c>
      <c r="AU381" s="210" t="s">
        <v>83</v>
      </c>
      <c r="AY381" s="186" t="s">
        <v>140</v>
      </c>
      <c r="BE381" s="211">
        <f>IF(N381="základní",J381,0)</f>
        <v>0</v>
      </c>
      <c r="BF381" s="211">
        <f>IF(N381="snížená",J381,0)</f>
        <v>0</v>
      </c>
      <c r="BG381" s="211">
        <f>IF(N381="zákl. přenesená",J381,0)</f>
        <v>0</v>
      </c>
      <c r="BH381" s="211">
        <f>IF(N381="sníž. přenesená",J381,0)</f>
        <v>0</v>
      </c>
      <c r="BI381" s="211">
        <f>IF(N381="nulová",J381,0)</f>
        <v>0</v>
      </c>
      <c r="BJ381" s="186" t="s">
        <v>81</v>
      </c>
      <c r="BK381" s="211">
        <f>ROUND(I381*H381,2)</f>
        <v>0</v>
      </c>
      <c r="BL381" s="186" t="s">
        <v>279</v>
      </c>
      <c r="BM381" s="210" t="s">
        <v>465</v>
      </c>
    </row>
    <row r="382" spans="1:65" s="139" customFormat="1" ht="33.75">
      <c r="B382" s="138"/>
      <c r="D382" s="140" t="s">
        <v>149</v>
      </c>
      <c r="E382" s="141" t="s">
        <v>1</v>
      </c>
      <c r="F382" s="142" t="s">
        <v>466</v>
      </c>
      <c r="H382" s="141" t="s">
        <v>1</v>
      </c>
      <c r="L382" s="138"/>
      <c r="M382" s="143"/>
      <c r="N382" s="144"/>
      <c r="O382" s="144"/>
      <c r="P382" s="144"/>
      <c r="Q382" s="144"/>
      <c r="R382" s="144"/>
      <c r="S382" s="144"/>
      <c r="T382" s="145"/>
      <c r="AT382" s="141" t="s">
        <v>149</v>
      </c>
      <c r="AU382" s="141" t="s">
        <v>83</v>
      </c>
      <c r="AV382" s="139" t="s">
        <v>81</v>
      </c>
      <c r="AW382" s="139" t="s">
        <v>31</v>
      </c>
      <c r="AX382" s="139" t="s">
        <v>73</v>
      </c>
      <c r="AY382" s="141" t="s">
        <v>140</v>
      </c>
    </row>
    <row r="383" spans="1:65" s="139" customFormat="1">
      <c r="B383" s="138"/>
      <c r="D383" s="140" t="s">
        <v>149</v>
      </c>
      <c r="E383" s="141" t="s">
        <v>1</v>
      </c>
      <c r="F383" s="142" t="s">
        <v>467</v>
      </c>
      <c r="H383" s="141" t="s">
        <v>1</v>
      </c>
      <c r="L383" s="138"/>
      <c r="M383" s="143"/>
      <c r="N383" s="144"/>
      <c r="O383" s="144"/>
      <c r="P383" s="144"/>
      <c r="Q383" s="144"/>
      <c r="R383" s="144"/>
      <c r="S383" s="144"/>
      <c r="T383" s="145"/>
      <c r="AT383" s="141" t="s">
        <v>149</v>
      </c>
      <c r="AU383" s="141" t="s">
        <v>83</v>
      </c>
      <c r="AV383" s="139" t="s">
        <v>81</v>
      </c>
      <c r="AW383" s="139" t="s">
        <v>31</v>
      </c>
      <c r="AX383" s="139" t="s">
        <v>73</v>
      </c>
      <c r="AY383" s="141" t="s">
        <v>140</v>
      </c>
    </row>
    <row r="384" spans="1:65" s="139" customFormat="1">
      <c r="B384" s="138"/>
      <c r="D384" s="140" t="s">
        <v>149</v>
      </c>
      <c r="E384" s="141" t="s">
        <v>1</v>
      </c>
      <c r="F384" s="142" t="s">
        <v>468</v>
      </c>
      <c r="H384" s="141" t="s">
        <v>1</v>
      </c>
      <c r="L384" s="138"/>
      <c r="M384" s="143"/>
      <c r="N384" s="144"/>
      <c r="O384" s="144"/>
      <c r="P384" s="144"/>
      <c r="Q384" s="144"/>
      <c r="R384" s="144"/>
      <c r="S384" s="144"/>
      <c r="T384" s="145"/>
      <c r="AT384" s="141" t="s">
        <v>149</v>
      </c>
      <c r="AU384" s="141" t="s">
        <v>83</v>
      </c>
      <c r="AV384" s="139" t="s">
        <v>81</v>
      </c>
      <c r="AW384" s="139" t="s">
        <v>31</v>
      </c>
      <c r="AX384" s="139" t="s">
        <v>73</v>
      </c>
      <c r="AY384" s="141" t="s">
        <v>140</v>
      </c>
    </row>
    <row r="385" spans="1:65" s="147" customFormat="1">
      <c r="B385" s="146"/>
      <c r="D385" s="140" t="s">
        <v>149</v>
      </c>
      <c r="E385" s="148" t="s">
        <v>1</v>
      </c>
      <c r="F385" s="149" t="s">
        <v>141</v>
      </c>
      <c r="H385" s="150">
        <v>3</v>
      </c>
      <c r="L385" s="146"/>
      <c r="M385" s="151"/>
      <c r="N385" s="152"/>
      <c r="O385" s="152"/>
      <c r="P385" s="152"/>
      <c r="Q385" s="152"/>
      <c r="R385" s="152"/>
      <c r="S385" s="152"/>
      <c r="T385" s="153"/>
      <c r="AT385" s="148" t="s">
        <v>149</v>
      </c>
      <c r="AU385" s="148" t="s">
        <v>83</v>
      </c>
      <c r="AV385" s="147" t="s">
        <v>83</v>
      </c>
      <c r="AW385" s="147" t="s">
        <v>31</v>
      </c>
      <c r="AX385" s="147" t="s">
        <v>73</v>
      </c>
      <c r="AY385" s="148" t="s">
        <v>140</v>
      </c>
    </row>
    <row r="386" spans="1:65" s="139" customFormat="1">
      <c r="B386" s="138"/>
      <c r="D386" s="140" t="s">
        <v>149</v>
      </c>
      <c r="E386" s="141" t="s">
        <v>1</v>
      </c>
      <c r="F386" s="142" t="s">
        <v>329</v>
      </c>
      <c r="H386" s="141" t="s">
        <v>1</v>
      </c>
      <c r="L386" s="138"/>
      <c r="M386" s="143"/>
      <c r="N386" s="144"/>
      <c r="O386" s="144"/>
      <c r="P386" s="144"/>
      <c r="Q386" s="144"/>
      <c r="R386" s="144"/>
      <c r="S386" s="144"/>
      <c r="T386" s="145"/>
      <c r="AT386" s="141" t="s">
        <v>149</v>
      </c>
      <c r="AU386" s="141" t="s">
        <v>83</v>
      </c>
      <c r="AV386" s="139" t="s">
        <v>81</v>
      </c>
      <c r="AW386" s="139" t="s">
        <v>31</v>
      </c>
      <c r="AX386" s="139" t="s">
        <v>73</v>
      </c>
      <c r="AY386" s="141" t="s">
        <v>140</v>
      </c>
    </row>
    <row r="387" spans="1:65" s="147" customFormat="1">
      <c r="B387" s="146"/>
      <c r="D387" s="140" t="s">
        <v>149</v>
      </c>
      <c r="E387" s="148" t="s">
        <v>1</v>
      </c>
      <c r="F387" s="149" t="s">
        <v>141</v>
      </c>
      <c r="H387" s="150">
        <v>3</v>
      </c>
      <c r="L387" s="146"/>
      <c r="M387" s="151"/>
      <c r="N387" s="152"/>
      <c r="O387" s="152"/>
      <c r="P387" s="152"/>
      <c r="Q387" s="152"/>
      <c r="R387" s="152"/>
      <c r="S387" s="152"/>
      <c r="T387" s="153"/>
      <c r="AT387" s="148" t="s">
        <v>149</v>
      </c>
      <c r="AU387" s="148" t="s">
        <v>83</v>
      </c>
      <c r="AV387" s="147" t="s">
        <v>83</v>
      </c>
      <c r="AW387" s="147" t="s">
        <v>31</v>
      </c>
      <c r="AX387" s="147" t="s">
        <v>73</v>
      </c>
      <c r="AY387" s="148" t="s">
        <v>140</v>
      </c>
    </row>
    <row r="388" spans="1:65" s="139" customFormat="1">
      <c r="B388" s="138"/>
      <c r="D388" s="140" t="s">
        <v>149</v>
      </c>
      <c r="E388" s="141" t="s">
        <v>1</v>
      </c>
      <c r="F388" s="142" t="s">
        <v>327</v>
      </c>
      <c r="H388" s="141" t="s">
        <v>1</v>
      </c>
      <c r="L388" s="138"/>
      <c r="M388" s="143"/>
      <c r="N388" s="144"/>
      <c r="O388" s="144"/>
      <c r="P388" s="144"/>
      <c r="Q388" s="144"/>
      <c r="R388" s="144"/>
      <c r="S388" s="144"/>
      <c r="T388" s="145"/>
      <c r="AT388" s="141" t="s">
        <v>149</v>
      </c>
      <c r="AU388" s="141" t="s">
        <v>83</v>
      </c>
      <c r="AV388" s="139" t="s">
        <v>81</v>
      </c>
      <c r="AW388" s="139" t="s">
        <v>31</v>
      </c>
      <c r="AX388" s="139" t="s">
        <v>73</v>
      </c>
      <c r="AY388" s="141" t="s">
        <v>140</v>
      </c>
    </row>
    <row r="389" spans="1:65" s="147" customFormat="1">
      <c r="B389" s="146"/>
      <c r="D389" s="140" t="s">
        <v>149</v>
      </c>
      <c r="E389" s="148" t="s">
        <v>1</v>
      </c>
      <c r="F389" s="149" t="s">
        <v>141</v>
      </c>
      <c r="H389" s="150">
        <v>3</v>
      </c>
      <c r="L389" s="146"/>
      <c r="M389" s="151"/>
      <c r="N389" s="152"/>
      <c r="O389" s="152"/>
      <c r="P389" s="152"/>
      <c r="Q389" s="152"/>
      <c r="R389" s="152"/>
      <c r="S389" s="152"/>
      <c r="T389" s="153"/>
      <c r="AT389" s="148" t="s">
        <v>149</v>
      </c>
      <c r="AU389" s="148" t="s">
        <v>83</v>
      </c>
      <c r="AV389" s="147" t="s">
        <v>83</v>
      </c>
      <c r="AW389" s="147" t="s">
        <v>31</v>
      </c>
      <c r="AX389" s="147" t="s">
        <v>73</v>
      </c>
      <c r="AY389" s="148" t="s">
        <v>140</v>
      </c>
    </row>
    <row r="390" spans="1:65" s="155" customFormat="1">
      <c r="B390" s="154"/>
      <c r="D390" s="140" t="s">
        <v>149</v>
      </c>
      <c r="E390" s="156" t="s">
        <v>1</v>
      </c>
      <c r="F390" s="157" t="s">
        <v>170</v>
      </c>
      <c r="H390" s="158">
        <v>9</v>
      </c>
      <c r="L390" s="154"/>
      <c r="M390" s="159"/>
      <c r="N390" s="160"/>
      <c r="O390" s="160"/>
      <c r="P390" s="160"/>
      <c r="Q390" s="160"/>
      <c r="R390" s="160"/>
      <c r="S390" s="160"/>
      <c r="T390" s="161"/>
      <c r="AT390" s="156" t="s">
        <v>149</v>
      </c>
      <c r="AU390" s="156" t="s">
        <v>83</v>
      </c>
      <c r="AV390" s="155" t="s">
        <v>147</v>
      </c>
      <c r="AW390" s="155" t="s">
        <v>31</v>
      </c>
      <c r="AX390" s="155" t="s">
        <v>81</v>
      </c>
      <c r="AY390" s="156" t="s">
        <v>140</v>
      </c>
    </row>
    <row r="391" spans="1:65" s="39" customFormat="1" ht="24.2" customHeight="1">
      <c r="A391" s="184"/>
      <c r="B391" s="26"/>
      <c r="C391" s="162" t="s">
        <v>469</v>
      </c>
      <c r="D391" s="162" t="s">
        <v>225</v>
      </c>
      <c r="E391" s="163" t="s">
        <v>458</v>
      </c>
      <c r="F391" s="164" t="s">
        <v>459</v>
      </c>
      <c r="G391" s="165" t="s">
        <v>156</v>
      </c>
      <c r="H391" s="166">
        <v>18</v>
      </c>
      <c r="I391" s="167"/>
      <c r="J391" s="168">
        <f>ROUND(I391*H391,2)</f>
        <v>0</v>
      </c>
      <c r="K391" s="169"/>
      <c r="L391" s="212"/>
      <c r="M391" s="213" t="s">
        <v>1</v>
      </c>
      <c r="N391" s="170" t="s">
        <v>38</v>
      </c>
      <c r="O391" s="61"/>
      <c r="P391" s="136">
        <f>O391*H391</f>
        <v>0</v>
      </c>
      <c r="Q391" s="136">
        <v>0.02</v>
      </c>
      <c r="R391" s="136">
        <f>Q391*H391</f>
        <v>0.36</v>
      </c>
      <c r="S391" s="136">
        <v>0</v>
      </c>
      <c r="T391" s="137">
        <f>S391*H391</f>
        <v>0</v>
      </c>
      <c r="U391" s="184"/>
      <c r="V391" s="184"/>
      <c r="W391" s="184"/>
      <c r="X391" s="184"/>
      <c r="Y391" s="184"/>
      <c r="Z391" s="184"/>
      <c r="AA391" s="184"/>
      <c r="AB391" s="184"/>
      <c r="AC391" s="184"/>
      <c r="AD391" s="184"/>
      <c r="AE391" s="184"/>
      <c r="AR391" s="210" t="s">
        <v>380</v>
      </c>
      <c r="AT391" s="210" t="s">
        <v>225</v>
      </c>
      <c r="AU391" s="210" t="s">
        <v>83</v>
      </c>
      <c r="AY391" s="186" t="s">
        <v>140</v>
      </c>
      <c r="BE391" s="211">
        <f>IF(N391="základní",J391,0)</f>
        <v>0</v>
      </c>
      <c r="BF391" s="211">
        <f>IF(N391="snížená",J391,0)</f>
        <v>0</v>
      </c>
      <c r="BG391" s="211">
        <f>IF(N391="zákl. přenesená",J391,0)</f>
        <v>0</v>
      </c>
      <c r="BH391" s="211">
        <f>IF(N391="sníž. přenesená",J391,0)</f>
        <v>0</v>
      </c>
      <c r="BI391" s="211">
        <f>IF(N391="nulová",J391,0)</f>
        <v>0</v>
      </c>
      <c r="BJ391" s="186" t="s">
        <v>81</v>
      </c>
      <c r="BK391" s="211">
        <f>ROUND(I391*H391,2)</f>
        <v>0</v>
      </c>
      <c r="BL391" s="186" t="s">
        <v>279</v>
      </c>
      <c r="BM391" s="210" t="s">
        <v>470</v>
      </c>
    </row>
    <row r="392" spans="1:65" s="147" customFormat="1">
      <c r="B392" s="146"/>
      <c r="D392" s="140" t="s">
        <v>149</v>
      </c>
      <c r="F392" s="149" t="s">
        <v>471</v>
      </c>
      <c r="H392" s="150">
        <v>18</v>
      </c>
      <c r="L392" s="146"/>
      <c r="M392" s="151"/>
      <c r="N392" s="152"/>
      <c r="O392" s="152"/>
      <c r="P392" s="152"/>
      <c r="Q392" s="152"/>
      <c r="R392" s="152"/>
      <c r="S392" s="152"/>
      <c r="T392" s="153"/>
      <c r="AT392" s="148" t="s">
        <v>149</v>
      </c>
      <c r="AU392" s="148" t="s">
        <v>83</v>
      </c>
      <c r="AV392" s="147" t="s">
        <v>83</v>
      </c>
      <c r="AW392" s="147" t="s">
        <v>4</v>
      </c>
      <c r="AX392" s="147" t="s">
        <v>81</v>
      </c>
      <c r="AY392" s="148" t="s">
        <v>140</v>
      </c>
    </row>
    <row r="393" spans="1:65" s="39" customFormat="1" ht="33" customHeight="1">
      <c r="A393" s="184"/>
      <c r="B393" s="26"/>
      <c r="C393" s="127" t="s">
        <v>472</v>
      </c>
      <c r="D393" s="127" t="s">
        <v>143</v>
      </c>
      <c r="E393" s="128" t="s">
        <v>473</v>
      </c>
      <c r="F393" s="129" t="s">
        <v>474</v>
      </c>
      <c r="G393" s="130" t="s">
        <v>351</v>
      </c>
      <c r="H393" s="131">
        <v>2.3359999999999999</v>
      </c>
      <c r="I393" s="132"/>
      <c r="J393" s="133">
        <f>ROUND(I393*H393,2)</f>
        <v>0</v>
      </c>
      <c r="K393" s="134"/>
      <c r="L393" s="26"/>
      <c r="M393" s="209" t="s">
        <v>1</v>
      </c>
      <c r="N393" s="135" t="s">
        <v>38</v>
      </c>
      <c r="O393" s="61"/>
      <c r="P393" s="136">
        <f>O393*H393</f>
        <v>0</v>
      </c>
      <c r="Q393" s="136">
        <v>0</v>
      </c>
      <c r="R393" s="136">
        <f>Q393*H393</f>
        <v>0</v>
      </c>
      <c r="S393" s="136">
        <v>0</v>
      </c>
      <c r="T393" s="137">
        <f>S393*H393</f>
        <v>0</v>
      </c>
      <c r="U393" s="184"/>
      <c r="V393" s="184"/>
      <c r="W393" s="184"/>
      <c r="X393" s="184"/>
      <c r="Y393" s="184"/>
      <c r="Z393" s="184"/>
      <c r="AA393" s="184"/>
      <c r="AB393" s="184"/>
      <c r="AC393" s="184"/>
      <c r="AD393" s="184"/>
      <c r="AE393" s="184"/>
      <c r="AR393" s="210" t="s">
        <v>279</v>
      </c>
      <c r="AT393" s="210" t="s">
        <v>143</v>
      </c>
      <c r="AU393" s="210" t="s">
        <v>83</v>
      </c>
      <c r="AY393" s="186" t="s">
        <v>140</v>
      </c>
      <c r="BE393" s="211">
        <f>IF(N393="základní",J393,0)</f>
        <v>0</v>
      </c>
      <c r="BF393" s="211">
        <f>IF(N393="snížená",J393,0)</f>
        <v>0</v>
      </c>
      <c r="BG393" s="211">
        <f>IF(N393="zákl. přenesená",J393,0)</f>
        <v>0</v>
      </c>
      <c r="BH393" s="211">
        <f>IF(N393="sníž. přenesená",J393,0)</f>
        <v>0</v>
      </c>
      <c r="BI393" s="211">
        <f>IF(N393="nulová",J393,0)</f>
        <v>0</v>
      </c>
      <c r="BJ393" s="186" t="s">
        <v>81</v>
      </c>
      <c r="BK393" s="211">
        <f>ROUND(I393*H393,2)</f>
        <v>0</v>
      </c>
      <c r="BL393" s="186" t="s">
        <v>279</v>
      </c>
      <c r="BM393" s="210" t="s">
        <v>475</v>
      </c>
    </row>
    <row r="394" spans="1:65" s="39" customFormat="1" ht="33" customHeight="1">
      <c r="A394" s="184"/>
      <c r="B394" s="26"/>
      <c r="C394" s="127" t="s">
        <v>476</v>
      </c>
      <c r="D394" s="127" t="s">
        <v>143</v>
      </c>
      <c r="E394" s="128" t="s">
        <v>477</v>
      </c>
      <c r="F394" s="129" t="s">
        <v>478</v>
      </c>
      <c r="G394" s="130" t="s">
        <v>351</v>
      </c>
      <c r="H394" s="131">
        <v>2.3359999999999999</v>
      </c>
      <c r="I394" s="132"/>
      <c r="J394" s="133">
        <f>ROUND(I394*H394,2)</f>
        <v>0</v>
      </c>
      <c r="K394" s="134"/>
      <c r="L394" s="26"/>
      <c r="M394" s="209" t="s">
        <v>1</v>
      </c>
      <c r="N394" s="135" t="s">
        <v>38</v>
      </c>
      <c r="O394" s="61"/>
      <c r="P394" s="136">
        <f>O394*H394</f>
        <v>0</v>
      </c>
      <c r="Q394" s="136">
        <v>0</v>
      </c>
      <c r="R394" s="136">
        <f>Q394*H394</f>
        <v>0</v>
      </c>
      <c r="S394" s="136">
        <v>0</v>
      </c>
      <c r="T394" s="137">
        <f>S394*H394</f>
        <v>0</v>
      </c>
      <c r="U394" s="184"/>
      <c r="V394" s="184"/>
      <c r="W394" s="184"/>
      <c r="X394" s="184"/>
      <c r="Y394" s="184"/>
      <c r="Z394" s="184"/>
      <c r="AA394" s="184"/>
      <c r="AB394" s="184"/>
      <c r="AC394" s="184"/>
      <c r="AD394" s="184"/>
      <c r="AE394" s="184"/>
      <c r="AR394" s="210" t="s">
        <v>279</v>
      </c>
      <c r="AT394" s="210" t="s">
        <v>143</v>
      </c>
      <c r="AU394" s="210" t="s">
        <v>83</v>
      </c>
      <c r="AY394" s="186" t="s">
        <v>140</v>
      </c>
      <c r="BE394" s="211">
        <f>IF(N394="základní",J394,0)</f>
        <v>0</v>
      </c>
      <c r="BF394" s="211">
        <f>IF(N394="snížená",J394,0)</f>
        <v>0</v>
      </c>
      <c r="BG394" s="211">
        <f>IF(N394="zákl. přenesená",J394,0)</f>
        <v>0</v>
      </c>
      <c r="BH394" s="211">
        <f>IF(N394="sníž. přenesená",J394,0)</f>
        <v>0</v>
      </c>
      <c r="BI394" s="211">
        <f>IF(N394="nulová",J394,0)</f>
        <v>0</v>
      </c>
      <c r="BJ394" s="186" t="s">
        <v>81</v>
      </c>
      <c r="BK394" s="211">
        <f>ROUND(I394*H394,2)</f>
        <v>0</v>
      </c>
      <c r="BL394" s="186" t="s">
        <v>279</v>
      </c>
      <c r="BM394" s="210" t="s">
        <v>479</v>
      </c>
    </row>
    <row r="395" spans="1:65" s="117" customFormat="1" ht="22.9" customHeight="1">
      <c r="B395" s="116"/>
      <c r="D395" s="118" t="s">
        <v>72</v>
      </c>
      <c r="E395" s="125" t="s">
        <v>480</v>
      </c>
      <c r="F395" s="125" t="s">
        <v>481</v>
      </c>
      <c r="J395" s="126">
        <f>BK395</f>
        <v>0</v>
      </c>
      <c r="L395" s="116"/>
      <c r="M395" s="121"/>
      <c r="N395" s="122"/>
      <c r="O395" s="122"/>
      <c r="P395" s="123">
        <f>SUM(P396:P453)</f>
        <v>0</v>
      </c>
      <c r="Q395" s="122"/>
      <c r="R395" s="123">
        <f>SUM(R396:R453)</f>
        <v>5.7078299999999998E-2</v>
      </c>
      <c r="S395" s="122"/>
      <c r="T395" s="124">
        <f>SUM(T396:T453)</f>
        <v>0.42909999999999998</v>
      </c>
      <c r="AR395" s="118" t="s">
        <v>83</v>
      </c>
      <c r="AT395" s="207" t="s">
        <v>72</v>
      </c>
      <c r="AU395" s="207" t="s">
        <v>81</v>
      </c>
      <c r="AY395" s="118" t="s">
        <v>140</v>
      </c>
      <c r="BK395" s="208">
        <f>SUM(BK396:BK453)</f>
        <v>0</v>
      </c>
    </row>
    <row r="396" spans="1:65" s="39" customFormat="1" ht="16.5" customHeight="1">
      <c r="A396" s="184"/>
      <c r="B396" s="26"/>
      <c r="C396" s="127" t="s">
        <v>482</v>
      </c>
      <c r="D396" s="127" t="s">
        <v>143</v>
      </c>
      <c r="E396" s="128" t="s">
        <v>483</v>
      </c>
      <c r="F396" s="129" t="s">
        <v>484</v>
      </c>
      <c r="G396" s="130" t="s">
        <v>485</v>
      </c>
      <c r="H396" s="131">
        <v>1</v>
      </c>
      <c r="I396" s="132"/>
      <c r="J396" s="133">
        <f>ROUND(I396*H396,2)</f>
        <v>0</v>
      </c>
      <c r="K396" s="134"/>
      <c r="L396" s="26"/>
      <c r="M396" s="209" t="s">
        <v>1</v>
      </c>
      <c r="N396" s="135" t="s">
        <v>38</v>
      </c>
      <c r="O396" s="61"/>
      <c r="P396" s="136">
        <f>O396*H396</f>
        <v>0</v>
      </c>
      <c r="Q396" s="136">
        <v>0</v>
      </c>
      <c r="R396" s="136">
        <f>Q396*H396</f>
        <v>0</v>
      </c>
      <c r="S396" s="136">
        <v>0</v>
      </c>
      <c r="T396" s="137">
        <f>S396*H396</f>
        <v>0</v>
      </c>
      <c r="U396" s="184"/>
      <c r="V396" s="184"/>
      <c r="W396" s="184"/>
      <c r="X396" s="184"/>
      <c r="Y396" s="184"/>
      <c r="Z396" s="184"/>
      <c r="AA396" s="184"/>
      <c r="AB396" s="184"/>
      <c r="AC396" s="184"/>
      <c r="AD396" s="184"/>
      <c r="AE396" s="184"/>
      <c r="AR396" s="210" t="s">
        <v>279</v>
      </c>
      <c r="AT396" s="210" t="s">
        <v>143</v>
      </c>
      <c r="AU396" s="210" t="s">
        <v>83</v>
      </c>
      <c r="AY396" s="186" t="s">
        <v>140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186" t="s">
        <v>81</v>
      </c>
      <c r="BK396" s="211">
        <f>ROUND(I396*H396,2)</f>
        <v>0</v>
      </c>
      <c r="BL396" s="186" t="s">
        <v>279</v>
      </c>
      <c r="BM396" s="210" t="s">
        <v>486</v>
      </c>
    </row>
    <row r="397" spans="1:65" s="39" customFormat="1" ht="16.5" customHeight="1">
      <c r="A397" s="184"/>
      <c r="B397" s="26"/>
      <c r="C397" s="127" t="s">
        <v>487</v>
      </c>
      <c r="D397" s="127" t="s">
        <v>143</v>
      </c>
      <c r="E397" s="128" t="s">
        <v>488</v>
      </c>
      <c r="F397" s="129" t="s">
        <v>489</v>
      </c>
      <c r="G397" s="130" t="s">
        <v>204</v>
      </c>
      <c r="H397" s="131">
        <v>14</v>
      </c>
      <c r="I397" s="132"/>
      <c r="J397" s="133">
        <f>ROUND(I397*H397,2)</f>
        <v>0</v>
      </c>
      <c r="K397" s="134"/>
      <c r="L397" s="26"/>
      <c r="M397" s="209" t="s">
        <v>1</v>
      </c>
      <c r="N397" s="135" t="s">
        <v>38</v>
      </c>
      <c r="O397" s="61"/>
      <c r="P397" s="136">
        <f>O397*H397</f>
        <v>0</v>
      </c>
      <c r="Q397" s="136">
        <v>0</v>
      </c>
      <c r="R397" s="136">
        <f>Q397*H397</f>
        <v>0</v>
      </c>
      <c r="S397" s="136">
        <v>3.065E-2</v>
      </c>
      <c r="T397" s="137">
        <f>S397*H397</f>
        <v>0.42909999999999998</v>
      </c>
      <c r="U397" s="184"/>
      <c r="V397" s="184"/>
      <c r="W397" s="184"/>
      <c r="X397" s="184"/>
      <c r="Y397" s="184"/>
      <c r="Z397" s="184"/>
      <c r="AA397" s="184"/>
      <c r="AB397" s="184"/>
      <c r="AC397" s="184"/>
      <c r="AD397" s="184"/>
      <c r="AE397" s="184"/>
      <c r="AR397" s="210" t="s">
        <v>279</v>
      </c>
      <c r="AT397" s="210" t="s">
        <v>143</v>
      </c>
      <c r="AU397" s="210" t="s">
        <v>83</v>
      </c>
      <c r="AY397" s="186" t="s">
        <v>140</v>
      </c>
      <c r="BE397" s="211">
        <f>IF(N397="základní",J397,0)</f>
        <v>0</v>
      </c>
      <c r="BF397" s="211">
        <f>IF(N397="snížená",J397,0)</f>
        <v>0</v>
      </c>
      <c r="BG397" s="211">
        <f>IF(N397="zákl. přenesená",J397,0)</f>
        <v>0</v>
      </c>
      <c r="BH397" s="211">
        <f>IF(N397="sníž. přenesená",J397,0)</f>
        <v>0</v>
      </c>
      <c r="BI397" s="211">
        <f>IF(N397="nulová",J397,0)</f>
        <v>0</v>
      </c>
      <c r="BJ397" s="186" t="s">
        <v>81</v>
      </c>
      <c r="BK397" s="211">
        <f>ROUND(I397*H397,2)</f>
        <v>0</v>
      </c>
      <c r="BL397" s="186" t="s">
        <v>279</v>
      </c>
      <c r="BM397" s="210" t="s">
        <v>490</v>
      </c>
    </row>
    <row r="398" spans="1:65" s="139" customFormat="1">
      <c r="B398" s="138"/>
      <c r="D398" s="140" t="s">
        <v>149</v>
      </c>
      <c r="E398" s="141" t="s">
        <v>1</v>
      </c>
      <c r="F398" s="142" t="s">
        <v>491</v>
      </c>
      <c r="H398" s="141" t="s">
        <v>1</v>
      </c>
      <c r="L398" s="138"/>
      <c r="M398" s="143"/>
      <c r="N398" s="144"/>
      <c r="O398" s="144"/>
      <c r="P398" s="144"/>
      <c r="Q398" s="144"/>
      <c r="R398" s="144"/>
      <c r="S398" s="144"/>
      <c r="T398" s="145"/>
      <c r="AT398" s="141" t="s">
        <v>149</v>
      </c>
      <c r="AU398" s="141" t="s">
        <v>83</v>
      </c>
      <c r="AV398" s="139" t="s">
        <v>81</v>
      </c>
      <c r="AW398" s="139" t="s">
        <v>31</v>
      </c>
      <c r="AX398" s="139" t="s">
        <v>73</v>
      </c>
      <c r="AY398" s="141" t="s">
        <v>140</v>
      </c>
    </row>
    <row r="399" spans="1:65" s="147" customFormat="1">
      <c r="B399" s="146"/>
      <c r="D399" s="140" t="s">
        <v>149</v>
      </c>
      <c r="E399" s="148" t="s">
        <v>1</v>
      </c>
      <c r="F399" s="149" t="s">
        <v>492</v>
      </c>
      <c r="H399" s="150">
        <v>14</v>
      </c>
      <c r="L399" s="146"/>
      <c r="M399" s="151"/>
      <c r="N399" s="152"/>
      <c r="O399" s="152"/>
      <c r="P399" s="152"/>
      <c r="Q399" s="152"/>
      <c r="R399" s="152"/>
      <c r="S399" s="152"/>
      <c r="T399" s="153"/>
      <c r="AT399" s="148" t="s">
        <v>149</v>
      </c>
      <c r="AU399" s="148" t="s">
        <v>83</v>
      </c>
      <c r="AV399" s="147" t="s">
        <v>83</v>
      </c>
      <c r="AW399" s="147" t="s">
        <v>31</v>
      </c>
      <c r="AX399" s="147" t="s">
        <v>81</v>
      </c>
      <c r="AY399" s="148" t="s">
        <v>140</v>
      </c>
    </row>
    <row r="400" spans="1:65" s="39" customFormat="1" ht="16.5" customHeight="1">
      <c r="A400" s="184"/>
      <c r="B400" s="26"/>
      <c r="C400" s="127" t="s">
        <v>181</v>
      </c>
      <c r="D400" s="127" t="s">
        <v>143</v>
      </c>
      <c r="E400" s="128" t="s">
        <v>493</v>
      </c>
      <c r="F400" s="129" t="s">
        <v>494</v>
      </c>
      <c r="G400" s="130" t="s">
        <v>193</v>
      </c>
      <c r="H400" s="131">
        <v>2</v>
      </c>
      <c r="I400" s="132"/>
      <c r="J400" s="133">
        <f>ROUND(I400*H400,2)</f>
        <v>0</v>
      </c>
      <c r="K400" s="134"/>
      <c r="L400" s="26"/>
      <c r="M400" s="209" t="s">
        <v>1</v>
      </c>
      <c r="N400" s="135" t="s">
        <v>38</v>
      </c>
      <c r="O400" s="61"/>
      <c r="P400" s="136">
        <f>O400*H400</f>
        <v>0</v>
      </c>
      <c r="Q400" s="136">
        <v>1.57E-3</v>
      </c>
      <c r="R400" s="136">
        <f>Q400*H400</f>
        <v>3.14E-3</v>
      </c>
      <c r="S400" s="136">
        <v>0</v>
      </c>
      <c r="T400" s="137">
        <f>S400*H400</f>
        <v>0</v>
      </c>
      <c r="U400" s="184"/>
      <c r="V400" s="184"/>
      <c r="W400" s="184"/>
      <c r="X400" s="184"/>
      <c r="Y400" s="184"/>
      <c r="Z400" s="184"/>
      <c r="AA400" s="184"/>
      <c r="AB400" s="184"/>
      <c r="AC400" s="184"/>
      <c r="AD400" s="184"/>
      <c r="AE400" s="184"/>
      <c r="AR400" s="210" t="s">
        <v>279</v>
      </c>
      <c r="AT400" s="210" t="s">
        <v>143</v>
      </c>
      <c r="AU400" s="210" t="s">
        <v>83</v>
      </c>
      <c r="AY400" s="186" t="s">
        <v>140</v>
      </c>
      <c r="BE400" s="211">
        <f>IF(N400="základní",J400,0)</f>
        <v>0</v>
      </c>
      <c r="BF400" s="211">
        <f>IF(N400="snížená",J400,0)</f>
        <v>0</v>
      </c>
      <c r="BG400" s="211">
        <f>IF(N400="zákl. přenesená",J400,0)</f>
        <v>0</v>
      </c>
      <c r="BH400" s="211">
        <f>IF(N400="sníž. přenesená",J400,0)</f>
        <v>0</v>
      </c>
      <c r="BI400" s="211">
        <f>IF(N400="nulová",J400,0)</f>
        <v>0</v>
      </c>
      <c r="BJ400" s="186" t="s">
        <v>81</v>
      </c>
      <c r="BK400" s="211">
        <f>ROUND(I400*H400,2)</f>
        <v>0</v>
      </c>
      <c r="BL400" s="186" t="s">
        <v>279</v>
      </c>
      <c r="BM400" s="210" t="s">
        <v>495</v>
      </c>
    </row>
    <row r="401" spans="1:65" s="139" customFormat="1">
      <c r="B401" s="138"/>
      <c r="D401" s="140" t="s">
        <v>149</v>
      </c>
      <c r="E401" s="141" t="s">
        <v>1</v>
      </c>
      <c r="F401" s="142" t="s">
        <v>496</v>
      </c>
      <c r="H401" s="141" t="s">
        <v>1</v>
      </c>
      <c r="L401" s="138"/>
      <c r="M401" s="143"/>
      <c r="N401" s="144"/>
      <c r="O401" s="144"/>
      <c r="P401" s="144"/>
      <c r="Q401" s="144"/>
      <c r="R401" s="144"/>
      <c r="S401" s="144"/>
      <c r="T401" s="145"/>
      <c r="AT401" s="141" t="s">
        <v>149</v>
      </c>
      <c r="AU401" s="141" t="s">
        <v>83</v>
      </c>
      <c r="AV401" s="139" t="s">
        <v>81</v>
      </c>
      <c r="AW401" s="139" t="s">
        <v>31</v>
      </c>
      <c r="AX401" s="139" t="s">
        <v>73</v>
      </c>
      <c r="AY401" s="141" t="s">
        <v>140</v>
      </c>
    </row>
    <row r="402" spans="1:65" s="147" customFormat="1">
      <c r="B402" s="146"/>
      <c r="D402" s="140" t="s">
        <v>149</v>
      </c>
      <c r="E402" s="148" t="s">
        <v>1</v>
      </c>
      <c r="F402" s="149" t="s">
        <v>83</v>
      </c>
      <c r="H402" s="150">
        <v>2</v>
      </c>
      <c r="L402" s="146"/>
      <c r="M402" s="151"/>
      <c r="N402" s="152"/>
      <c r="O402" s="152"/>
      <c r="P402" s="152"/>
      <c r="Q402" s="152"/>
      <c r="R402" s="152"/>
      <c r="S402" s="152"/>
      <c r="T402" s="153"/>
      <c r="AT402" s="148" t="s">
        <v>149</v>
      </c>
      <c r="AU402" s="148" t="s">
        <v>83</v>
      </c>
      <c r="AV402" s="147" t="s">
        <v>83</v>
      </c>
      <c r="AW402" s="147" t="s">
        <v>31</v>
      </c>
      <c r="AX402" s="147" t="s">
        <v>81</v>
      </c>
      <c r="AY402" s="148" t="s">
        <v>140</v>
      </c>
    </row>
    <row r="403" spans="1:65" s="39" customFormat="1" ht="16.5" customHeight="1">
      <c r="A403" s="184"/>
      <c r="B403" s="26"/>
      <c r="C403" s="127" t="s">
        <v>497</v>
      </c>
      <c r="D403" s="127" t="s">
        <v>143</v>
      </c>
      <c r="E403" s="128" t="s">
        <v>498</v>
      </c>
      <c r="F403" s="129" t="s">
        <v>499</v>
      </c>
      <c r="G403" s="130" t="s">
        <v>193</v>
      </c>
      <c r="H403" s="131">
        <v>2</v>
      </c>
      <c r="I403" s="132"/>
      <c r="J403" s="133">
        <f>ROUND(I403*H403,2)</f>
        <v>0</v>
      </c>
      <c r="K403" s="134"/>
      <c r="L403" s="26"/>
      <c r="M403" s="209" t="s">
        <v>1</v>
      </c>
      <c r="N403" s="135" t="s">
        <v>38</v>
      </c>
      <c r="O403" s="61"/>
      <c r="P403" s="136">
        <f>O403*H403</f>
        <v>0</v>
      </c>
      <c r="Q403" s="136">
        <v>2.2599999999999999E-3</v>
      </c>
      <c r="R403" s="136">
        <f>Q403*H403</f>
        <v>4.5199999999999997E-3</v>
      </c>
      <c r="S403" s="136">
        <v>0</v>
      </c>
      <c r="T403" s="137">
        <f>S403*H403</f>
        <v>0</v>
      </c>
      <c r="U403" s="184"/>
      <c r="V403" s="184"/>
      <c r="W403" s="184"/>
      <c r="X403" s="184"/>
      <c r="Y403" s="184"/>
      <c r="Z403" s="184"/>
      <c r="AA403" s="184"/>
      <c r="AB403" s="184"/>
      <c r="AC403" s="184"/>
      <c r="AD403" s="184"/>
      <c r="AE403" s="184"/>
      <c r="AR403" s="210" t="s">
        <v>279</v>
      </c>
      <c r="AT403" s="210" t="s">
        <v>143</v>
      </c>
      <c r="AU403" s="210" t="s">
        <v>83</v>
      </c>
      <c r="AY403" s="186" t="s">
        <v>140</v>
      </c>
      <c r="BE403" s="211">
        <f>IF(N403="základní",J403,0)</f>
        <v>0</v>
      </c>
      <c r="BF403" s="211">
        <f>IF(N403="snížená",J403,0)</f>
        <v>0</v>
      </c>
      <c r="BG403" s="211">
        <f>IF(N403="zákl. přenesená",J403,0)</f>
        <v>0</v>
      </c>
      <c r="BH403" s="211">
        <f>IF(N403="sníž. přenesená",J403,0)</f>
        <v>0</v>
      </c>
      <c r="BI403" s="211">
        <f>IF(N403="nulová",J403,0)</f>
        <v>0</v>
      </c>
      <c r="BJ403" s="186" t="s">
        <v>81</v>
      </c>
      <c r="BK403" s="211">
        <f>ROUND(I403*H403,2)</f>
        <v>0</v>
      </c>
      <c r="BL403" s="186" t="s">
        <v>279</v>
      </c>
      <c r="BM403" s="210" t="s">
        <v>500</v>
      </c>
    </row>
    <row r="404" spans="1:65" s="139" customFormat="1">
      <c r="B404" s="138"/>
      <c r="D404" s="140" t="s">
        <v>149</v>
      </c>
      <c r="E404" s="141" t="s">
        <v>1</v>
      </c>
      <c r="F404" s="142" t="s">
        <v>496</v>
      </c>
      <c r="H404" s="141" t="s">
        <v>1</v>
      </c>
      <c r="L404" s="138"/>
      <c r="M404" s="143"/>
      <c r="N404" s="144"/>
      <c r="O404" s="144"/>
      <c r="P404" s="144"/>
      <c r="Q404" s="144"/>
      <c r="R404" s="144"/>
      <c r="S404" s="144"/>
      <c r="T404" s="145"/>
      <c r="AT404" s="141" t="s">
        <v>149</v>
      </c>
      <c r="AU404" s="141" t="s">
        <v>83</v>
      </c>
      <c r="AV404" s="139" t="s">
        <v>81</v>
      </c>
      <c r="AW404" s="139" t="s">
        <v>31</v>
      </c>
      <c r="AX404" s="139" t="s">
        <v>73</v>
      </c>
      <c r="AY404" s="141" t="s">
        <v>140</v>
      </c>
    </row>
    <row r="405" spans="1:65" s="147" customFormat="1">
      <c r="B405" s="146"/>
      <c r="D405" s="140" t="s">
        <v>149</v>
      </c>
      <c r="E405" s="148" t="s">
        <v>1</v>
      </c>
      <c r="F405" s="149" t="s">
        <v>83</v>
      </c>
      <c r="H405" s="150">
        <v>2</v>
      </c>
      <c r="L405" s="146"/>
      <c r="M405" s="151"/>
      <c r="N405" s="152"/>
      <c r="O405" s="152"/>
      <c r="P405" s="152"/>
      <c r="Q405" s="152"/>
      <c r="R405" s="152"/>
      <c r="S405" s="152"/>
      <c r="T405" s="153"/>
      <c r="AT405" s="148" t="s">
        <v>149</v>
      </c>
      <c r="AU405" s="148" t="s">
        <v>83</v>
      </c>
      <c r="AV405" s="147" t="s">
        <v>83</v>
      </c>
      <c r="AW405" s="147" t="s">
        <v>31</v>
      </c>
      <c r="AX405" s="147" t="s">
        <v>81</v>
      </c>
      <c r="AY405" s="148" t="s">
        <v>140</v>
      </c>
    </row>
    <row r="406" spans="1:65" s="39" customFormat="1" ht="16.5" customHeight="1">
      <c r="A406" s="184"/>
      <c r="B406" s="26"/>
      <c r="C406" s="127" t="s">
        <v>501</v>
      </c>
      <c r="D406" s="127" t="s">
        <v>143</v>
      </c>
      <c r="E406" s="128" t="s">
        <v>502</v>
      </c>
      <c r="F406" s="129" t="s">
        <v>503</v>
      </c>
      <c r="G406" s="130" t="s">
        <v>193</v>
      </c>
      <c r="H406" s="131">
        <v>2</v>
      </c>
      <c r="I406" s="132"/>
      <c r="J406" s="133">
        <f>ROUND(I406*H406,2)</f>
        <v>0</v>
      </c>
      <c r="K406" s="134"/>
      <c r="L406" s="26"/>
      <c r="M406" s="209" t="s">
        <v>1</v>
      </c>
      <c r="N406" s="135" t="s">
        <v>38</v>
      </c>
      <c r="O406" s="61"/>
      <c r="P406" s="136">
        <f>O406*H406</f>
        <v>0</v>
      </c>
      <c r="Q406" s="136">
        <v>0</v>
      </c>
      <c r="R406" s="136">
        <f>Q406*H406</f>
        <v>0</v>
      </c>
      <c r="S406" s="136">
        <v>0</v>
      </c>
      <c r="T406" s="137">
        <f>S406*H406</f>
        <v>0</v>
      </c>
      <c r="U406" s="184"/>
      <c r="V406" s="184"/>
      <c r="W406" s="184"/>
      <c r="X406" s="184"/>
      <c r="Y406" s="184"/>
      <c r="Z406" s="184"/>
      <c r="AA406" s="184"/>
      <c r="AB406" s="184"/>
      <c r="AC406" s="184"/>
      <c r="AD406" s="184"/>
      <c r="AE406" s="184"/>
      <c r="AR406" s="210" t="s">
        <v>279</v>
      </c>
      <c r="AT406" s="210" t="s">
        <v>143</v>
      </c>
      <c r="AU406" s="210" t="s">
        <v>83</v>
      </c>
      <c r="AY406" s="186" t="s">
        <v>140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186" t="s">
        <v>81</v>
      </c>
      <c r="BK406" s="211">
        <f>ROUND(I406*H406,2)</f>
        <v>0</v>
      </c>
      <c r="BL406" s="186" t="s">
        <v>279</v>
      </c>
      <c r="BM406" s="210" t="s">
        <v>504</v>
      </c>
    </row>
    <row r="407" spans="1:65" s="139" customFormat="1">
      <c r="B407" s="138"/>
      <c r="D407" s="140" t="s">
        <v>149</v>
      </c>
      <c r="E407" s="141" t="s">
        <v>1</v>
      </c>
      <c r="F407" s="142" t="s">
        <v>496</v>
      </c>
      <c r="H407" s="141" t="s">
        <v>1</v>
      </c>
      <c r="L407" s="138"/>
      <c r="M407" s="143"/>
      <c r="N407" s="144"/>
      <c r="O407" s="144"/>
      <c r="P407" s="144"/>
      <c r="Q407" s="144"/>
      <c r="R407" s="144"/>
      <c r="S407" s="144"/>
      <c r="T407" s="145"/>
      <c r="AT407" s="141" t="s">
        <v>149</v>
      </c>
      <c r="AU407" s="141" t="s">
        <v>83</v>
      </c>
      <c r="AV407" s="139" t="s">
        <v>81</v>
      </c>
      <c r="AW407" s="139" t="s">
        <v>31</v>
      </c>
      <c r="AX407" s="139" t="s">
        <v>73</v>
      </c>
      <c r="AY407" s="141" t="s">
        <v>140</v>
      </c>
    </row>
    <row r="408" spans="1:65" s="147" customFormat="1">
      <c r="B408" s="146"/>
      <c r="D408" s="140" t="s">
        <v>149</v>
      </c>
      <c r="E408" s="148" t="s">
        <v>1</v>
      </c>
      <c r="F408" s="149" t="s">
        <v>83</v>
      </c>
      <c r="H408" s="150">
        <v>2</v>
      </c>
      <c r="L408" s="146"/>
      <c r="M408" s="151"/>
      <c r="N408" s="152"/>
      <c r="O408" s="152"/>
      <c r="P408" s="152"/>
      <c r="Q408" s="152"/>
      <c r="R408" s="152"/>
      <c r="S408" s="152"/>
      <c r="T408" s="153"/>
      <c r="AT408" s="148" t="s">
        <v>149</v>
      </c>
      <c r="AU408" s="148" t="s">
        <v>83</v>
      </c>
      <c r="AV408" s="147" t="s">
        <v>83</v>
      </c>
      <c r="AW408" s="147" t="s">
        <v>31</v>
      </c>
      <c r="AX408" s="147" t="s">
        <v>81</v>
      </c>
      <c r="AY408" s="148" t="s">
        <v>140</v>
      </c>
    </row>
    <row r="409" spans="1:65" s="39" customFormat="1" ht="16.5" customHeight="1">
      <c r="A409" s="184"/>
      <c r="B409" s="26"/>
      <c r="C409" s="127" t="s">
        <v>505</v>
      </c>
      <c r="D409" s="127" t="s">
        <v>143</v>
      </c>
      <c r="E409" s="128" t="s">
        <v>506</v>
      </c>
      <c r="F409" s="129" t="s">
        <v>507</v>
      </c>
      <c r="G409" s="130" t="s">
        <v>193</v>
      </c>
      <c r="H409" s="131">
        <v>2</v>
      </c>
      <c r="I409" s="132"/>
      <c r="J409" s="133">
        <f>ROUND(I409*H409,2)</f>
        <v>0</v>
      </c>
      <c r="K409" s="134"/>
      <c r="L409" s="26"/>
      <c r="M409" s="209" t="s">
        <v>1</v>
      </c>
      <c r="N409" s="135" t="s">
        <v>38</v>
      </c>
      <c r="O409" s="61"/>
      <c r="P409" s="136">
        <f>O409*H409</f>
        <v>0</v>
      </c>
      <c r="Q409" s="136">
        <v>0</v>
      </c>
      <c r="R409" s="136">
        <f>Q409*H409</f>
        <v>0</v>
      </c>
      <c r="S409" s="136">
        <v>0</v>
      </c>
      <c r="T409" s="137">
        <f>S409*H409</f>
        <v>0</v>
      </c>
      <c r="U409" s="184"/>
      <c r="V409" s="184"/>
      <c r="W409" s="184"/>
      <c r="X409" s="184"/>
      <c r="Y409" s="184"/>
      <c r="Z409" s="184"/>
      <c r="AA409" s="184"/>
      <c r="AB409" s="184"/>
      <c r="AC409" s="184"/>
      <c r="AD409" s="184"/>
      <c r="AE409" s="184"/>
      <c r="AR409" s="210" t="s">
        <v>279</v>
      </c>
      <c r="AT409" s="210" t="s">
        <v>143</v>
      </c>
      <c r="AU409" s="210" t="s">
        <v>83</v>
      </c>
      <c r="AY409" s="186" t="s">
        <v>140</v>
      </c>
      <c r="BE409" s="211">
        <f>IF(N409="základní",J409,0)</f>
        <v>0</v>
      </c>
      <c r="BF409" s="211">
        <f>IF(N409="snížená",J409,0)</f>
        <v>0</v>
      </c>
      <c r="BG409" s="211">
        <f>IF(N409="zákl. přenesená",J409,0)</f>
        <v>0</v>
      </c>
      <c r="BH409" s="211">
        <f>IF(N409="sníž. přenesená",J409,0)</f>
        <v>0</v>
      </c>
      <c r="BI409" s="211">
        <f>IF(N409="nulová",J409,0)</f>
        <v>0</v>
      </c>
      <c r="BJ409" s="186" t="s">
        <v>81</v>
      </c>
      <c r="BK409" s="211">
        <f>ROUND(I409*H409,2)</f>
        <v>0</v>
      </c>
      <c r="BL409" s="186" t="s">
        <v>279</v>
      </c>
      <c r="BM409" s="210" t="s">
        <v>508</v>
      </c>
    </row>
    <row r="410" spans="1:65" s="139" customFormat="1">
      <c r="B410" s="138"/>
      <c r="D410" s="140" t="s">
        <v>149</v>
      </c>
      <c r="E410" s="141" t="s">
        <v>1</v>
      </c>
      <c r="F410" s="142" t="s">
        <v>496</v>
      </c>
      <c r="H410" s="141" t="s">
        <v>1</v>
      </c>
      <c r="L410" s="138"/>
      <c r="M410" s="143"/>
      <c r="N410" s="144"/>
      <c r="O410" s="144"/>
      <c r="P410" s="144"/>
      <c r="Q410" s="144"/>
      <c r="R410" s="144"/>
      <c r="S410" s="144"/>
      <c r="T410" s="145"/>
      <c r="AT410" s="141" t="s">
        <v>149</v>
      </c>
      <c r="AU410" s="141" t="s">
        <v>83</v>
      </c>
      <c r="AV410" s="139" t="s">
        <v>81</v>
      </c>
      <c r="AW410" s="139" t="s">
        <v>31</v>
      </c>
      <c r="AX410" s="139" t="s">
        <v>73</v>
      </c>
      <c r="AY410" s="141" t="s">
        <v>140</v>
      </c>
    </row>
    <row r="411" spans="1:65" s="147" customFormat="1">
      <c r="B411" s="146"/>
      <c r="D411" s="140" t="s">
        <v>149</v>
      </c>
      <c r="E411" s="148" t="s">
        <v>1</v>
      </c>
      <c r="F411" s="149" t="s">
        <v>83</v>
      </c>
      <c r="H411" s="150">
        <v>2</v>
      </c>
      <c r="L411" s="146"/>
      <c r="M411" s="151"/>
      <c r="N411" s="152"/>
      <c r="O411" s="152"/>
      <c r="P411" s="152"/>
      <c r="Q411" s="152"/>
      <c r="R411" s="152"/>
      <c r="S411" s="152"/>
      <c r="T411" s="153"/>
      <c r="AT411" s="148" t="s">
        <v>149</v>
      </c>
      <c r="AU411" s="148" t="s">
        <v>83</v>
      </c>
      <c r="AV411" s="147" t="s">
        <v>83</v>
      </c>
      <c r="AW411" s="147" t="s">
        <v>31</v>
      </c>
      <c r="AX411" s="147" t="s">
        <v>81</v>
      </c>
      <c r="AY411" s="148" t="s">
        <v>140</v>
      </c>
    </row>
    <row r="412" spans="1:65" s="39" customFormat="1" ht="16.5" customHeight="1">
      <c r="A412" s="184"/>
      <c r="B412" s="26"/>
      <c r="C412" s="127" t="s">
        <v>509</v>
      </c>
      <c r="D412" s="127" t="s">
        <v>143</v>
      </c>
      <c r="E412" s="128" t="s">
        <v>510</v>
      </c>
      <c r="F412" s="129" t="s">
        <v>511</v>
      </c>
      <c r="G412" s="130" t="s">
        <v>193</v>
      </c>
      <c r="H412" s="131">
        <v>1</v>
      </c>
      <c r="I412" s="132"/>
      <c r="J412" s="133">
        <f>ROUND(I412*H412,2)</f>
        <v>0</v>
      </c>
      <c r="K412" s="134"/>
      <c r="L412" s="26"/>
      <c r="M412" s="209" t="s">
        <v>1</v>
      </c>
      <c r="N412" s="135" t="s">
        <v>38</v>
      </c>
      <c r="O412" s="61"/>
      <c r="P412" s="136">
        <f>O412*H412</f>
        <v>0</v>
      </c>
      <c r="Q412" s="136">
        <v>0</v>
      </c>
      <c r="R412" s="136">
        <f>Q412*H412</f>
        <v>0</v>
      </c>
      <c r="S412" s="136">
        <v>0</v>
      </c>
      <c r="T412" s="137">
        <f>S412*H412</f>
        <v>0</v>
      </c>
      <c r="U412" s="184"/>
      <c r="V412" s="184"/>
      <c r="W412" s="184"/>
      <c r="X412" s="184"/>
      <c r="Y412" s="184"/>
      <c r="Z412" s="184"/>
      <c r="AA412" s="184"/>
      <c r="AB412" s="184"/>
      <c r="AC412" s="184"/>
      <c r="AD412" s="184"/>
      <c r="AE412" s="184"/>
      <c r="AR412" s="210" t="s">
        <v>279</v>
      </c>
      <c r="AT412" s="210" t="s">
        <v>143</v>
      </c>
      <c r="AU412" s="210" t="s">
        <v>83</v>
      </c>
      <c r="AY412" s="186" t="s">
        <v>140</v>
      </c>
      <c r="BE412" s="211">
        <f>IF(N412="základní",J412,0)</f>
        <v>0</v>
      </c>
      <c r="BF412" s="211">
        <f>IF(N412="snížená",J412,0)</f>
        <v>0</v>
      </c>
      <c r="BG412" s="211">
        <f>IF(N412="zákl. přenesená",J412,0)</f>
        <v>0</v>
      </c>
      <c r="BH412" s="211">
        <f>IF(N412="sníž. přenesená",J412,0)</f>
        <v>0</v>
      </c>
      <c r="BI412" s="211">
        <f>IF(N412="nulová",J412,0)</f>
        <v>0</v>
      </c>
      <c r="BJ412" s="186" t="s">
        <v>81</v>
      </c>
      <c r="BK412" s="211">
        <f>ROUND(I412*H412,2)</f>
        <v>0</v>
      </c>
      <c r="BL412" s="186" t="s">
        <v>279</v>
      </c>
      <c r="BM412" s="210" t="s">
        <v>512</v>
      </c>
    </row>
    <row r="413" spans="1:65" s="39" customFormat="1" ht="16.5" customHeight="1">
      <c r="A413" s="184"/>
      <c r="B413" s="26"/>
      <c r="C413" s="127" t="s">
        <v>513</v>
      </c>
      <c r="D413" s="127" t="s">
        <v>143</v>
      </c>
      <c r="E413" s="128" t="s">
        <v>514</v>
      </c>
      <c r="F413" s="129" t="s">
        <v>515</v>
      </c>
      <c r="G413" s="130" t="s">
        <v>193</v>
      </c>
      <c r="H413" s="131">
        <v>1</v>
      </c>
      <c r="I413" s="132"/>
      <c r="J413" s="133">
        <f>ROUND(I413*H413,2)</f>
        <v>0</v>
      </c>
      <c r="K413" s="134"/>
      <c r="L413" s="26"/>
      <c r="M413" s="209" t="s">
        <v>1</v>
      </c>
      <c r="N413" s="135" t="s">
        <v>38</v>
      </c>
      <c r="O413" s="61"/>
      <c r="P413" s="136">
        <f>O413*H413</f>
        <v>0</v>
      </c>
      <c r="Q413" s="136">
        <v>5.0000000000000001E-4</v>
      </c>
      <c r="R413" s="136">
        <f>Q413*H413</f>
        <v>5.0000000000000001E-4</v>
      </c>
      <c r="S413" s="136">
        <v>0</v>
      </c>
      <c r="T413" s="137">
        <f>S413*H413</f>
        <v>0</v>
      </c>
      <c r="U413" s="184"/>
      <c r="V413" s="184"/>
      <c r="W413" s="184"/>
      <c r="X413" s="184"/>
      <c r="Y413" s="184"/>
      <c r="Z413" s="184"/>
      <c r="AA413" s="184"/>
      <c r="AB413" s="184"/>
      <c r="AC413" s="184"/>
      <c r="AD413" s="184"/>
      <c r="AE413" s="184"/>
      <c r="AR413" s="210" t="s">
        <v>279</v>
      </c>
      <c r="AT413" s="210" t="s">
        <v>143</v>
      </c>
      <c r="AU413" s="210" t="s">
        <v>83</v>
      </c>
      <c r="AY413" s="186" t="s">
        <v>140</v>
      </c>
      <c r="BE413" s="211">
        <f>IF(N413="základní",J413,0)</f>
        <v>0</v>
      </c>
      <c r="BF413" s="211">
        <f>IF(N413="snížená",J413,0)</f>
        <v>0</v>
      </c>
      <c r="BG413" s="211">
        <f>IF(N413="zákl. přenesená",J413,0)</f>
        <v>0</v>
      </c>
      <c r="BH413" s="211">
        <f>IF(N413="sníž. přenesená",J413,0)</f>
        <v>0</v>
      </c>
      <c r="BI413" s="211">
        <f>IF(N413="nulová",J413,0)</f>
        <v>0</v>
      </c>
      <c r="BJ413" s="186" t="s">
        <v>81</v>
      </c>
      <c r="BK413" s="211">
        <f>ROUND(I413*H413,2)</f>
        <v>0</v>
      </c>
      <c r="BL413" s="186" t="s">
        <v>279</v>
      </c>
      <c r="BM413" s="210" t="s">
        <v>516</v>
      </c>
    </row>
    <row r="414" spans="1:65" s="39" customFormat="1" ht="16.5" customHeight="1">
      <c r="A414" s="184"/>
      <c r="B414" s="26"/>
      <c r="C414" s="127" t="s">
        <v>517</v>
      </c>
      <c r="D414" s="127" t="s">
        <v>143</v>
      </c>
      <c r="E414" s="128" t="s">
        <v>518</v>
      </c>
      <c r="F414" s="129" t="s">
        <v>519</v>
      </c>
      <c r="G414" s="130" t="s">
        <v>193</v>
      </c>
      <c r="H414" s="131">
        <v>1</v>
      </c>
      <c r="I414" s="132"/>
      <c r="J414" s="133">
        <f>ROUND(I414*H414,2)</f>
        <v>0</v>
      </c>
      <c r="K414" s="134"/>
      <c r="L414" s="26"/>
      <c r="M414" s="209" t="s">
        <v>1</v>
      </c>
      <c r="N414" s="135" t="s">
        <v>38</v>
      </c>
      <c r="O414" s="61"/>
      <c r="P414" s="136">
        <f>O414*H414</f>
        <v>0</v>
      </c>
      <c r="Q414" s="136">
        <v>8.9570000000000003E-4</v>
      </c>
      <c r="R414" s="136">
        <f>Q414*H414</f>
        <v>8.9570000000000003E-4</v>
      </c>
      <c r="S414" s="136">
        <v>0</v>
      </c>
      <c r="T414" s="137">
        <f>S414*H414</f>
        <v>0</v>
      </c>
      <c r="U414" s="184"/>
      <c r="V414" s="184"/>
      <c r="W414" s="184"/>
      <c r="X414" s="184"/>
      <c r="Y414" s="184"/>
      <c r="Z414" s="184"/>
      <c r="AA414" s="184"/>
      <c r="AB414" s="184"/>
      <c r="AC414" s="184"/>
      <c r="AD414" s="184"/>
      <c r="AE414" s="184"/>
      <c r="AR414" s="210" t="s">
        <v>279</v>
      </c>
      <c r="AT414" s="210" t="s">
        <v>143</v>
      </c>
      <c r="AU414" s="210" t="s">
        <v>83</v>
      </c>
      <c r="AY414" s="186" t="s">
        <v>140</v>
      </c>
      <c r="BE414" s="211">
        <f>IF(N414="základní",J414,0)</f>
        <v>0</v>
      </c>
      <c r="BF414" s="211">
        <f>IF(N414="snížená",J414,0)</f>
        <v>0</v>
      </c>
      <c r="BG414" s="211">
        <f>IF(N414="zákl. přenesená",J414,0)</f>
        <v>0</v>
      </c>
      <c r="BH414" s="211">
        <f>IF(N414="sníž. přenesená",J414,0)</f>
        <v>0</v>
      </c>
      <c r="BI414" s="211">
        <f>IF(N414="nulová",J414,0)</f>
        <v>0</v>
      </c>
      <c r="BJ414" s="186" t="s">
        <v>81</v>
      </c>
      <c r="BK414" s="211">
        <f>ROUND(I414*H414,2)</f>
        <v>0</v>
      </c>
      <c r="BL414" s="186" t="s">
        <v>279</v>
      </c>
      <c r="BM414" s="210" t="s">
        <v>520</v>
      </c>
    </row>
    <row r="415" spans="1:65" s="39" customFormat="1" ht="16.5" customHeight="1">
      <c r="A415" s="184"/>
      <c r="B415" s="26"/>
      <c r="C415" s="127" t="s">
        <v>521</v>
      </c>
      <c r="D415" s="127" t="s">
        <v>143</v>
      </c>
      <c r="E415" s="128" t="s">
        <v>522</v>
      </c>
      <c r="F415" s="129" t="s">
        <v>523</v>
      </c>
      <c r="G415" s="130" t="s">
        <v>193</v>
      </c>
      <c r="H415" s="131">
        <v>2</v>
      </c>
      <c r="I415" s="132"/>
      <c r="J415" s="133">
        <f>ROUND(I415*H415,2)</f>
        <v>0</v>
      </c>
      <c r="K415" s="134"/>
      <c r="L415" s="26"/>
      <c r="M415" s="209" t="s">
        <v>1</v>
      </c>
      <c r="N415" s="135" t="s">
        <v>38</v>
      </c>
      <c r="O415" s="61"/>
      <c r="P415" s="136">
        <f>O415*H415</f>
        <v>0</v>
      </c>
      <c r="Q415" s="136">
        <v>1.7945999999999999E-3</v>
      </c>
      <c r="R415" s="136">
        <f>Q415*H415</f>
        <v>3.5891999999999999E-3</v>
      </c>
      <c r="S415" s="136">
        <v>0</v>
      </c>
      <c r="T415" s="137">
        <f>S415*H415</f>
        <v>0</v>
      </c>
      <c r="U415" s="184"/>
      <c r="V415" s="184"/>
      <c r="W415" s="184"/>
      <c r="X415" s="184"/>
      <c r="Y415" s="184"/>
      <c r="Z415" s="184"/>
      <c r="AA415" s="184"/>
      <c r="AB415" s="184"/>
      <c r="AC415" s="184"/>
      <c r="AD415" s="184"/>
      <c r="AE415" s="184"/>
      <c r="AR415" s="210" t="s">
        <v>279</v>
      </c>
      <c r="AT415" s="210" t="s">
        <v>143</v>
      </c>
      <c r="AU415" s="210" t="s">
        <v>83</v>
      </c>
      <c r="AY415" s="186" t="s">
        <v>140</v>
      </c>
      <c r="BE415" s="211">
        <f>IF(N415="základní",J415,0)</f>
        <v>0</v>
      </c>
      <c r="BF415" s="211">
        <f>IF(N415="snížená",J415,0)</f>
        <v>0</v>
      </c>
      <c r="BG415" s="211">
        <f>IF(N415="zákl. přenesená",J415,0)</f>
        <v>0</v>
      </c>
      <c r="BH415" s="211">
        <f>IF(N415="sníž. přenesená",J415,0)</f>
        <v>0</v>
      </c>
      <c r="BI415" s="211">
        <f>IF(N415="nulová",J415,0)</f>
        <v>0</v>
      </c>
      <c r="BJ415" s="186" t="s">
        <v>81</v>
      </c>
      <c r="BK415" s="211">
        <f>ROUND(I415*H415,2)</f>
        <v>0</v>
      </c>
      <c r="BL415" s="186" t="s">
        <v>279</v>
      </c>
      <c r="BM415" s="210" t="s">
        <v>524</v>
      </c>
    </row>
    <row r="416" spans="1:65" s="147" customFormat="1">
      <c r="B416" s="146"/>
      <c r="D416" s="140" t="s">
        <v>149</v>
      </c>
      <c r="E416" s="148" t="s">
        <v>1</v>
      </c>
      <c r="F416" s="149" t="s">
        <v>83</v>
      </c>
      <c r="H416" s="150">
        <v>2</v>
      </c>
      <c r="L416" s="146"/>
      <c r="M416" s="151"/>
      <c r="N416" s="152"/>
      <c r="O416" s="152"/>
      <c r="P416" s="152"/>
      <c r="Q416" s="152"/>
      <c r="R416" s="152"/>
      <c r="S416" s="152"/>
      <c r="T416" s="153"/>
      <c r="AT416" s="148" t="s">
        <v>149</v>
      </c>
      <c r="AU416" s="148" t="s">
        <v>83</v>
      </c>
      <c r="AV416" s="147" t="s">
        <v>83</v>
      </c>
      <c r="AW416" s="147" t="s">
        <v>31</v>
      </c>
      <c r="AX416" s="147" t="s">
        <v>81</v>
      </c>
      <c r="AY416" s="148" t="s">
        <v>140</v>
      </c>
    </row>
    <row r="417" spans="1:65" s="39" customFormat="1" ht="16.5" customHeight="1">
      <c r="A417" s="184"/>
      <c r="B417" s="26"/>
      <c r="C417" s="127" t="s">
        <v>525</v>
      </c>
      <c r="D417" s="127" t="s">
        <v>143</v>
      </c>
      <c r="E417" s="128" t="s">
        <v>526</v>
      </c>
      <c r="F417" s="129" t="s">
        <v>527</v>
      </c>
      <c r="G417" s="130" t="s">
        <v>204</v>
      </c>
      <c r="H417" s="131">
        <v>10</v>
      </c>
      <c r="I417" s="132"/>
      <c r="J417" s="133">
        <f>ROUND(I417*H417,2)</f>
        <v>0</v>
      </c>
      <c r="K417" s="134"/>
      <c r="L417" s="26"/>
      <c r="M417" s="209" t="s">
        <v>1</v>
      </c>
      <c r="N417" s="135" t="s">
        <v>38</v>
      </c>
      <c r="O417" s="61"/>
      <c r="P417" s="136">
        <f>O417*H417</f>
        <v>0</v>
      </c>
      <c r="Q417" s="136">
        <v>3.6380000000000001E-4</v>
      </c>
      <c r="R417" s="136">
        <f>Q417*H417</f>
        <v>3.6380000000000002E-3</v>
      </c>
      <c r="S417" s="136">
        <v>0</v>
      </c>
      <c r="T417" s="137">
        <f>S417*H417</f>
        <v>0</v>
      </c>
      <c r="U417" s="184"/>
      <c r="V417" s="184"/>
      <c r="W417" s="184"/>
      <c r="X417" s="184"/>
      <c r="Y417" s="184"/>
      <c r="Z417" s="184"/>
      <c r="AA417" s="184"/>
      <c r="AB417" s="184"/>
      <c r="AC417" s="184"/>
      <c r="AD417" s="184"/>
      <c r="AE417" s="184"/>
      <c r="AR417" s="210" t="s">
        <v>279</v>
      </c>
      <c r="AT417" s="210" t="s">
        <v>143</v>
      </c>
      <c r="AU417" s="210" t="s">
        <v>83</v>
      </c>
      <c r="AY417" s="186" t="s">
        <v>140</v>
      </c>
      <c r="BE417" s="211">
        <f>IF(N417="základní",J417,0)</f>
        <v>0</v>
      </c>
      <c r="BF417" s="211">
        <f>IF(N417="snížená",J417,0)</f>
        <v>0</v>
      </c>
      <c r="BG417" s="211">
        <f>IF(N417="zákl. přenesená",J417,0)</f>
        <v>0</v>
      </c>
      <c r="BH417" s="211">
        <f>IF(N417="sníž. přenesená",J417,0)</f>
        <v>0</v>
      </c>
      <c r="BI417" s="211">
        <f>IF(N417="nulová",J417,0)</f>
        <v>0</v>
      </c>
      <c r="BJ417" s="186" t="s">
        <v>81</v>
      </c>
      <c r="BK417" s="211">
        <f>ROUND(I417*H417,2)</f>
        <v>0</v>
      </c>
      <c r="BL417" s="186" t="s">
        <v>279</v>
      </c>
      <c r="BM417" s="210" t="s">
        <v>528</v>
      </c>
    </row>
    <row r="418" spans="1:65" s="139" customFormat="1">
      <c r="B418" s="138"/>
      <c r="D418" s="140" t="s">
        <v>149</v>
      </c>
      <c r="E418" s="141" t="s">
        <v>1</v>
      </c>
      <c r="F418" s="142" t="s">
        <v>529</v>
      </c>
      <c r="H418" s="141" t="s">
        <v>1</v>
      </c>
      <c r="L418" s="138"/>
      <c r="M418" s="143"/>
      <c r="N418" s="144"/>
      <c r="O418" s="144"/>
      <c r="P418" s="144"/>
      <c r="Q418" s="144"/>
      <c r="R418" s="144"/>
      <c r="S418" s="144"/>
      <c r="T418" s="145"/>
      <c r="AT418" s="141" t="s">
        <v>149</v>
      </c>
      <c r="AU418" s="141" t="s">
        <v>83</v>
      </c>
      <c r="AV418" s="139" t="s">
        <v>81</v>
      </c>
      <c r="AW418" s="139" t="s">
        <v>31</v>
      </c>
      <c r="AX418" s="139" t="s">
        <v>73</v>
      </c>
      <c r="AY418" s="141" t="s">
        <v>140</v>
      </c>
    </row>
    <row r="419" spans="1:65" s="139" customFormat="1">
      <c r="B419" s="138"/>
      <c r="D419" s="140" t="s">
        <v>149</v>
      </c>
      <c r="E419" s="141" t="s">
        <v>1</v>
      </c>
      <c r="F419" s="142" t="s">
        <v>530</v>
      </c>
      <c r="H419" s="141" t="s">
        <v>1</v>
      </c>
      <c r="L419" s="138"/>
      <c r="M419" s="143"/>
      <c r="N419" s="144"/>
      <c r="O419" s="144"/>
      <c r="P419" s="144"/>
      <c r="Q419" s="144"/>
      <c r="R419" s="144"/>
      <c r="S419" s="144"/>
      <c r="T419" s="145"/>
      <c r="AT419" s="141" t="s">
        <v>149</v>
      </c>
      <c r="AU419" s="141" t="s">
        <v>83</v>
      </c>
      <c r="AV419" s="139" t="s">
        <v>81</v>
      </c>
      <c r="AW419" s="139" t="s">
        <v>31</v>
      </c>
      <c r="AX419" s="139" t="s">
        <v>73</v>
      </c>
      <c r="AY419" s="141" t="s">
        <v>140</v>
      </c>
    </row>
    <row r="420" spans="1:65" s="147" customFormat="1">
      <c r="B420" s="146"/>
      <c r="D420" s="140" t="s">
        <v>149</v>
      </c>
      <c r="E420" s="148" t="s">
        <v>1</v>
      </c>
      <c r="F420" s="149" t="s">
        <v>531</v>
      </c>
      <c r="H420" s="150">
        <v>6</v>
      </c>
      <c r="L420" s="146"/>
      <c r="M420" s="151"/>
      <c r="N420" s="152"/>
      <c r="O420" s="152"/>
      <c r="P420" s="152"/>
      <c r="Q420" s="152"/>
      <c r="R420" s="152"/>
      <c r="S420" s="152"/>
      <c r="T420" s="153"/>
      <c r="AT420" s="148" t="s">
        <v>149</v>
      </c>
      <c r="AU420" s="148" t="s">
        <v>83</v>
      </c>
      <c r="AV420" s="147" t="s">
        <v>83</v>
      </c>
      <c r="AW420" s="147" t="s">
        <v>31</v>
      </c>
      <c r="AX420" s="147" t="s">
        <v>73</v>
      </c>
      <c r="AY420" s="148" t="s">
        <v>140</v>
      </c>
    </row>
    <row r="421" spans="1:65" s="139" customFormat="1">
      <c r="B421" s="138"/>
      <c r="D421" s="140" t="s">
        <v>149</v>
      </c>
      <c r="E421" s="141" t="s">
        <v>1</v>
      </c>
      <c r="F421" s="142" t="s">
        <v>532</v>
      </c>
      <c r="H421" s="141" t="s">
        <v>1</v>
      </c>
      <c r="L421" s="138"/>
      <c r="M421" s="143"/>
      <c r="N421" s="144"/>
      <c r="O421" s="144"/>
      <c r="P421" s="144"/>
      <c r="Q421" s="144"/>
      <c r="R421" s="144"/>
      <c r="S421" s="144"/>
      <c r="T421" s="145"/>
      <c r="AT421" s="141" t="s">
        <v>149</v>
      </c>
      <c r="AU421" s="141" t="s">
        <v>83</v>
      </c>
      <c r="AV421" s="139" t="s">
        <v>81</v>
      </c>
      <c r="AW421" s="139" t="s">
        <v>31</v>
      </c>
      <c r="AX421" s="139" t="s">
        <v>73</v>
      </c>
      <c r="AY421" s="141" t="s">
        <v>140</v>
      </c>
    </row>
    <row r="422" spans="1:65" s="147" customFormat="1">
      <c r="B422" s="146"/>
      <c r="D422" s="140" t="s">
        <v>149</v>
      </c>
      <c r="E422" s="148" t="s">
        <v>1</v>
      </c>
      <c r="F422" s="149" t="s">
        <v>533</v>
      </c>
      <c r="H422" s="150">
        <v>2</v>
      </c>
      <c r="L422" s="146"/>
      <c r="M422" s="151"/>
      <c r="N422" s="152"/>
      <c r="O422" s="152"/>
      <c r="P422" s="152"/>
      <c r="Q422" s="152"/>
      <c r="R422" s="152"/>
      <c r="S422" s="152"/>
      <c r="T422" s="153"/>
      <c r="AT422" s="148" t="s">
        <v>149</v>
      </c>
      <c r="AU422" s="148" t="s">
        <v>83</v>
      </c>
      <c r="AV422" s="147" t="s">
        <v>83</v>
      </c>
      <c r="AW422" s="147" t="s">
        <v>31</v>
      </c>
      <c r="AX422" s="147" t="s">
        <v>73</v>
      </c>
      <c r="AY422" s="148" t="s">
        <v>140</v>
      </c>
    </row>
    <row r="423" spans="1:65" s="139" customFormat="1">
      <c r="B423" s="138"/>
      <c r="D423" s="140" t="s">
        <v>149</v>
      </c>
      <c r="E423" s="141" t="s">
        <v>1</v>
      </c>
      <c r="F423" s="142" t="s">
        <v>325</v>
      </c>
      <c r="H423" s="141" t="s">
        <v>1</v>
      </c>
      <c r="L423" s="138"/>
      <c r="M423" s="143"/>
      <c r="N423" s="144"/>
      <c r="O423" s="144"/>
      <c r="P423" s="144"/>
      <c r="Q423" s="144"/>
      <c r="R423" s="144"/>
      <c r="S423" s="144"/>
      <c r="T423" s="145"/>
      <c r="AT423" s="141" t="s">
        <v>149</v>
      </c>
      <c r="AU423" s="141" t="s">
        <v>83</v>
      </c>
      <c r="AV423" s="139" t="s">
        <v>81</v>
      </c>
      <c r="AW423" s="139" t="s">
        <v>31</v>
      </c>
      <c r="AX423" s="139" t="s">
        <v>73</v>
      </c>
      <c r="AY423" s="141" t="s">
        <v>140</v>
      </c>
    </row>
    <row r="424" spans="1:65" s="147" customFormat="1">
      <c r="B424" s="146"/>
      <c r="D424" s="140" t="s">
        <v>149</v>
      </c>
      <c r="E424" s="148" t="s">
        <v>1</v>
      </c>
      <c r="F424" s="149" t="s">
        <v>533</v>
      </c>
      <c r="H424" s="150">
        <v>2</v>
      </c>
      <c r="L424" s="146"/>
      <c r="M424" s="151"/>
      <c r="N424" s="152"/>
      <c r="O424" s="152"/>
      <c r="P424" s="152"/>
      <c r="Q424" s="152"/>
      <c r="R424" s="152"/>
      <c r="S424" s="152"/>
      <c r="T424" s="153"/>
      <c r="AT424" s="148" t="s">
        <v>149</v>
      </c>
      <c r="AU424" s="148" t="s">
        <v>83</v>
      </c>
      <c r="AV424" s="147" t="s">
        <v>83</v>
      </c>
      <c r="AW424" s="147" t="s">
        <v>31</v>
      </c>
      <c r="AX424" s="147" t="s">
        <v>73</v>
      </c>
      <c r="AY424" s="148" t="s">
        <v>140</v>
      </c>
    </row>
    <row r="425" spans="1:65" s="155" customFormat="1">
      <c r="B425" s="154"/>
      <c r="D425" s="140" t="s">
        <v>149</v>
      </c>
      <c r="E425" s="156" t="s">
        <v>1</v>
      </c>
      <c r="F425" s="157" t="s">
        <v>170</v>
      </c>
      <c r="H425" s="158">
        <v>10</v>
      </c>
      <c r="L425" s="154"/>
      <c r="M425" s="159"/>
      <c r="N425" s="160"/>
      <c r="O425" s="160"/>
      <c r="P425" s="160"/>
      <c r="Q425" s="160"/>
      <c r="R425" s="160"/>
      <c r="S425" s="160"/>
      <c r="T425" s="161"/>
      <c r="AT425" s="156" t="s">
        <v>149</v>
      </c>
      <c r="AU425" s="156" t="s">
        <v>83</v>
      </c>
      <c r="AV425" s="155" t="s">
        <v>147</v>
      </c>
      <c r="AW425" s="155" t="s">
        <v>31</v>
      </c>
      <c r="AX425" s="155" t="s">
        <v>81</v>
      </c>
      <c r="AY425" s="156" t="s">
        <v>140</v>
      </c>
    </row>
    <row r="426" spans="1:65" s="39" customFormat="1" ht="16.5" customHeight="1">
      <c r="A426" s="184"/>
      <c r="B426" s="26"/>
      <c r="C426" s="127" t="s">
        <v>534</v>
      </c>
      <c r="D426" s="127" t="s">
        <v>143</v>
      </c>
      <c r="E426" s="128" t="s">
        <v>535</v>
      </c>
      <c r="F426" s="129" t="s">
        <v>536</v>
      </c>
      <c r="G426" s="130" t="s">
        <v>204</v>
      </c>
      <c r="H426" s="131">
        <v>3.5</v>
      </c>
      <c r="I426" s="132"/>
      <c r="J426" s="133">
        <f>ROUND(I426*H426,2)</f>
        <v>0</v>
      </c>
      <c r="K426" s="134"/>
      <c r="L426" s="26"/>
      <c r="M426" s="209" t="s">
        <v>1</v>
      </c>
      <c r="N426" s="135" t="s">
        <v>38</v>
      </c>
      <c r="O426" s="61"/>
      <c r="P426" s="136">
        <f>O426*H426</f>
        <v>0</v>
      </c>
      <c r="Q426" s="136">
        <v>6.3000000000000003E-4</v>
      </c>
      <c r="R426" s="136">
        <f>Q426*H426</f>
        <v>2.2049999999999999E-3</v>
      </c>
      <c r="S426" s="136">
        <v>0</v>
      </c>
      <c r="T426" s="137">
        <f>S426*H426</f>
        <v>0</v>
      </c>
      <c r="U426" s="184"/>
      <c r="V426" s="184"/>
      <c r="W426" s="184"/>
      <c r="X426" s="184"/>
      <c r="Y426" s="184"/>
      <c r="Z426" s="184"/>
      <c r="AA426" s="184"/>
      <c r="AB426" s="184"/>
      <c r="AC426" s="184"/>
      <c r="AD426" s="184"/>
      <c r="AE426" s="184"/>
      <c r="AR426" s="210" t="s">
        <v>279</v>
      </c>
      <c r="AT426" s="210" t="s">
        <v>143</v>
      </c>
      <c r="AU426" s="210" t="s">
        <v>83</v>
      </c>
      <c r="AY426" s="186" t="s">
        <v>140</v>
      </c>
      <c r="BE426" s="211">
        <f>IF(N426="základní",J426,0)</f>
        <v>0</v>
      </c>
      <c r="BF426" s="211">
        <f>IF(N426="snížená",J426,0)</f>
        <v>0</v>
      </c>
      <c r="BG426" s="211">
        <f>IF(N426="zákl. přenesená",J426,0)</f>
        <v>0</v>
      </c>
      <c r="BH426" s="211">
        <f>IF(N426="sníž. přenesená",J426,0)</f>
        <v>0</v>
      </c>
      <c r="BI426" s="211">
        <f>IF(N426="nulová",J426,0)</f>
        <v>0</v>
      </c>
      <c r="BJ426" s="186" t="s">
        <v>81</v>
      </c>
      <c r="BK426" s="211">
        <f>ROUND(I426*H426,2)</f>
        <v>0</v>
      </c>
      <c r="BL426" s="186" t="s">
        <v>279</v>
      </c>
      <c r="BM426" s="210" t="s">
        <v>537</v>
      </c>
    </row>
    <row r="427" spans="1:65" s="139" customFormat="1">
      <c r="B427" s="138"/>
      <c r="D427" s="140" t="s">
        <v>149</v>
      </c>
      <c r="E427" s="141" t="s">
        <v>1</v>
      </c>
      <c r="F427" s="142" t="s">
        <v>496</v>
      </c>
      <c r="H427" s="141" t="s">
        <v>1</v>
      </c>
      <c r="L427" s="138"/>
      <c r="M427" s="143"/>
      <c r="N427" s="144"/>
      <c r="O427" s="144"/>
      <c r="P427" s="144"/>
      <c r="Q427" s="144"/>
      <c r="R427" s="144"/>
      <c r="S427" s="144"/>
      <c r="T427" s="145"/>
      <c r="AT427" s="141" t="s">
        <v>149</v>
      </c>
      <c r="AU427" s="141" t="s">
        <v>83</v>
      </c>
      <c r="AV427" s="139" t="s">
        <v>81</v>
      </c>
      <c r="AW427" s="139" t="s">
        <v>31</v>
      </c>
      <c r="AX427" s="139" t="s">
        <v>73</v>
      </c>
      <c r="AY427" s="141" t="s">
        <v>140</v>
      </c>
    </row>
    <row r="428" spans="1:65" s="147" customFormat="1">
      <c r="B428" s="146"/>
      <c r="D428" s="140" t="s">
        <v>149</v>
      </c>
      <c r="E428" s="148" t="s">
        <v>1</v>
      </c>
      <c r="F428" s="149" t="s">
        <v>538</v>
      </c>
      <c r="H428" s="150">
        <v>3.5</v>
      </c>
      <c r="L428" s="146"/>
      <c r="M428" s="151"/>
      <c r="N428" s="152"/>
      <c r="O428" s="152"/>
      <c r="P428" s="152"/>
      <c r="Q428" s="152"/>
      <c r="R428" s="152"/>
      <c r="S428" s="152"/>
      <c r="T428" s="153"/>
      <c r="AT428" s="148" t="s">
        <v>149</v>
      </c>
      <c r="AU428" s="148" t="s">
        <v>83</v>
      </c>
      <c r="AV428" s="147" t="s">
        <v>83</v>
      </c>
      <c r="AW428" s="147" t="s">
        <v>31</v>
      </c>
      <c r="AX428" s="147" t="s">
        <v>81</v>
      </c>
      <c r="AY428" s="148" t="s">
        <v>140</v>
      </c>
    </row>
    <row r="429" spans="1:65" s="39" customFormat="1" ht="16.5" customHeight="1">
      <c r="A429" s="184"/>
      <c r="B429" s="26"/>
      <c r="C429" s="127" t="s">
        <v>539</v>
      </c>
      <c r="D429" s="127" t="s">
        <v>143</v>
      </c>
      <c r="E429" s="128" t="s">
        <v>540</v>
      </c>
      <c r="F429" s="129" t="s">
        <v>541</v>
      </c>
      <c r="G429" s="130" t="s">
        <v>204</v>
      </c>
      <c r="H429" s="131">
        <v>10.5</v>
      </c>
      <c r="I429" s="132"/>
      <c r="J429" s="133">
        <f>ROUND(I429*H429,2)</f>
        <v>0</v>
      </c>
      <c r="K429" s="134"/>
      <c r="L429" s="26"/>
      <c r="M429" s="209" t="s">
        <v>1</v>
      </c>
      <c r="N429" s="135" t="s">
        <v>38</v>
      </c>
      <c r="O429" s="61"/>
      <c r="P429" s="136">
        <f>O429*H429</f>
        <v>0</v>
      </c>
      <c r="Q429" s="136">
        <v>1.31E-3</v>
      </c>
      <c r="R429" s="136">
        <f>Q429*H429</f>
        <v>1.3755E-2</v>
      </c>
      <c r="S429" s="136">
        <v>0</v>
      </c>
      <c r="T429" s="137">
        <f>S429*H429</f>
        <v>0</v>
      </c>
      <c r="U429" s="184"/>
      <c r="V429" s="184"/>
      <c r="W429" s="184"/>
      <c r="X429" s="184"/>
      <c r="Y429" s="184"/>
      <c r="Z429" s="184"/>
      <c r="AA429" s="184"/>
      <c r="AB429" s="184"/>
      <c r="AC429" s="184"/>
      <c r="AD429" s="184"/>
      <c r="AE429" s="184"/>
      <c r="AR429" s="210" t="s">
        <v>279</v>
      </c>
      <c r="AT429" s="210" t="s">
        <v>143</v>
      </c>
      <c r="AU429" s="210" t="s">
        <v>83</v>
      </c>
      <c r="AY429" s="186" t="s">
        <v>140</v>
      </c>
      <c r="BE429" s="211">
        <f>IF(N429="základní",J429,0)</f>
        <v>0</v>
      </c>
      <c r="BF429" s="211">
        <f>IF(N429="snížená",J429,0)</f>
        <v>0</v>
      </c>
      <c r="BG429" s="211">
        <f>IF(N429="zákl. přenesená",J429,0)</f>
        <v>0</v>
      </c>
      <c r="BH429" s="211">
        <f>IF(N429="sníž. přenesená",J429,0)</f>
        <v>0</v>
      </c>
      <c r="BI429" s="211">
        <f>IF(N429="nulová",J429,0)</f>
        <v>0</v>
      </c>
      <c r="BJ429" s="186" t="s">
        <v>81</v>
      </c>
      <c r="BK429" s="211">
        <f>ROUND(I429*H429,2)</f>
        <v>0</v>
      </c>
      <c r="BL429" s="186" t="s">
        <v>279</v>
      </c>
      <c r="BM429" s="210" t="s">
        <v>542</v>
      </c>
    </row>
    <row r="430" spans="1:65" s="139" customFormat="1">
      <c r="B430" s="138"/>
      <c r="D430" s="140" t="s">
        <v>149</v>
      </c>
      <c r="E430" s="141" t="s">
        <v>1</v>
      </c>
      <c r="F430" s="142" t="s">
        <v>543</v>
      </c>
      <c r="H430" s="141" t="s">
        <v>1</v>
      </c>
      <c r="L430" s="138"/>
      <c r="M430" s="143"/>
      <c r="N430" s="144"/>
      <c r="O430" s="144"/>
      <c r="P430" s="144"/>
      <c r="Q430" s="144"/>
      <c r="R430" s="144"/>
      <c r="S430" s="144"/>
      <c r="T430" s="145"/>
      <c r="AT430" s="141" t="s">
        <v>149</v>
      </c>
      <c r="AU430" s="141" t="s">
        <v>83</v>
      </c>
      <c r="AV430" s="139" t="s">
        <v>81</v>
      </c>
      <c r="AW430" s="139" t="s">
        <v>31</v>
      </c>
      <c r="AX430" s="139" t="s">
        <v>73</v>
      </c>
      <c r="AY430" s="141" t="s">
        <v>140</v>
      </c>
    </row>
    <row r="431" spans="1:65" s="147" customFormat="1">
      <c r="B431" s="146"/>
      <c r="D431" s="140" t="s">
        <v>149</v>
      </c>
      <c r="E431" s="148" t="s">
        <v>1</v>
      </c>
      <c r="F431" s="149" t="s">
        <v>544</v>
      </c>
      <c r="H431" s="150">
        <v>10.5</v>
      </c>
      <c r="L431" s="146"/>
      <c r="M431" s="151"/>
      <c r="N431" s="152"/>
      <c r="O431" s="152"/>
      <c r="P431" s="152"/>
      <c r="Q431" s="152"/>
      <c r="R431" s="152"/>
      <c r="S431" s="152"/>
      <c r="T431" s="153"/>
      <c r="AT431" s="148" t="s">
        <v>149</v>
      </c>
      <c r="AU431" s="148" t="s">
        <v>83</v>
      </c>
      <c r="AV431" s="147" t="s">
        <v>83</v>
      </c>
      <c r="AW431" s="147" t="s">
        <v>31</v>
      </c>
      <c r="AX431" s="147" t="s">
        <v>81</v>
      </c>
      <c r="AY431" s="148" t="s">
        <v>140</v>
      </c>
    </row>
    <row r="432" spans="1:65" s="39" customFormat="1" ht="16.5" customHeight="1">
      <c r="A432" s="184"/>
      <c r="B432" s="26"/>
      <c r="C432" s="127" t="s">
        <v>545</v>
      </c>
      <c r="D432" s="127" t="s">
        <v>143</v>
      </c>
      <c r="E432" s="128" t="s">
        <v>546</v>
      </c>
      <c r="F432" s="129" t="s">
        <v>547</v>
      </c>
      <c r="G432" s="130" t="s">
        <v>204</v>
      </c>
      <c r="H432" s="131">
        <v>10</v>
      </c>
      <c r="I432" s="132"/>
      <c r="J432" s="133">
        <f>ROUND(I432*H432,2)</f>
        <v>0</v>
      </c>
      <c r="K432" s="134"/>
      <c r="L432" s="26"/>
      <c r="M432" s="209" t="s">
        <v>1</v>
      </c>
      <c r="N432" s="135" t="s">
        <v>38</v>
      </c>
      <c r="O432" s="61"/>
      <c r="P432" s="136">
        <f>O432*H432</f>
        <v>0</v>
      </c>
      <c r="Q432" s="136">
        <v>5.0000000000000001E-4</v>
      </c>
      <c r="R432" s="136">
        <f>Q432*H432</f>
        <v>5.0000000000000001E-3</v>
      </c>
      <c r="S432" s="136">
        <v>0</v>
      </c>
      <c r="T432" s="137">
        <f>S432*H432</f>
        <v>0</v>
      </c>
      <c r="U432" s="184"/>
      <c r="V432" s="184"/>
      <c r="W432" s="184"/>
      <c r="X432" s="184"/>
      <c r="Y432" s="184"/>
      <c r="Z432" s="184"/>
      <c r="AA432" s="184"/>
      <c r="AB432" s="184"/>
      <c r="AC432" s="184"/>
      <c r="AD432" s="184"/>
      <c r="AE432" s="184"/>
      <c r="AR432" s="210" t="s">
        <v>279</v>
      </c>
      <c r="AT432" s="210" t="s">
        <v>143</v>
      </c>
      <c r="AU432" s="210" t="s">
        <v>83</v>
      </c>
      <c r="AY432" s="186" t="s">
        <v>140</v>
      </c>
      <c r="BE432" s="211">
        <f>IF(N432="základní",J432,0)</f>
        <v>0</v>
      </c>
      <c r="BF432" s="211">
        <f>IF(N432="snížená",J432,0)</f>
        <v>0</v>
      </c>
      <c r="BG432" s="211">
        <f>IF(N432="zákl. přenesená",J432,0)</f>
        <v>0</v>
      </c>
      <c r="BH432" s="211">
        <f>IF(N432="sníž. přenesená",J432,0)</f>
        <v>0</v>
      </c>
      <c r="BI432" s="211">
        <f>IF(N432="nulová",J432,0)</f>
        <v>0</v>
      </c>
      <c r="BJ432" s="186" t="s">
        <v>81</v>
      </c>
      <c r="BK432" s="211">
        <f>ROUND(I432*H432,2)</f>
        <v>0</v>
      </c>
      <c r="BL432" s="186" t="s">
        <v>279</v>
      </c>
      <c r="BM432" s="210" t="s">
        <v>548</v>
      </c>
    </row>
    <row r="433" spans="1:65" s="139" customFormat="1">
      <c r="B433" s="138"/>
      <c r="D433" s="140" t="s">
        <v>149</v>
      </c>
      <c r="E433" s="141" t="s">
        <v>1</v>
      </c>
      <c r="F433" s="142" t="s">
        <v>549</v>
      </c>
      <c r="H433" s="141" t="s">
        <v>1</v>
      </c>
      <c r="L433" s="138"/>
      <c r="M433" s="143"/>
      <c r="N433" s="144"/>
      <c r="O433" s="144"/>
      <c r="P433" s="144"/>
      <c r="Q433" s="144"/>
      <c r="R433" s="144"/>
      <c r="S433" s="144"/>
      <c r="T433" s="145"/>
      <c r="AT433" s="141" t="s">
        <v>149</v>
      </c>
      <c r="AU433" s="141" t="s">
        <v>83</v>
      </c>
      <c r="AV433" s="139" t="s">
        <v>81</v>
      </c>
      <c r="AW433" s="139" t="s">
        <v>31</v>
      </c>
      <c r="AX433" s="139" t="s">
        <v>73</v>
      </c>
      <c r="AY433" s="141" t="s">
        <v>140</v>
      </c>
    </row>
    <row r="434" spans="1:65" s="147" customFormat="1">
      <c r="B434" s="146"/>
      <c r="D434" s="140" t="s">
        <v>149</v>
      </c>
      <c r="E434" s="148" t="s">
        <v>1</v>
      </c>
      <c r="F434" s="149" t="s">
        <v>213</v>
      </c>
      <c r="H434" s="150">
        <v>10</v>
      </c>
      <c r="L434" s="146"/>
      <c r="M434" s="151"/>
      <c r="N434" s="152"/>
      <c r="O434" s="152"/>
      <c r="P434" s="152"/>
      <c r="Q434" s="152"/>
      <c r="R434" s="152"/>
      <c r="S434" s="152"/>
      <c r="T434" s="153"/>
      <c r="AT434" s="148" t="s">
        <v>149</v>
      </c>
      <c r="AU434" s="148" t="s">
        <v>83</v>
      </c>
      <c r="AV434" s="147" t="s">
        <v>83</v>
      </c>
      <c r="AW434" s="147" t="s">
        <v>31</v>
      </c>
      <c r="AX434" s="147" t="s">
        <v>81</v>
      </c>
      <c r="AY434" s="148" t="s">
        <v>140</v>
      </c>
    </row>
    <row r="435" spans="1:65" s="39" customFormat="1" ht="16.5" customHeight="1">
      <c r="A435" s="184"/>
      <c r="B435" s="26"/>
      <c r="C435" s="127" t="s">
        <v>550</v>
      </c>
      <c r="D435" s="127" t="s">
        <v>143</v>
      </c>
      <c r="E435" s="128" t="s">
        <v>551</v>
      </c>
      <c r="F435" s="129" t="s">
        <v>552</v>
      </c>
      <c r="G435" s="130" t="s">
        <v>204</v>
      </c>
      <c r="H435" s="131">
        <v>13</v>
      </c>
      <c r="I435" s="132"/>
      <c r="J435" s="133">
        <f>ROUND(I435*H435,2)</f>
        <v>0</v>
      </c>
      <c r="K435" s="134"/>
      <c r="L435" s="26"/>
      <c r="M435" s="209" t="s">
        <v>1</v>
      </c>
      <c r="N435" s="135" t="s">
        <v>38</v>
      </c>
      <c r="O435" s="61"/>
      <c r="P435" s="136">
        <f>O435*H435</f>
        <v>0</v>
      </c>
      <c r="Q435" s="136">
        <v>1.5257999999999999E-3</v>
      </c>
      <c r="R435" s="136">
        <f>Q435*H435</f>
        <v>1.98354E-2</v>
      </c>
      <c r="S435" s="136">
        <v>0</v>
      </c>
      <c r="T435" s="137">
        <f>S435*H435</f>
        <v>0</v>
      </c>
      <c r="U435" s="184"/>
      <c r="V435" s="184"/>
      <c r="W435" s="184"/>
      <c r="X435" s="184"/>
      <c r="Y435" s="184"/>
      <c r="Z435" s="184"/>
      <c r="AA435" s="184"/>
      <c r="AB435" s="184"/>
      <c r="AC435" s="184"/>
      <c r="AD435" s="184"/>
      <c r="AE435" s="184"/>
      <c r="AR435" s="210" t="s">
        <v>279</v>
      </c>
      <c r="AT435" s="210" t="s">
        <v>143</v>
      </c>
      <c r="AU435" s="210" t="s">
        <v>83</v>
      </c>
      <c r="AY435" s="186" t="s">
        <v>140</v>
      </c>
      <c r="BE435" s="211">
        <f>IF(N435="základní",J435,0)</f>
        <v>0</v>
      </c>
      <c r="BF435" s="211">
        <f>IF(N435="snížená",J435,0)</f>
        <v>0</v>
      </c>
      <c r="BG435" s="211">
        <f>IF(N435="zákl. přenesená",J435,0)</f>
        <v>0</v>
      </c>
      <c r="BH435" s="211">
        <f>IF(N435="sníž. přenesená",J435,0)</f>
        <v>0</v>
      </c>
      <c r="BI435" s="211">
        <f>IF(N435="nulová",J435,0)</f>
        <v>0</v>
      </c>
      <c r="BJ435" s="186" t="s">
        <v>81</v>
      </c>
      <c r="BK435" s="211">
        <f>ROUND(I435*H435,2)</f>
        <v>0</v>
      </c>
      <c r="BL435" s="186" t="s">
        <v>279</v>
      </c>
      <c r="BM435" s="210" t="s">
        <v>553</v>
      </c>
    </row>
    <row r="436" spans="1:65" s="139" customFormat="1">
      <c r="B436" s="138"/>
      <c r="D436" s="140" t="s">
        <v>149</v>
      </c>
      <c r="E436" s="141" t="s">
        <v>1</v>
      </c>
      <c r="F436" s="142" t="s">
        <v>554</v>
      </c>
      <c r="H436" s="141" t="s">
        <v>1</v>
      </c>
      <c r="L436" s="138"/>
      <c r="M436" s="143"/>
      <c r="N436" s="144"/>
      <c r="O436" s="144"/>
      <c r="P436" s="144"/>
      <c r="Q436" s="144"/>
      <c r="R436" s="144"/>
      <c r="S436" s="144"/>
      <c r="T436" s="145"/>
      <c r="AT436" s="141" t="s">
        <v>149</v>
      </c>
      <c r="AU436" s="141" t="s">
        <v>83</v>
      </c>
      <c r="AV436" s="139" t="s">
        <v>81</v>
      </c>
      <c r="AW436" s="139" t="s">
        <v>31</v>
      </c>
      <c r="AX436" s="139" t="s">
        <v>73</v>
      </c>
      <c r="AY436" s="141" t="s">
        <v>140</v>
      </c>
    </row>
    <row r="437" spans="1:65" s="139" customFormat="1">
      <c r="B437" s="138"/>
      <c r="D437" s="140" t="s">
        <v>149</v>
      </c>
      <c r="E437" s="141" t="s">
        <v>1</v>
      </c>
      <c r="F437" s="142" t="s">
        <v>555</v>
      </c>
      <c r="H437" s="141" t="s">
        <v>1</v>
      </c>
      <c r="L437" s="138"/>
      <c r="M437" s="143"/>
      <c r="N437" s="144"/>
      <c r="O437" s="144"/>
      <c r="P437" s="144"/>
      <c r="Q437" s="144"/>
      <c r="R437" s="144"/>
      <c r="S437" s="144"/>
      <c r="T437" s="145"/>
      <c r="AT437" s="141" t="s">
        <v>149</v>
      </c>
      <c r="AU437" s="141" t="s">
        <v>83</v>
      </c>
      <c r="AV437" s="139" t="s">
        <v>81</v>
      </c>
      <c r="AW437" s="139" t="s">
        <v>31</v>
      </c>
      <c r="AX437" s="139" t="s">
        <v>73</v>
      </c>
      <c r="AY437" s="141" t="s">
        <v>140</v>
      </c>
    </row>
    <row r="438" spans="1:65" s="147" customFormat="1">
      <c r="B438" s="146"/>
      <c r="D438" s="140" t="s">
        <v>149</v>
      </c>
      <c r="E438" s="148" t="s">
        <v>1</v>
      </c>
      <c r="F438" s="149" t="s">
        <v>556</v>
      </c>
      <c r="H438" s="150">
        <v>6.5</v>
      </c>
      <c r="L438" s="146"/>
      <c r="M438" s="151"/>
      <c r="N438" s="152"/>
      <c r="O438" s="152"/>
      <c r="P438" s="152"/>
      <c r="Q438" s="152"/>
      <c r="R438" s="152"/>
      <c r="S438" s="152"/>
      <c r="T438" s="153"/>
      <c r="AT438" s="148" t="s">
        <v>149</v>
      </c>
      <c r="AU438" s="148" t="s">
        <v>83</v>
      </c>
      <c r="AV438" s="147" t="s">
        <v>83</v>
      </c>
      <c r="AW438" s="147" t="s">
        <v>31</v>
      </c>
      <c r="AX438" s="147" t="s">
        <v>73</v>
      </c>
      <c r="AY438" s="148" t="s">
        <v>140</v>
      </c>
    </row>
    <row r="439" spans="1:65" s="139" customFormat="1">
      <c r="B439" s="138"/>
      <c r="D439" s="140" t="s">
        <v>149</v>
      </c>
      <c r="E439" s="141" t="s">
        <v>1</v>
      </c>
      <c r="F439" s="142" t="s">
        <v>532</v>
      </c>
      <c r="H439" s="141" t="s">
        <v>1</v>
      </c>
      <c r="L439" s="138"/>
      <c r="M439" s="143"/>
      <c r="N439" s="144"/>
      <c r="O439" s="144"/>
      <c r="P439" s="144"/>
      <c r="Q439" s="144"/>
      <c r="R439" s="144"/>
      <c r="S439" s="144"/>
      <c r="T439" s="145"/>
      <c r="AT439" s="141" t="s">
        <v>149</v>
      </c>
      <c r="AU439" s="141" t="s">
        <v>83</v>
      </c>
      <c r="AV439" s="139" t="s">
        <v>81</v>
      </c>
      <c r="AW439" s="139" t="s">
        <v>31</v>
      </c>
      <c r="AX439" s="139" t="s">
        <v>73</v>
      </c>
      <c r="AY439" s="141" t="s">
        <v>140</v>
      </c>
    </row>
    <row r="440" spans="1:65" s="147" customFormat="1">
      <c r="B440" s="146"/>
      <c r="D440" s="140" t="s">
        <v>149</v>
      </c>
      <c r="E440" s="148" t="s">
        <v>1</v>
      </c>
      <c r="F440" s="149" t="s">
        <v>557</v>
      </c>
      <c r="H440" s="150">
        <v>1</v>
      </c>
      <c r="L440" s="146"/>
      <c r="M440" s="151"/>
      <c r="N440" s="152"/>
      <c r="O440" s="152"/>
      <c r="P440" s="152"/>
      <c r="Q440" s="152"/>
      <c r="R440" s="152"/>
      <c r="S440" s="152"/>
      <c r="T440" s="153"/>
      <c r="AT440" s="148" t="s">
        <v>149</v>
      </c>
      <c r="AU440" s="148" t="s">
        <v>83</v>
      </c>
      <c r="AV440" s="147" t="s">
        <v>83</v>
      </c>
      <c r="AW440" s="147" t="s">
        <v>31</v>
      </c>
      <c r="AX440" s="147" t="s">
        <v>73</v>
      </c>
      <c r="AY440" s="148" t="s">
        <v>140</v>
      </c>
    </row>
    <row r="441" spans="1:65" s="139" customFormat="1">
      <c r="B441" s="138"/>
      <c r="D441" s="140" t="s">
        <v>149</v>
      </c>
      <c r="E441" s="141" t="s">
        <v>1</v>
      </c>
      <c r="F441" s="142" t="s">
        <v>325</v>
      </c>
      <c r="H441" s="141" t="s">
        <v>1</v>
      </c>
      <c r="L441" s="138"/>
      <c r="M441" s="143"/>
      <c r="N441" s="144"/>
      <c r="O441" s="144"/>
      <c r="P441" s="144"/>
      <c r="Q441" s="144"/>
      <c r="R441" s="144"/>
      <c r="S441" s="144"/>
      <c r="T441" s="145"/>
      <c r="AT441" s="141" t="s">
        <v>149</v>
      </c>
      <c r="AU441" s="141" t="s">
        <v>83</v>
      </c>
      <c r="AV441" s="139" t="s">
        <v>81</v>
      </c>
      <c r="AW441" s="139" t="s">
        <v>31</v>
      </c>
      <c r="AX441" s="139" t="s">
        <v>73</v>
      </c>
      <c r="AY441" s="141" t="s">
        <v>140</v>
      </c>
    </row>
    <row r="442" spans="1:65" s="147" customFormat="1">
      <c r="B442" s="146"/>
      <c r="D442" s="140" t="s">
        <v>149</v>
      </c>
      <c r="E442" s="148" t="s">
        <v>1</v>
      </c>
      <c r="F442" s="149" t="s">
        <v>558</v>
      </c>
      <c r="H442" s="150">
        <v>4.5</v>
      </c>
      <c r="L442" s="146"/>
      <c r="M442" s="151"/>
      <c r="N442" s="152"/>
      <c r="O442" s="152"/>
      <c r="P442" s="152"/>
      <c r="Q442" s="152"/>
      <c r="R442" s="152"/>
      <c r="S442" s="152"/>
      <c r="T442" s="153"/>
      <c r="AT442" s="148" t="s">
        <v>149</v>
      </c>
      <c r="AU442" s="148" t="s">
        <v>83</v>
      </c>
      <c r="AV442" s="147" t="s">
        <v>83</v>
      </c>
      <c r="AW442" s="147" t="s">
        <v>31</v>
      </c>
      <c r="AX442" s="147" t="s">
        <v>73</v>
      </c>
      <c r="AY442" s="148" t="s">
        <v>140</v>
      </c>
    </row>
    <row r="443" spans="1:65" s="139" customFormat="1">
      <c r="B443" s="138"/>
      <c r="D443" s="140" t="s">
        <v>149</v>
      </c>
      <c r="E443" s="141" t="s">
        <v>1</v>
      </c>
      <c r="F443" s="142" t="s">
        <v>393</v>
      </c>
      <c r="H443" s="141" t="s">
        <v>1</v>
      </c>
      <c r="L443" s="138"/>
      <c r="M443" s="143"/>
      <c r="N443" s="144"/>
      <c r="O443" s="144"/>
      <c r="P443" s="144"/>
      <c r="Q443" s="144"/>
      <c r="R443" s="144"/>
      <c r="S443" s="144"/>
      <c r="T443" s="145"/>
      <c r="AT443" s="141" t="s">
        <v>149</v>
      </c>
      <c r="AU443" s="141" t="s">
        <v>83</v>
      </c>
      <c r="AV443" s="139" t="s">
        <v>81</v>
      </c>
      <c r="AW443" s="139" t="s">
        <v>31</v>
      </c>
      <c r="AX443" s="139" t="s">
        <v>73</v>
      </c>
      <c r="AY443" s="141" t="s">
        <v>140</v>
      </c>
    </row>
    <row r="444" spans="1:65" s="147" customFormat="1">
      <c r="B444" s="146"/>
      <c r="D444" s="140" t="s">
        <v>149</v>
      </c>
      <c r="E444" s="148" t="s">
        <v>1</v>
      </c>
      <c r="F444" s="149" t="s">
        <v>557</v>
      </c>
      <c r="H444" s="150">
        <v>1</v>
      </c>
      <c r="L444" s="146"/>
      <c r="M444" s="151"/>
      <c r="N444" s="152"/>
      <c r="O444" s="152"/>
      <c r="P444" s="152"/>
      <c r="Q444" s="152"/>
      <c r="R444" s="152"/>
      <c r="S444" s="152"/>
      <c r="T444" s="153"/>
      <c r="AT444" s="148" t="s">
        <v>149</v>
      </c>
      <c r="AU444" s="148" t="s">
        <v>83</v>
      </c>
      <c r="AV444" s="147" t="s">
        <v>83</v>
      </c>
      <c r="AW444" s="147" t="s">
        <v>31</v>
      </c>
      <c r="AX444" s="147" t="s">
        <v>73</v>
      </c>
      <c r="AY444" s="148" t="s">
        <v>140</v>
      </c>
    </row>
    <row r="445" spans="1:65" s="155" customFormat="1">
      <c r="B445" s="154"/>
      <c r="D445" s="140" t="s">
        <v>149</v>
      </c>
      <c r="E445" s="156" t="s">
        <v>1</v>
      </c>
      <c r="F445" s="157" t="s">
        <v>170</v>
      </c>
      <c r="H445" s="158">
        <v>13</v>
      </c>
      <c r="L445" s="154"/>
      <c r="M445" s="159"/>
      <c r="N445" s="160"/>
      <c r="O445" s="160"/>
      <c r="P445" s="160"/>
      <c r="Q445" s="160"/>
      <c r="R445" s="160"/>
      <c r="S445" s="160"/>
      <c r="T445" s="161"/>
      <c r="AT445" s="156" t="s">
        <v>149</v>
      </c>
      <c r="AU445" s="156" t="s">
        <v>83</v>
      </c>
      <c r="AV445" s="155" t="s">
        <v>147</v>
      </c>
      <c r="AW445" s="155" t="s">
        <v>31</v>
      </c>
      <c r="AX445" s="155" t="s">
        <v>81</v>
      </c>
      <c r="AY445" s="156" t="s">
        <v>140</v>
      </c>
    </row>
    <row r="446" spans="1:65" s="39" customFormat="1" ht="16.5" customHeight="1">
      <c r="A446" s="184"/>
      <c r="B446" s="26"/>
      <c r="C446" s="127" t="s">
        <v>559</v>
      </c>
      <c r="D446" s="127" t="s">
        <v>143</v>
      </c>
      <c r="E446" s="128" t="s">
        <v>560</v>
      </c>
      <c r="F446" s="129" t="s">
        <v>561</v>
      </c>
      <c r="G446" s="130" t="s">
        <v>193</v>
      </c>
      <c r="H446" s="131">
        <v>7</v>
      </c>
      <c r="I446" s="132"/>
      <c r="J446" s="133">
        <f>ROUND(I446*H446,2)</f>
        <v>0</v>
      </c>
      <c r="K446" s="134"/>
      <c r="L446" s="26"/>
      <c r="M446" s="209" t="s">
        <v>1</v>
      </c>
      <c r="N446" s="135" t="s">
        <v>38</v>
      </c>
      <c r="O446" s="61"/>
      <c r="P446" s="136">
        <f>O446*H446</f>
        <v>0</v>
      </c>
      <c r="Q446" s="136">
        <v>0</v>
      </c>
      <c r="R446" s="136">
        <f>Q446*H446</f>
        <v>0</v>
      </c>
      <c r="S446" s="136">
        <v>0</v>
      </c>
      <c r="T446" s="137">
        <f>S446*H446</f>
        <v>0</v>
      </c>
      <c r="U446" s="184"/>
      <c r="V446" s="184"/>
      <c r="W446" s="184"/>
      <c r="X446" s="184"/>
      <c r="Y446" s="184"/>
      <c r="Z446" s="184"/>
      <c r="AA446" s="184"/>
      <c r="AB446" s="184"/>
      <c r="AC446" s="184"/>
      <c r="AD446" s="184"/>
      <c r="AE446" s="184"/>
      <c r="AR446" s="210" t="s">
        <v>279</v>
      </c>
      <c r="AT446" s="210" t="s">
        <v>143</v>
      </c>
      <c r="AU446" s="210" t="s">
        <v>83</v>
      </c>
      <c r="AY446" s="186" t="s">
        <v>140</v>
      </c>
      <c r="BE446" s="211">
        <f>IF(N446="základní",J446,0)</f>
        <v>0</v>
      </c>
      <c r="BF446" s="211">
        <f>IF(N446="snížená",J446,0)</f>
        <v>0</v>
      </c>
      <c r="BG446" s="211">
        <f>IF(N446="zákl. přenesená",J446,0)</f>
        <v>0</v>
      </c>
      <c r="BH446" s="211">
        <f>IF(N446="sníž. přenesená",J446,0)</f>
        <v>0</v>
      </c>
      <c r="BI446" s="211">
        <f>IF(N446="nulová",J446,0)</f>
        <v>0</v>
      </c>
      <c r="BJ446" s="186" t="s">
        <v>81</v>
      </c>
      <c r="BK446" s="211">
        <f>ROUND(I446*H446,2)</f>
        <v>0</v>
      </c>
      <c r="BL446" s="186" t="s">
        <v>279</v>
      </c>
      <c r="BM446" s="210" t="s">
        <v>562</v>
      </c>
    </row>
    <row r="447" spans="1:65" s="39" customFormat="1" ht="16.5" customHeight="1">
      <c r="A447" s="184"/>
      <c r="B447" s="26"/>
      <c r="C447" s="127" t="s">
        <v>563</v>
      </c>
      <c r="D447" s="127" t="s">
        <v>143</v>
      </c>
      <c r="E447" s="128" t="s">
        <v>564</v>
      </c>
      <c r="F447" s="129" t="s">
        <v>565</v>
      </c>
      <c r="G447" s="130" t="s">
        <v>193</v>
      </c>
      <c r="H447" s="131">
        <v>1</v>
      </c>
      <c r="I447" s="132"/>
      <c r="J447" s="133">
        <f>ROUND(I447*H447,2)</f>
        <v>0</v>
      </c>
      <c r="K447" s="134"/>
      <c r="L447" s="26"/>
      <c r="M447" s="209" t="s">
        <v>1</v>
      </c>
      <c r="N447" s="135" t="s">
        <v>38</v>
      </c>
      <c r="O447" s="61"/>
      <c r="P447" s="136">
        <f>O447*H447</f>
        <v>0</v>
      </c>
      <c r="Q447" s="136">
        <v>0</v>
      </c>
      <c r="R447" s="136">
        <f>Q447*H447</f>
        <v>0</v>
      </c>
      <c r="S447" s="136">
        <v>0</v>
      </c>
      <c r="T447" s="137">
        <f>S447*H447</f>
        <v>0</v>
      </c>
      <c r="U447" s="184"/>
      <c r="V447" s="184"/>
      <c r="W447" s="184"/>
      <c r="X447" s="184"/>
      <c r="Y447" s="184"/>
      <c r="Z447" s="184"/>
      <c r="AA447" s="184"/>
      <c r="AB447" s="184"/>
      <c r="AC447" s="184"/>
      <c r="AD447" s="184"/>
      <c r="AE447" s="184"/>
      <c r="AR447" s="210" t="s">
        <v>279</v>
      </c>
      <c r="AT447" s="210" t="s">
        <v>143</v>
      </c>
      <c r="AU447" s="210" t="s">
        <v>83</v>
      </c>
      <c r="AY447" s="186" t="s">
        <v>140</v>
      </c>
      <c r="BE447" s="211">
        <f>IF(N447="základní",J447,0)</f>
        <v>0</v>
      </c>
      <c r="BF447" s="211">
        <f>IF(N447="snížená",J447,0)</f>
        <v>0</v>
      </c>
      <c r="BG447" s="211">
        <f>IF(N447="zákl. přenesená",J447,0)</f>
        <v>0</v>
      </c>
      <c r="BH447" s="211">
        <f>IF(N447="sníž. přenesená",J447,0)</f>
        <v>0</v>
      </c>
      <c r="BI447" s="211">
        <f>IF(N447="nulová",J447,0)</f>
        <v>0</v>
      </c>
      <c r="BJ447" s="186" t="s">
        <v>81</v>
      </c>
      <c r="BK447" s="211">
        <f>ROUND(I447*H447,2)</f>
        <v>0</v>
      </c>
      <c r="BL447" s="186" t="s">
        <v>279</v>
      </c>
      <c r="BM447" s="210" t="s">
        <v>566</v>
      </c>
    </row>
    <row r="448" spans="1:65" s="39" customFormat="1" ht="21.75" customHeight="1">
      <c r="A448" s="184"/>
      <c r="B448" s="26"/>
      <c r="C448" s="127" t="s">
        <v>567</v>
      </c>
      <c r="D448" s="127" t="s">
        <v>143</v>
      </c>
      <c r="E448" s="128" t="s">
        <v>568</v>
      </c>
      <c r="F448" s="129" t="s">
        <v>569</v>
      </c>
      <c r="G448" s="130" t="s">
        <v>193</v>
      </c>
      <c r="H448" s="131">
        <v>8</v>
      </c>
      <c r="I448" s="132"/>
      <c r="J448" s="133">
        <f>ROUND(I448*H448,2)</f>
        <v>0</v>
      </c>
      <c r="K448" s="134"/>
      <c r="L448" s="26"/>
      <c r="M448" s="209" t="s">
        <v>1</v>
      </c>
      <c r="N448" s="135" t="s">
        <v>38</v>
      </c>
      <c r="O448" s="61"/>
      <c r="P448" s="136">
        <f>O448*H448</f>
        <v>0</v>
      </c>
      <c r="Q448" s="136">
        <v>0</v>
      </c>
      <c r="R448" s="136">
        <f>Q448*H448</f>
        <v>0</v>
      </c>
      <c r="S448" s="136">
        <v>0</v>
      </c>
      <c r="T448" s="137">
        <f>S448*H448</f>
        <v>0</v>
      </c>
      <c r="U448" s="184"/>
      <c r="V448" s="184"/>
      <c r="W448" s="184"/>
      <c r="X448" s="184"/>
      <c r="Y448" s="184"/>
      <c r="Z448" s="184"/>
      <c r="AA448" s="184"/>
      <c r="AB448" s="184"/>
      <c r="AC448" s="184"/>
      <c r="AD448" s="184"/>
      <c r="AE448" s="184"/>
      <c r="AR448" s="210" t="s">
        <v>279</v>
      </c>
      <c r="AT448" s="210" t="s">
        <v>143</v>
      </c>
      <c r="AU448" s="210" t="s">
        <v>83</v>
      </c>
      <c r="AY448" s="186" t="s">
        <v>140</v>
      </c>
      <c r="BE448" s="211">
        <f>IF(N448="základní",J448,0)</f>
        <v>0</v>
      </c>
      <c r="BF448" s="211">
        <f>IF(N448="snížená",J448,0)</f>
        <v>0</v>
      </c>
      <c r="BG448" s="211">
        <f>IF(N448="zákl. přenesená",J448,0)</f>
        <v>0</v>
      </c>
      <c r="BH448" s="211">
        <f>IF(N448="sníž. přenesená",J448,0)</f>
        <v>0</v>
      </c>
      <c r="BI448" s="211">
        <f>IF(N448="nulová",J448,0)</f>
        <v>0</v>
      </c>
      <c r="BJ448" s="186" t="s">
        <v>81</v>
      </c>
      <c r="BK448" s="211">
        <f>ROUND(I448*H448,2)</f>
        <v>0</v>
      </c>
      <c r="BL448" s="186" t="s">
        <v>279</v>
      </c>
      <c r="BM448" s="210" t="s">
        <v>570</v>
      </c>
    </row>
    <row r="449" spans="1:65" s="39" customFormat="1" ht="21.75" customHeight="1">
      <c r="A449" s="184"/>
      <c r="B449" s="26"/>
      <c r="C449" s="127" t="s">
        <v>571</v>
      </c>
      <c r="D449" s="127" t="s">
        <v>143</v>
      </c>
      <c r="E449" s="128" t="s">
        <v>572</v>
      </c>
      <c r="F449" s="129" t="s">
        <v>573</v>
      </c>
      <c r="G449" s="130" t="s">
        <v>204</v>
      </c>
      <c r="H449" s="131">
        <v>33</v>
      </c>
      <c r="I449" s="132"/>
      <c r="J449" s="133">
        <f>ROUND(I449*H449,2)</f>
        <v>0</v>
      </c>
      <c r="K449" s="134"/>
      <c r="L449" s="26"/>
      <c r="M449" s="209" t="s">
        <v>1</v>
      </c>
      <c r="N449" s="135" t="s">
        <v>38</v>
      </c>
      <c r="O449" s="61"/>
      <c r="P449" s="136">
        <f>O449*H449</f>
        <v>0</v>
      </c>
      <c r="Q449" s="136">
        <v>0</v>
      </c>
      <c r="R449" s="136">
        <f>Q449*H449</f>
        <v>0</v>
      </c>
      <c r="S449" s="136">
        <v>0</v>
      </c>
      <c r="T449" s="137">
        <f>S449*H449</f>
        <v>0</v>
      </c>
      <c r="U449" s="184"/>
      <c r="V449" s="184"/>
      <c r="W449" s="184"/>
      <c r="X449" s="184"/>
      <c r="Y449" s="184"/>
      <c r="Z449" s="184"/>
      <c r="AA449" s="184"/>
      <c r="AB449" s="184"/>
      <c r="AC449" s="184"/>
      <c r="AD449" s="184"/>
      <c r="AE449" s="184"/>
      <c r="AR449" s="210" t="s">
        <v>279</v>
      </c>
      <c r="AT449" s="210" t="s">
        <v>143</v>
      </c>
      <c r="AU449" s="210" t="s">
        <v>83</v>
      </c>
      <c r="AY449" s="186" t="s">
        <v>140</v>
      </c>
      <c r="BE449" s="211">
        <f>IF(N449="základní",J449,0)</f>
        <v>0</v>
      </c>
      <c r="BF449" s="211">
        <f>IF(N449="snížená",J449,0)</f>
        <v>0</v>
      </c>
      <c r="BG449" s="211">
        <f>IF(N449="zákl. přenesená",J449,0)</f>
        <v>0</v>
      </c>
      <c r="BH449" s="211">
        <f>IF(N449="sníž. přenesená",J449,0)</f>
        <v>0</v>
      </c>
      <c r="BI449" s="211">
        <f>IF(N449="nulová",J449,0)</f>
        <v>0</v>
      </c>
      <c r="BJ449" s="186" t="s">
        <v>81</v>
      </c>
      <c r="BK449" s="211">
        <f>ROUND(I449*H449,2)</f>
        <v>0</v>
      </c>
      <c r="BL449" s="186" t="s">
        <v>279</v>
      </c>
      <c r="BM449" s="210" t="s">
        <v>574</v>
      </c>
    </row>
    <row r="450" spans="1:65" s="147" customFormat="1">
      <c r="B450" s="146"/>
      <c r="D450" s="140" t="s">
        <v>149</v>
      </c>
      <c r="E450" s="148" t="s">
        <v>1</v>
      </c>
      <c r="F450" s="149" t="s">
        <v>575</v>
      </c>
      <c r="H450" s="150">
        <v>33</v>
      </c>
      <c r="L450" s="146"/>
      <c r="M450" s="151"/>
      <c r="N450" s="152"/>
      <c r="O450" s="152"/>
      <c r="P450" s="152"/>
      <c r="Q450" s="152"/>
      <c r="R450" s="152"/>
      <c r="S450" s="152"/>
      <c r="T450" s="153"/>
      <c r="AT450" s="148" t="s">
        <v>149</v>
      </c>
      <c r="AU450" s="148" t="s">
        <v>83</v>
      </c>
      <c r="AV450" s="147" t="s">
        <v>83</v>
      </c>
      <c r="AW450" s="147" t="s">
        <v>31</v>
      </c>
      <c r="AX450" s="147" t="s">
        <v>81</v>
      </c>
      <c r="AY450" s="148" t="s">
        <v>140</v>
      </c>
    </row>
    <row r="451" spans="1:65" s="39" customFormat="1" ht="24.2" customHeight="1">
      <c r="A451" s="184"/>
      <c r="B451" s="26"/>
      <c r="C451" s="127" t="s">
        <v>576</v>
      </c>
      <c r="D451" s="127" t="s">
        <v>143</v>
      </c>
      <c r="E451" s="128" t="s">
        <v>577</v>
      </c>
      <c r="F451" s="129" t="s">
        <v>578</v>
      </c>
      <c r="G451" s="130" t="s">
        <v>193</v>
      </c>
      <c r="H451" s="131">
        <v>3</v>
      </c>
      <c r="I451" s="132"/>
      <c r="J451" s="133">
        <f>ROUND(I451*H451,2)</f>
        <v>0</v>
      </c>
      <c r="K451" s="134"/>
      <c r="L451" s="26"/>
      <c r="M451" s="209" t="s">
        <v>1</v>
      </c>
      <c r="N451" s="135" t="s">
        <v>38</v>
      </c>
      <c r="O451" s="61"/>
      <c r="P451" s="136">
        <f>O451*H451</f>
        <v>0</v>
      </c>
      <c r="Q451" s="136">
        <v>0</v>
      </c>
      <c r="R451" s="136">
        <f>Q451*H451</f>
        <v>0</v>
      </c>
      <c r="S451" s="136">
        <v>0</v>
      </c>
      <c r="T451" s="137">
        <f>S451*H451</f>
        <v>0</v>
      </c>
      <c r="U451" s="184"/>
      <c r="V451" s="184"/>
      <c r="W451" s="184"/>
      <c r="X451" s="184"/>
      <c r="Y451" s="184"/>
      <c r="Z451" s="184"/>
      <c r="AA451" s="184"/>
      <c r="AB451" s="184"/>
      <c r="AC451" s="184"/>
      <c r="AD451" s="184"/>
      <c r="AE451" s="184"/>
      <c r="AR451" s="210" t="s">
        <v>279</v>
      </c>
      <c r="AT451" s="210" t="s">
        <v>143</v>
      </c>
      <c r="AU451" s="210" t="s">
        <v>83</v>
      </c>
      <c r="AY451" s="186" t="s">
        <v>140</v>
      </c>
      <c r="BE451" s="211">
        <f>IF(N451="základní",J451,0)</f>
        <v>0</v>
      </c>
      <c r="BF451" s="211">
        <f>IF(N451="snížená",J451,0)</f>
        <v>0</v>
      </c>
      <c r="BG451" s="211">
        <f>IF(N451="zákl. přenesená",J451,0)</f>
        <v>0</v>
      </c>
      <c r="BH451" s="211">
        <f>IF(N451="sníž. přenesená",J451,0)</f>
        <v>0</v>
      </c>
      <c r="BI451" s="211">
        <f>IF(N451="nulová",J451,0)</f>
        <v>0</v>
      </c>
      <c r="BJ451" s="186" t="s">
        <v>81</v>
      </c>
      <c r="BK451" s="211">
        <f>ROUND(I451*H451,2)</f>
        <v>0</v>
      </c>
      <c r="BL451" s="186" t="s">
        <v>279</v>
      </c>
      <c r="BM451" s="210" t="s">
        <v>579</v>
      </c>
    </row>
    <row r="452" spans="1:65" s="39" customFormat="1" ht="24.2" customHeight="1">
      <c r="A452" s="184"/>
      <c r="B452" s="26"/>
      <c r="C452" s="127" t="s">
        <v>580</v>
      </c>
      <c r="D452" s="127" t="s">
        <v>143</v>
      </c>
      <c r="E452" s="128" t="s">
        <v>581</v>
      </c>
      <c r="F452" s="129" t="s">
        <v>582</v>
      </c>
      <c r="G452" s="130" t="s">
        <v>351</v>
      </c>
      <c r="H452" s="131">
        <v>5.7000000000000002E-2</v>
      </c>
      <c r="I452" s="132"/>
      <c r="J452" s="133">
        <f>ROUND(I452*H452,2)</f>
        <v>0</v>
      </c>
      <c r="K452" s="134"/>
      <c r="L452" s="26"/>
      <c r="M452" s="209" t="s">
        <v>1</v>
      </c>
      <c r="N452" s="135" t="s">
        <v>38</v>
      </c>
      <c r="O452" s="61"/>
      <c r="P452" s="136">
        <f>O452*H452</f>
        <v>0</v>
      </c>
      <c r="Q452" s="136">
        <v>0</v>
      </c>
      <c r="R452" s="136">
        <f>Q452*H452</f>
        <v>0</v>
      </c>
      <c r="S452" s="136">
        <v>0</v>
      </c>
      <c r="T452" s="137">
        <f>S452*H452</f>
        <v>0</v>
      </c>
      <c r="U452" s="184"/>
      <c r="V452" s="184"/>
      <c r="W452" s="184"/>
      <c r="X452" s="184"/>
      <c r="Y452" s="184"/>
      <c r="Z452" s="184"/>
      <c r="AA452" s="184"/>
      <c r="AB452" s="184"/>
      <c r="AC452" s="184"/>
      <c r="AD452" s="184"/>
      <c r="AE452" s="184"/>
      <c r="AR452" s="210" t="s">
        <v>279</v>
      </c>
      <c r="AT452" s="210" t="s">
        <v>143</v>
      </c>
      <c r="AU452" s="210" t="s">
        <v>83</v>
      </c>
      <c r="AY452" s="186" t="s">
        <v>140</v>
      </c>
      <c r="BE452" s="211">
        <f>IF(N452="základní",J452,0)</f>
        <v>0</v>
      </c>
      <c r="BF452" s="211">
        <f>IF(N452="snížená",J452,0)</f>
        <v>0</v>
      </c>
      <c r="BG452" s="211">
        <f>IF(N452="zákl. přenesená",J452,0)</f>
        <v>0</v>
      </c>
      <c r="BH452" s="211">
        <f>IF(N452="sníž. přenesená",J452,0)</f>
        <v>0</v>
      </c>
      <c r="BI452" s="211">
        <f>IF(N452="nulová",J452,0)</f>
        <v>0</v>
      </c>
      <c r="BJ452" s="186" t="s">
        <v>81</v>
      </c>
      <c r="BK452" s="211">
        <f>ROUND(I452*H452,2)</f>
        <v>0</v>
      </c>
      <c r="BL452" s="186" t="s">
        <v>279</v>
      </c>
      <c r="BM452" s="210" t="s">
        <v>583</v>
      </c>
    </row>
    <row r="453" spans="1:65" s="39" customFormat="1" ht="24.2" customHeight="1">
      <c r="A453" s="184"/>
      <c r="B453" s="26"/>
      <c r="C453" s="127" t="s">
        <v>584</v>
      </c>
      <c r="D453" s="127" t="s">
        <v>143</v>
      </c>
      <c r="E453" s="128" t="s">
        <v>585</v>
      </c>
      <c r="F453" s="129" t="s">
        <v>586</v>
      </c>
      <c r="G453" s="130" t="s">
        <v>351</v>
      </c>
      <c r="H453" s="131">
        <v>5.7000000000000002E-2</v>
      </c>
      <c r="I453" s="132"/>
      <c r="J453" s="133">
        <f>ROUND(I453*H453,2)</f>
        <v>0</v>
      </c>
      <c r="K453" s="134"/>
      <c r="L453" s="26"/>
      <c r="M453" s="209" t="s">
        <v>1</v>
      </c>
      <c r="N453" s="135" t="s">
        <v>38</v>
      </c>
      <c r="O453" s="61"/>
      <c r="P453" s="136">
        <f>O453*H453</f>
        <v>0</v>
      </c>
      <c r="Q453" s="136">
        <v>0</v>
      </c>
      <c r="R453" s="136">
        <f>Q453*H453</f>
        <v>0</v>
      </c>
      <c r="S453" s="136">
        <v>0</v>
      </c>
      <c r="T453" s="137">
        <f>S453*H453</f>
        <v>0</v>
      </c>
      <c r="U453" s="184"/>
      <c r="V453" s="184"/>
      <c r="W453" s="184"/>
      <c r="X453" s="184"/>
      <c r="Y453" s="184"/>
      <c r="Z453" s="184"/>
      <c r="AA453" s="184"/>
      <c r="AB453" s="184"/>
      <c r="AC453" s="184"/>
      <c r="AD453" s="184"/>
      <c r="AE453" s="184"/>
      <c r="AR453" s="210" t="s">
        <v>279</v>
      </c>
      <c r="AT453" s="210" t="s">
        <v>143</v>
      </c>
      <c r="AU453" s="210" t="s">
        <v>83</v>
      </c>
      <c r="AY453" s="186" t="s">
        <v>140</v>
      </c>
      <c r="BE453" s="211">
        <f>IF(N453="základní",J453,0)</f>
        <v>0</v>
      </c>
      <c r="BF453" s="211">
        <f>IF(N453="snížená",J453,0)</f>
        <v>0</v>
      </c>
      <c r="BG453" s="211">
        <f>IF(N453="zákl. přenesená",J453,0)</f>
        <v>0</v>
      </c>
      <c r="BH453" s="211">
        <f>IF(N453="sníž. přenesená",J453,0)</f>
        <v>0</v>
      </c>
      <c r="BI453" s="211">
        <f>IF(N453="nulová",J453,0)</f>
        <v>0</v>
      </c>
      <c r="BJ453" s="186" t="s">
        <v>81</v>
      </c>
      <c r="BK453" s="211">
        <f>ROUND(I453*H453,2)</f>
        <v>0</v>
      </c>
      <c r="BL453" s="186" t="s">
        <v>279</v>
      </c>
      <c r="BM453" s="210" t="s">
        <v>587</v>
      </c>
    </row>
    <row r="454" spans="1:65" s="117" customFormat="1" ht="22.9" customHeight="1">
      <c r="B454" s="116"/>
      <c r="D454" s="118" t="s">
        <v>72</v>
      </c>
      <c r="E454" s="125" t="s">
        <v>588</v>
      </c>
      <c r="F454" s="125" t="s">
        <v>589</v>
      </c>
      <c r="J454" s="126">
        <f>BK454</f>
        <v>0</v>
      </c>
      <c r="L454" s="116"/>
      <c r="M454" s="121"/>
      <c r="N454" s="122"/>
      <c r="O454" s="122"/>
      <c r="P454" s="123">
        <f>SUM(P455:P500)</f>
        <v>0</v>
      </c>
      <c r="Q454" s="122"/>
      <c r="R454" s="123">
        <f>SUM(R455:R500)</f>
        <v>0.11691756825000002</v>
      </c>
      <c r="S454" s="122"/>
      <c r="T454" s="124">
        <f>SUM(T455:T500)</f>
        <v>4.48E-2</v>
      </c>
      <c r="AR454" s="118" t="s">
        <v>83</v>
      </c>
      <c r="AT454" s="207" t="s">
        <v>72</v>
      </c>
      <c r="AU454" s="207" t="s">
        <v>81</v>
      </c>
      <c r="AY454" s="118" t="s">
        <v>140</v>
      </c>
      <c r="BK454" s="208">
        <f>SUM(BK455:BK500)</f>
        <v>0</v>
      </c>
    </row>
    <row r="455" spans="1:65" s="39" customFormat="1" ht="16.5" customHeight="1">
      <c r="A455" s="184"/>
      <c r="B455" s="26"/>
      <c r="C455" s="127" t="s">
        <v>590</v>
      </c>
      <c r="D455" s="127" t="s">
        <v>143</v>
      </c>
      <c r="E455" s="128" t="s">
        <v>591</v>
      </c>
      <c r="F455" s="129" t="s">
        <v>484</v>
      </c>
      <c r="G455" s="130" t="s">
        <v>485</v>
      </c>
      <c r="H455" s="131">
        <v>1</v>
      </c>
      <c r="I455" s="132"/>
      <c r="J455" s="133">
        <f>ROUND(I455*H455,2)</f>
        <v>0</v>
      </c>
      <c r="K455" s="134"/>
      <c r="L455" s="26"/>
      <c r="M455" s="209" t="s">
        <v>1</v>
      </c>
      <c r="N455" s="135" t="s">
        <v>38</v>
      </c>
      <c r="O455" s="61"/>
      <c r="P455" s="136">
        <f>O455*H455</f>
        <v>0</v>
      </c>
      <c r="Q455" s="136">
        <v>0</v>
      </c>
      <c r="R455" s="136">
        <f>Q455*H455</f>
        <v>0</v>
      </c>
      <c r="S455" s="136">
        <v>0</v>
      </c>
      <c r="T455" s="137">
        <f>S455*H455</f>
        <v>0</v>
      </c>
      <c r="U455" s="184"/>
      <c r="V455" s="184"/>
      <c r="W455" s="184"/>
      <c r="X455" s="184"/>
      <c r="Y455" s="184"/>
      <c r="Z455" s="184"/>
      <c r="AA455" s="184"/>
      <c r="AB455" s="184"/>
      <c r="AC455" s="184"/>
      <c r="AD455" s="184"/>
      <c r="AE455" s="184"/>
      <c r="AR455" s="210" t="s">
        <v>279</v>
      </c>
      <c r="AT455" s="210" t="s">
        <v>143</v>
      </c>
      <c r="AU455" s="210" t="s">
        <v>83</v>
      </c>
      <c r="AY455" s="186" t="s">
        <v>140</v>
      </c>
      <c r="BE455" s="211">
        <f>IF(N455="základní",J455,0)</f>
        <v>0</v>
      </c>
      <c r="BF455" s="211">
        <f>IF(N455="snížená",J455,0)</f>
        <v>0</v>
      </c>
      <c r="BG455" s="211">
        <f>IF(N455="zákl. přenesená",J455,0)</f>
        <v>0</v>
      </c>
      <c r="BH455" s="211">
        <f>IF(N455="sníž. přenesená",J455,0)</f>
        <v>0</v>
      </c>
      <c r="BI455" s="211">
        <f>IF(N455="nulová",J455,0)</f>
        <v>0</v>
      </c>
      <c r="BJ455" s="186" t="s">
        <v>81</v>
      </c>
      <c r="BK455" s="211">
        <f>ROUND(I455*H455,2)</f>
        <v>0</v>
      </c>
      <c r="BL455" s="186" t="s">
        <v>279</v>
      </c>
      <c r="BM455" s="210" t="s">
        <v>592</v>
      </c>
    </row>
    <row r="456" spans="1:65" s="39" customFormat="1" ht="21.75" customHeight="1">
      <c r="A456" s="184"/>
      <c r="B456" s="26"/>
      <c r="C456" s="127" t="s">
        <v>593</v>
      </c>
      <c r="D456" s="127" t="s">
        <v>143</v>
      </c>
      <c r="E456" s="128" t="s">
        <v>594</v>
      </c>
      <c r="F456" s="129" t="s">
        <v>595</v>
      </c>
      <c r="G456" s="130" t="s">
        <v>193</v>
      </c>
      <c r="H456" s="131">
        <v>2</v>
      </c>
      <c r="I456" s="132"/>
      <c r="J456" s="133">
        <f>ROUND(I456*H456,2)</f>
        <v>0</v>
      </c>
      <c r="K456" s="134"/>
      <c r="L456" s="26"/>
      <c r="M456" s="209" t="s">
        <v>1</v>
      </c>
      <c r="N456" s="135" t="s">
        <v>38</v>
      </c>
      <c r="O456" s="61"/>
      <c r="P456" s="136">
        <f>O456*H456</f>
        <v>0</v>
      </c>
      <c r="Q456" s="136">
        <v>0</v>
      </c>
      <c r="R456" s="136">
        <f>Q456*H456</f>
        <v>0</v>
      </c>
      <c r="S456" s="136">
        <v>0</v>
      </c>
      <c r="T456" s="137">
        <f>S456*H456</f>
        <v>0</v>
      </c>
      <c r="U456" s="184"/>
      <c r="V456" s="184"/>
      <c r="W456" s="184"/>
      <c r="X456" s="184"/>
      <c r="Y456" s="184"/>
      <c r="Z456" s="184"/>
      <c r="AA456" s="184"/>
      <c r="AB456" s="184"/>
      <c r="AC456" s="184"/>
      <c r="AD456" s="184"/>
      <c r="AE456" s="184"/>
      <c r="AR456" s="210" t="s">
        <v>279</v>
      </c>
      <c r="AT456" s="210" t="s">
        <v>143</v>
      </c>
      <c r="AU456" s="210" t="s">
        <v>83</v>
      </c>
      <c r="AY456" s="186" t="s">
        <v>140</v>
      </c>
      <c r="BE456" s="211">
        <f>IF(N456="základní",J456,0)</f>
        <v>0</v>
      </c>
      <c r="BF456" s="211">
        <f>IF(N456="snížená",J456,0)</f>
        <v>0</v>
      </c>
      <c r="BG456" s="211">
        <f>IF(N456="zákl. přenesená",J456,0)</f>
        <v>0</v>
      </c>
      <c r="BH456" s="211">
        <f>IF(N456="sníž. přenesená",J456,0)</f>
        <v>0</v>
      </c>
      <c r="BI456" s="211">
        <f>IF(N456="nulová",J456,0)</f>
        <v>0</v>
      </c>
      <c r="BJ456" s="186" t="s">
        <v>81</v>
      </c>
      <c r="BK456" s="211">
        <f>ROUND(I456*H456,2)</f>
        <v>0</v>
      </c>
      <c r="BL456" s="186" t="s">
        <v>279</v>
      </c>
      <c r="BM456" s="210" t="s">
        <v>596</v>
      </c>
    </row>
    <row r="457" spans="1:65" s="39" customFormat="1" ht="24.2" customHeight="1">
      <c r="A457" s="184"/>
      <c r="B457" s="26"/>
      <c r="C457" s="127" t="s">
        <v>597</v>
      </c>
      <c r="D457" s="127" t="s">
        <v>143</v>
      </c>
      <c r="E457" s="128" t="s">
        <v>598</v>
      </c>
      <c r="F457" s="129" t="s">
        <v>599</v>
      </c>
      <c r="G457" s="130" t="s">
        <v>204</v>
      </c>
      <c r="H457" s="131">
        <v>59.5</v>
      </c>
      <c r="I457" s="132"/>
      <c r="J457" s="133">
        <f>ROUND(I457*H457,2)</f>
        <v>0</v>
      </c>
      <c r="K457" s="134"/>
      <c r="L457" s="26"/>
      <c r="M457" s="209" t="s">
        <v>1</v>
      </c>
      <c r="N457" s="135" t="s">
        <v>38</v>
      </c>
      <c r="O457" s="61"/>
      <c r="P457" s="136">
        <f>O457*H457</f>
        <v>0</v>
      </c>
      <c r="Q457" s="136">
        <v>1.1548999999999999E-3</v>
      </c>
      <c r="R457" s="136">
        <f>Q457*H457</f>
        <v>6.8716550000000001E-2</v>
      </c>
      <c r="S457" s="136">
        <v>0</v>
      </c>
      <c r="T457" s="137">
        <f>S457*H457</f>
        <v>0</v>
      </c>
      <c r="U457" s="184"/>
      <c r="V457" s="184"/>
      <c r="W457" s="184"/>
      <c r="X457" s="184"/>
      <c r="Y457" s="184"/>
      <c r="Z457" s="184"/>
      <c r="AA457" s="184"/>
      <c r="AB457" s="184"/>
      <c r="AC457" s="184"/>
      <c r="AD457" s="184"/>
      <c r="AE457" s="184"/>
      <c r="AR457" s="210" t="s">
        <v>279</v>
      </c>
      <c r="AT457" s="210" t="s">
        <v>143</v>
      </c>
      <c r="AU457" s="210" t="s">
        <v>83</v>
      </c>
      <c r="AY457" s="186" t="s">
        <v>140</v>
      </c>
      <c r="BE457" s="211">
        <f>IF(N457="základní",J457,0)</f>
        <v>0</v>
      </c>
      <c r="BF457" s="211">
        <f>IF(N457="snížená",J457,0)</f>
        <v>0</v>
      </c>
      <c r="BG457" s="211">
        <f>IF(N457="zákl. přenesená",J457,0)</f>
        <v>0</v>
      </c>
      <c r="BH457" s="211">
        <f>IF(N457="sníž. přenesená",J457,0)</f>
        <v>0</v>
      </c>
      <c r="BI457" s="211">
        <f>IF(N457="nulová",J457,0)</f>
        <v>0</v>
      </c>
      <c r="BJ457" s="186" t="s">
        <v>81</v>
      </c>
      <c r="BK457" s="211">
        <f>ROUND(I457*H457,2)</f>
        <v>0</v>
      </c>
      <c r="BL457" s="186" t="s">
        <v>279</v>
      </c>
      <c r="BM457" s="210" t="s">
        <v>600</v>
      </c>
    </row>
    <row r="458" spans="1:65" s="139" customFormat="1">
      <c r="B458" s="138"/>
      <c r="D458" s="140" t="s">
        <v>149</v>
      </c>
      <c r="E458" s="141" t="s">
        <v>1</v>
      </c>
      <c r="F458" s="142" t="s">
        <v>601</v>
      </c>
      <c r="H458" s="141" t="s">
        <v>1</v>
      </c>
      <c r="L458" s="138"/>
      <c r="M458" s="143"/>
      <c r="N458" s="144"/>
      <c r="O458" s="144"/>
      <c r="P458" s="144"/>
      <c r="Q458" s="144"/>
      <c r="R458" s="144"/>
      <c r="S458" s="144"/>
      <c r="T458" s="145"/>
      <c r="AT458" s="141" t="s">
        <v>149</v>
      </c>
      <c r="AU458" s="141" t="s">
        <v>83</v>
      </c>
      <c r="AV458" s="139" t="s">
        <v>81</v>
      </c>
      <c r="AW458" s="139" t="s">
        <v>31</v>
      </c>
      <c r="AX458" s="139" t="s">
        <v>73</v>
      </c>
      <c r="AY458" s="141" t="s">
        <v>140</v>
      </c>
    </row>
    <row r="459" spans="1:65" s="147" customFormat="1">
      <c r="B459" s="146"/>
      <c r="D459" s="140" t="s">
        <v>149</v>
      </c>
      <c r="E459" s="148" t="s">
        <v>1</v>
      </c>
      <c r="F459" s="149" t="s">
        <v>602</v>
      </c>
      <c r="H459" s="150">
        <v>28</v>
      </c>
      <c r="L459" s="146"/>
      <c r="M459" s="151"/>
      <c r="N459" s="152"/>
      <c r="O459" s="152"/>
      <c r="P459" s="152"/>
      <c r="Q459" s="152"/>
      <c r="R459" s="152"/>
      <c r="S459" s="152"/>
      <c r="T459" s="153"/>
      <c r="AT459" s="148" t="s">
        <v>149</v>
      </c>
      <c r="AU459" s="148" t="s">
        <v>83</v>
      </c>
      <c r="AV459" s="147" t="s">
        <v>83</v>
      </c>
      <c r="AW459" s="147" t="s">
        <v>31</v>
      </c>
      <c r="AX459" s="147" t="s">
        <v>73</v>
      </c>
      <c r="AY459" s="148" t="s">
        <v>140</v>
      </c>
    </row>
    <row r="460" spans="1:65" s="147" customFormat="1">
      <c r="B460" s="146"/>
      <c r="D460" s="140" t="s">
        <v>149</v>
      </c>
      <c r="E460" s="148" t="s">
        <v>1</v>
      </c>
      <c r="F460" s="149" t="s">
        <v>603</v>
      </c>
      <c r="H460" s="150">
        <v>7.5</v>
      </c>
      <c r="L460" s="146"/>
      <c r="M460" s="151"/>
      <c r="N460" s="152"/>
      <c r="O460" s="152"/>
      <c r="P460" s="152"/>
      <c r="Q460" s="152"/>
      <c r="R460" s="152"/>
      <c r="S460" s="152"/>
      <c r="T460" s="153"/>
      <c r="AT460" s="148" t="s">
        <v>149</v>
      </c>
      <c r="AU460" s="148" t="s">
        <v>83</v>
      </c>
      <c r="AV460" s="147" t="s">
        <v>83</v>
      </c>
      <c r="AW460" s="147" t="s">
        <v>31</v>
      </c>
      <c r="AX460" s="147" t="s">
        <v>73</v>
      </c>
      <c r="AY460" s="148" t="s">
        <v>140</v>
      </c>
    </row>
    <row r="461" spans="1:65" s="139" customFormat="1">
      <c r="B461" s="138"/>
      <c r="D461" s="140" t="s">
        <v>149</v>
      </c>
      <c r="E461" s="141" t="s">
        <v>1</v>
      </c>
      <c r="F461" s="142" t="s">
        <v>604</v>
      </c>
      <c r="H461" s="141" t="s">
        <v>1</v>
      </c>
      <c r="L461" s="138"/>
      <c r="M461" s="143"/>
      <c r="N461" s="144"/>
      <c r="O461" s="144"/>
      <c r="P461" s="144"/>
      <c r="Q461" s="144"/>
      <c r="R461" s="144"/>
      <c r="S461" s="144"/>
      <c r="T461" s="145"/>
      <c r="AT461" s="141" t="s">
        <v>149</v>
      </c>
      <c r="AU461" s="141" t="s">
        <v>83</v>
      </c>
      <c r="AV461" s="139" t="s">
        <v>81</v>
      </c>
      <c r="AW461" s="139" t="s">
        <v>31</v>
      </c>
      <c r="AX461" s="139" t="s">
        <v>73</v>
      </c>
      <c r="AY461" s="141" t="s">
        <v>140</v>
      </c>
    </row>
    <row r="462" spans="1:65" s="147" customFormat="1">
      <c r="B462" s="146"/>
      <c r="D462" s="140" t="s">
        <v>149</v>
      </c>
      <c r="E462" s="148" t="s">
        <v>1</v>
      </c>
      <c r="F462" s="149" t="s">
        <v>605</v>
      </c>
      <c r="H462" s="150">
        <v>4</v>
      </c>
      <c r="L462" s="146"/>
      <c r="M462" s="151"/>
      <c r="N462" s="152"/>
      <c r="O462" s="152"/>
      <c r="P462" s="152"/>
      <c r="Q462" s="152"/>
      <c r="R462" s="152"/>
      <c r="S462" s="152"/>
      <c r="T462" s="153"/>
      <c r="AT462" s="148" t="s">
        <v>149</v>
      </c>
      <c r="AU462" s="148" t="s">
        <v>83</v>
      </c>
      <c r="AV462" s="147" t="s">
        <v>83</v>
      </c>
      <c r="AW462" s="147" t="s">
        <v>31</v>
      </c>
      <c r="AX462" s="147" t="s">
        <v>73</v>
      </c>
      <c r="AY462" s="148" t="s">
        <v>140</v>
      </c>
    </row>
    <row r="463" spans="1:65" s="139" customFormat="1">
      <c r="B463" s="138"/>
      <c r="D463" s="140" t="s">
        <v>149</v>
      </c>
      <c r="E463" s="141" t="s">
        <v>1</v>
      </c>
      <c r="F463" s="142" t="s">
        <v>549</v>
      </c>
      <c r="H463" s="141" t="s">
        <v>1</v>
      </c>
      <c r="L463" s="138"/>
      <c r="M463" s="143"/>
      <c r="N463" s="144"/>
      <c r="O463" s="144"/>
      <c r="P463" s="144"/>
      <c r="Q463" s="144"/>
      <c r="R463" s="144"/>
      <c r="S463" s="144"/>
      <c r="T463" s="145"/>
      <c r="AT463" s="141" t="s">
        <v>149</v>
      </c>
      <c r="AU463" s="141" t="s">
        <v>83</v>
      </c>
      <c r="AV463" s="139" t="s">
        <v>81</v>
      </c>
      <c r="AW463" s="139" t="s">
        <v>31</v>
      </c>
      <c r="AX463" s="139" t="s">
        <v>73</v>
      </c>
      <c r="AY463" s="141" t="s">
        <v>140</v>
      </c>
    </row>
    <row r="464" spans="1:65" s="147" customFormat="1">
      <c r="B464" s="146"/>
      <c r="D464" s="140" t="s">
        <v>149</v>
      </c>
      <c r="E464" s="148" t="s">
        <v>1</v>
      </c>
      <c r="F464" s="149" t="s">
        <v>606</v>
      </c>
      <c r="H464" s="150">
        <v>20</v>
      </c>
      <c r="L464" s="146"/>
      <c r="M464" s="151"/>
      <c r="N464" s="152"/>
      <c r="O464" s="152"/>
      <c r="P464" s="152"/>
      <c r="Q464" s="152"/>
      <c r="R464" s="152"/>
      <c r="S464" s="152"/>
      <c r="T464" s="153"/>
      <c r="AT464" s="148" t="s">
        <v>149</v>
      </c>
      <c r="AU464" s="148" t="s">
        <v>83</v>
      </c>
      <c r="AV464" s="147" t="s">
        <v>83</v>
      </c>
      <c r="AW464" s="147" t="s">
        <v>31</v>
      </c>
      <c r="AX464" s="147" t="s">
        <v>73</v>
      </c>
      <c r="AY464" s="148" t="s">
        <v>140</v>
      </c>
    </row>
    <row r="465" spans="1:65" s="155" customFormat="1">
      <c r="B465" s="154"/>
      <c r="D465" s="140" t="s">
        <v>149</v>
      </c>
      <c r="E465" s="156" t="s">
        <v>1</v>
      </c>
      <c r="F465" s="157" t="s">
        <v>170</v>
      </c>
      <c r="H465" s="158">
        <v>59.5</v>
      </c>
      <c r="L465" s="154"/>
      <c r="M465" s="159"/>
      <c r="N465" s="160"/>
      <c r="O465" s="160"/>
      <c r="P465" s="160"/>
      <c r="Q465" s="160"/>
      <c r="R465" s="160"/>
      <c r="S465" s="160"/>
      <c r="T465" s="161"/>
      <c r="AT465" s="156" t="s">
        <v>149</v>
      </c>
      <c r="AU465" s="156" t="s">
        <v>83</v>
      </c>
      <c r="AV465" s="155" t="s">
        <v>147</v>
      </c>
      <c r="AW465" s="155" t="s">
        <v>31</v>
      </c>
      <c r="AX465" s="155" t="s">
        <v>81</v>
      </c>
      <c r="AY465" s="156" t="s">
        <v>140</v>
      </c>
    </row>
    <row r="466" spans="1:65" s="39" customFormat="1" ht="24.2" customHeight="1">
      <c r="A466" s="184"/>
      <c r="B466" s="26"/>
      <c r="C466" s="127" t="s">
        <v>607</v>
      </c>
      <c r="D466" s="127" t="s">
        <v>143</v>
      </c>
      <c r="E466" s="128" t="s">
        <v>608</v>
      </c>
      <c r="F466" s="129" t="s">
        <v>609</v>
      </c>
      <c r="G466" s="130" t="s">
        <v>610</v>
      </c>
      <c r="H466" s="131">
        <v>1</v>
      </c>
      <c r="I466" s="132"/>
      <c r="J466" s="133">
        <f>ROUND(I466*H466,2)</f>
        <v>0</v>
      </c>
      <c r="K466" s="134"/>
      <c r="L466" s="26"/>
      <c r="M466" s="209" t="s">
        <v>1</v>
      </c>
      <c r="N466" s="135" t="s">
        <v>38</v>
      </c>
      <c r="O466" s="61"/>
      <c r="P466" s="136">
        <f>O466*H466</f>
        <v>0</v>
      </c>
      <c r="Q466" s="136">
        <v>0</v>
      </c>
      <c r="R466" s="136">
        <f>Q466*H466</f>
        <v>0</v>
      </c>
      <c r="S466" s="136">
        <v>0</v>
      </c>
      <c r="T466" s="137">
        <f>S466*H466</f>
        <v>0</v>
      </c>
      <c r="U466" s="184"/>
      <c r="V466" s="184"/>
      <c r="W466" s="184"/>
      <c r="X466" s="184"/>
      <c r="Y466" s="184"/>
      <c r="Z466" s="184"/>
      <c r="AA466" s="184"/>
      <c r="AB466" s="184"/>
      <c r="AC466" s="184"/>
      <c r="AD466" s="184"/>
      <c r="AE466" s="184"/>
      <c r="AR466" s="210" t="s">
        <v>279</v>
      </c>
      <c r="AT466" s="210" t="s">
        <v>143</v>
      </c>
      <c r="AU466" s="210" t="s">
        <v>83</v>
      </c>
      <c r="AY466" s="186" t="s">
        <v>140</v>
      </c>
      <c r="BE466" s="211">
        <f>IF(N466="základní",J466,0)</f>
        <v>0</v>
      </c>
      <c r="BF466" s="211">
        <f>IF(N466="snížená",J466,0)</f>
        <v>0</v>
      </c>
      <c r="BG466" s="211">
        <f>IF(N466="zákl. přenesená",J466,0)</f>
        <v>0</v>
      </c>
      <c r="BH466" s="211">
        <f>IF(N466="sníž. přenesená",J466,0)</f>
        <v>0</v>
      </c>
      <c r="BI466" s="211">
        <f>IF(N466="nulová",J466,0)</f>
        <v>0</v>
      </c>
      <c r="BJ466" s="186" t="s">
        <v>81</v>
      </c>
      <c r="BK466" s="211">
        <f>ROUND(I466*H466,2)</f>
        <v>0</v>
      </c>
      <c r="BL466" s="186" t="s">
        <v>279</v>
      </c>
      <c r="BM466" s="210" t="s">
        <v>611</v>
      </c>
    </row>
    <row r="467" spans="1:65" s="39" customFormat="1" ht="37.9" customHeight="1">
      <c r="A467" s="184"/>
      <c r="B467" s="26"/>
      <c r="C467" s="127" t="s">
        <v>612</v>
      </c>
      <c r="D467" s="127" t="s">
        <v>143</v>
      </c>
      <c r="E467" s="128" t="s">
        <v>613</v>
      </c>
      <c r="F467" s="129" t="s">
        <v>614</v>
      </c>
      <c r="G467" s="130" t="s">
        <v>204</v>
      </c>
      <c r="H467" s="131">
        <v>59.5</v>
      </c>
      <c r="I467" s="132"/>
      <c r="J467" s="133">
        <f>ROUND(I467*H467,2)</f>
        <v>0</v>
      </c>
      <c r="K467" s="134"/>
      <c r="L467" s="26"/>
      <c r="M467" s="209" t="s">
        <v>1</v>
      </c>
      <c r="N467" s="135" t="s">
        <v>38</v>
      </c>
      <c r="O467" s="61"/>
      <c r="P467" s="136">
        <f>O467*H467</f>
        <v>0</v>
      </c>
      <c r="Q467" s="136">
        <v>7.7600000000000002E-5</v>
      </c>
      <c r="R467" s="136">
        <f>Q467*H467</f>
        <v>4.6172000000000001E-3</v>
      </c>
      <c r="S467" s="136">
        <v>0</v>
      </c>
      <c r="T467" s="137">
        <f>S467*H467</f>
        <v>0</v>
      </c>
      <c r="U467" s="184"/>
      <c r="V467" s="184"/>
      <c r="W467" s="184"/>
      <c r="X467" s="184"/>
      <c r="Y467" s="184"/>
      <c r="Z467" s="184"/>
      <c r="AA467" s="184"/>
      <c r="AB467" s="184"/>
      <c r="AC467" s="184"/>
      <c r="AD467" s="184"/>
      <c r="AE467" s="184"/>
      <c r="AR467" s="210" t="s">
        <v>279</v>
      </c>
      <c r="AT467" s="210" t="s">
        <v>143</v>
      </c>
      <c r="AU467" s="210" t="s">
        <v>83</v>
      </c>
      <c r="AY467" s="186" t="s">
        <v>140</v>
      </c>
      <c r="BE467" s="211">
        <f>IF(N467="základní",J467,0)</f>
        <v>0</v>
      </c>
      <c r="BF467" s="211">
        <f>IF(N467="snížená",J467,0)</f>
        <v>0</v>
      </c>
      <c r="BG467" s="211">
        <f>IF(N467="zákl. přenesená",J467,0)</f>
        <v>0</v>
      </c>
      <c r="BH467" s="211">
        <f>IF(N467="sníž. přenesená",J467,0)</f>
        <v>0</v>
      </c>
      <c r="BI467" s="211">
        <f>IF(N467="nulová",J467,0)</f>
        <v>0</v>
      </c>
      <c r="BJ467" s="186" t="s">
        <v>81</v>
      </c>
      <c r="BK467" s="211">
        <f>ROUND(I467*H467,2)</f>
        <v>0</v>
      </c>
      <c r="BL467" s="186" t="s">
        <v>279</v>
      </c>
      <c r="BM467" s="210" t="s">
        <v>615</v>
      </c>
    </row>
    <row r="468" spans="1:65" s="39" customFormat="1" ht="21.75" customHeight="1">
      <c r="A468" s="184"/>
      <c r="B468" s="26"/>
      <c r="C468" s="127" t="s">
        <v>616</v>
      </c>
      <c r="D468" s="127" t="s">
        <v>143</v>
      </c>
      <c r="E468" s="128" t="s">
        <v>617</v>
      </c>
      <c r="F468" s="129" t="s">
        <v>618</v>
      </c>
      <c r="G468" s="130" t="s">
        <v>193</v>
      </c>
      <c r="H468" s="131">
        <v>8</v>
      </c>
      <c r="I468" s="132"/>
      <c r="J468" s="133">
        <f>ROUND(I468*H468,2)</f>
        <v>0</v>
      </c>
      <c r="K468" s="134"/>
      <c r="L468" s="26"/>
      <c r="M468" s="209" t="s">
        <v>1</v>
      </c>
      <c r="N468" s="135" t="s">
        <v>38</v>
      </c>
      <c r="O468" s="61"/>
      <c r="P468" s="136">
        <f>O468*H468</f>
        <v>0</v>
      </c>
      <c r="Q468" s="136">
        <v>0</v>
      </c>
      <c r="R468" s="136">
        <f>Q468*H468</f>
        <v>0</v>
      </c>
      <c r="S468" s="136">
        <v>0</v>
      </c>
      <c r="T468" s="137">
        <f>S468*H468</f>
        <v>0</v>
      </c>
      <c r="U468" s="184"/>
      <c r="V468" s="184"/>
      <c r="W468" s="184"/>
      <c r="X468" s="184"/>
      <c r="Y468" s="184"/>
      <c r="Z468" s="184"/>
      <c r="AA468" s="184"/>
      <c r="AB468" s="184"/>
      <c r="AC468" s="184"/>
      <c r="AD468" s="184"/>
      <c r="AE468" s="184"/>
      <c r="AR468" s="210" t="s">
        <v>279</v>
      </c>
      <c r="AT468" s="210" t="s">
        <v>143</v>
      </c>
      <c r="AU468" s="210" t="s">
        <v>83</v>
      </c>
      <c r="AY468" s="186" t="s">
        <v>140</v>
      </c>
      <c r="BE468" s="211">
        <f>IF(N468="základní",J468,0)</f>
        <v>0</v>
      </c>
      <c r="BF468" s="211">
        <f>IF(N468="snížená",J468,0)</f>
        <v>0</v>
      </c>
      <c r="BG468" s="211">
        <f>IF(N468="zákl. přenesená",J468,0)</f>
        <v>0</v>
      </c>
      <c r="BH468" s="211">
        <f>IF(N468="sníž. přenesená",J468,0)</f>
        <v>0</v>
      </c>
      <c r="BI468" s="211">
        <f>IF(N468="nulová",J468,0)</f>
        <v>0</v>
      </c>
      <c r="BJ468" s="186" t="s">
        <v>81</v>
      </c>
      <c r="BK468" s="211">
        <f>ROUND(I468*H468,2)</f>
        <v>0</v>
      </c>
      <c r="BL468" s="186" t="s">
        <v>279</v>
      </c>
      <c r="BM468" s="210" t="s">
        <v>619</v>
      </c>
    </row>
    <row r="469" spans="1:65" s="139" customFormat="1">
      <c r="B469" s="138"/>
      <c r="D469" s="140" t="s">
        <v>149</v>
      </c>
      <c r="E469" s="141" t="s">
        <v>1</v>
      </c>
      <c r="F469" s="142" t="s">
        <v>620</v>
      </c>
      <c r="H469" s="141" t="s">
        <v>1</v>
      </c>
      <c r="L469" s="138"/>
      <c r="M469" s="143"/>
      <c r="N469" s="144"/>
      <c r="O469" s="144"/>
      <c r="P469" s="144"/>
      <c r="Q469" s="144"/>
      <c r="R469" s="144"/>
      <c r="S469" s="144"/>
      <c r="T469" s="145"/>
      <c r="AT469" s="141" t="s">
        <v>149</v>
      </c>
      <c r="AU469" s="141" t="s">
        <v>83</v>
      </c>
      <c r="AV469" s="139" t="s">
        <v>81</v>
      </c>
      <c r="AW469" s="139" t="s">
        <v>31</v>
      </c>
      <c r="AX469" s="139" t="s">
        <v>73</v>
      </c>
      <c r="AY469" s="141" t="s">
        <v>140</v>
      </c>
    </row>
    <row r="470" spans="1:65" s="147" customFormat="1">
      <c r="B470" s="146"/>
      <c r="D470" s="140" t="s">
        <v>149</v>
      </c>
      <c r="E470" s="148" t="s">
        <v>1</v>
      </c>
      <c r="F470" s="149" t="s">
        <v>621</v>
      </c>
      <c r="H470" s="150">
        <v>4</v>
      </c>
      <c r="L470" s="146"/>
      <c r="M470" s="151"/>
      <c r="N470" s="152"/>
      <c r="O470" s="152"/>
      <c r="P470" s="152"/>
      <c r="Q470" s="152"/>
      <c r="R470" s="152"/>
      <c r="S470" s="152"/>
      <c r="T470" s="153"/>
      <c r="AT470" s="148" t="s">
        <v>149</v>
      </c>
      <c r="AU470" s="148" t="s">
        <v>83</v>
      </c>
      <c r="AV470" s="147" t="s">
        <v>83</v>
      </c>
      <c r="AW470" s="147" t="s">
        <v>31</v>
      </c>
      <c r="AX470" s="147" t="s">
        <v>73</v>
      </c>
      <c r="AY470" s="148" t="s">
        <v>140</v>
      </c>
    </row>
    <row r="471" spans="1:65" s="139" customFormat="1">
      <c r="B471" s="138"/>
      <c r="D471" s="140" t="s">
        <v>149</v>
      </c>
      <c r="E471" s="141" t="s">
        <v>1</v>
      </c>
      <c r="F471" s="142" t="s">
        <v>622</v>
      </c>
      <c r="H471" s="141" t="s">
        <v>1</v>
      </c>
      <c r="L471" s="138"/>
      <c r="M471" s="143"/>
      <c r="N471" s="144"/>
      <c r="O471" s="144"/>
      <c r="P471" s="144"/>
      <c r="Q471" s="144"/>
      <c r="R471" s="144"/>
      <c r="S471" s="144"/>
      <c r="T471" s="145"/>
      <c r="AT471" s="141" t="s">
        <v>149</v>
      </c>
      <c r="AU471" s="141" t="s">
        <v>83</v>
      </c>
      <c r="AV471" s="139" t="s">
        <v>81</v>
      </c>
      <c r="AW471" s="139" t="s">
        <v>31</v>
      </c>
      <c r="AX471" s="139" t="s">
        <v>73</v>
      </c>
      <c r="AY471" s="141" t="s">
        <v>140</v>
      </c>
    </row>
    <row r="472" spans="1:65" s="147" customFormat="1">
      <c r="B472" s="146"/>
      <c r="D472" s="140" t="s">
        <v>149</v>
      </c>
      <c r="E472" s="148" t="s">
        <v>1</v>
      </c>
      <c r="F472" s="149" t="s">
        <v>83</v>
      </c>
      <c r="H472" s="150">
        <v>2</v>
      </c>
      <c r="L472" s="146"/>
      <c r="M472" s="151"/>
      <c r="N472" s="152"/>
      <c r="O472" s="152"/>
      <c r="P472" s="152"/>
      <c r="Q472" s="152"/>
      <c r="R472" s="152"/>
      <c r="S472" s="152"/>
      <c r="T472" s="153"/>
      <c r="AT472" s="148" t="s">
        <v>149</v>
      </c>
      <c r="AU472" s="148" t="s">
        <v>83</v>
      </c>
      <c r="AV472" s="147" t="s">
        <v>83</v>
      </c>
      <c r="AW472" s="147" t="s">
        <v>31</v>
      </c>
      <c r="AX472" s="147" t="s">
        <v>73</v>
      </c>
      <c r="AY472" s="148" t="s">
        <v>140</v>
      </c>
    </row>
    <row r="473" spans="1:65" s="139" customFormat="1">
      <c r="B473" s="138"/>
      <c r="D473" s="140" t="s">
        <v>149</v>
      </c>
      <c r="E473" s="141" t="s">
        <v>1</v>
      </c>
      <c r="F473" s="142" t="s">
        <v>623</v>
      </c>
      <c r="H473" s="141" t="s">
        <v>1</v>
      </c>
      <c r="L473" s="138"/>
      <c r="M473" s="143"/>
      <c r="N473" s="144"/>
      <c r="O473" s="144"/>
      <c r="P473" s="144"/>
      <c r="Q473" s="144"/>
      <c r="R473" s="144"/>
      <c r="S473" s="144"/>
      <c r="T473" s="145"/>
      <c r="AT473" s="141" t="s">
        <v>149</v>
      </c>
      <c r="AU473" s="141" t="s">
        <v>83</v>
      </c>
      <c r="AV473" s="139" t="s">
        <v>81</v>
      </c>
      <c r="AW473" s="139" t="s">
        <v>31</v>
      </c>
      <c r="AX473" s="139" t="s">
        <v>73</v>
      </c>
      <c r="AY473" s="141" t="s">
        <v>140</v>
      </c>
    </row>
    <row r="474" spans="1:65" s="147" customFormat="1">
      <c r="B474" s="146"/>
      <c r="D474" s="140" t="s">
        <v>149</v>
      </c>
      <c r="E474" s="148" t="s">
        <v>1</v>
      </c>
      <c r="F474" s="149" t="s">
        <v>83</v>
      </c>
      <c r="H474" s="150">
        <v>2</v>
      </c>
      <c r="L474" s="146"/>
      <c r="M474" s="151"/>
      <c r="N474" s="152"/>
      <c r="O474" s="152"/>
      <c r="P474" s="152"/>
      <c r="Q474" s="152"/>
      <c r="R474" s="152"/>
      <c r="S474" s="152"/>
      <c r="T474" s="153"/>
      <c r="AT474" s="148" t="s">
        <v>149</v>
      </c>
      <c r="AU474" s="148" t="s">
        <v>83</v>
      </c>
      <c r="AV474" s="147" t="s">
        <v>83</v>
      </c>
      <c r="AW474" s="147" t="s">
        <v>31</v>
      </c>
      <c r="AX474" s="147" t="s">
        <v>73</v>
      </c>
      <c r="AY474" s="148" t="s">
        <v>140</v>
      </c>
    </row>
    <row r="475" spans="1:65" s="155" customFormat="1">
      <c r="B475" s="154"/>
      <c r="D475" s="140" t="s">
        <v>149</v>
      </c>
      <c r="E475" s="156" t="s">
        <v>1</v>
      </c>
      <c r="F475" s="157" t="s">
        <v>170</v>
      </c>
      <c r="H475" s="158">
        <v>8</v>
      </c>
      <c r="L475" s="154"/>
      <c r="M475" s="159"/>
      <c r="N475" s="160"/>
      <c r="O475" s="160"/>
      <c r="P475" s="160"/>
      <c r="Q475" s="160"/>
      <c r="R475" s="160"/>
      <c r="S475" s="160"/>
      <c r="T475" s="161"/>
      <c r="AT475" s="156" t="s">
        <v>149</v>
      </c>
      <c r="AU475" s="156" t="s">
        <v>83</v>
      </c>
      <c r="AV475" s="155" t="s">
        <v>147</v>
      </c>
      <c r="AW475" s="155" t="s">
        <v>31</v>
      </c>
      <c r="AX475" s="155" t="s">
        <v>81</v>
      </c>
      <c r="AY475" s="156" t="s">
        <v>140</v>
      </c>
    </row>
    <row r="476" spans="1:65" s="39" customFormat="1" ht="24.2" customHeight="1">
      <c r="A476" s="184"/>
      <c r="B476" s="26"/>
      <c r="C476" s="127" t="s">
        <v>624</v>
      </c>
      <c r="D476" s="127" t="s">
        <v>143</v>
      </c>
      <c r="E476" s="128" t="s">
        <v>625</v>
      </c>
      <c r="F476" s="129" t="s">
        <v>626</v>
      </c>
      <c r="G476" s="130" t="s">
        <v>193</v>
      </c>
      <c r="H476" s="131">
        <v>2</v>
      </c>
      <c r="I476" s="132"/>
      <c r="J476" s="133">
        <f>ROUND(I476*H476,2)</f>
        <v>0</v>
      </c>
      <c r="K476" s="134"/>
      <c r="L476" s="26"/>
      <c r="M476" s="209" t="s">
        <v>1</v>
      </c>
      <c r="N476" s="135" t="s">
        <v>38</v>
      </c>
      <c r="O476" s="61"/>
      <c r="P476" s="136">
        <f>O476*H476</f>
        <v>0</v>
      </c>
      <c r="Q476" s="136">
        <v>0</v>
      </c>
      <c r="R476" s="136">
        <f>Q476*H476</f>
        <v>0</v>
      </c>
      <c r="S476" s="136">
        <v>0</v>
      </c>
      <c r="T476" s="137">
        <f>S476*H476</f>
        <v>0</v>
      </c>
      <c r="U476" s="184"/>
      <c r="V476" s="184"/>
      <c r="W476" s="184"/>
      <c r="X476" s="184"/>
      <c r="Y476" s="184"/>
      <c r="Z476" s="184"/>
      <c r="AA476" s="184"/>
      <c r="AB476" s="184"/>
      <c r="AC476" s="184"/>
      <c r="AD476" s="184"/>
      <c r="AE476" s="184"/>
      <c r="AR476" s="210" t="s">
        <v>279</v>
      </c>
      <c r="AT476" s="210" t="s">
        <v>143</v>
      </c>
      <c r="AU476" s="210" t="s">
        <v>83</v>
      </c>
      <c r="AY476" s="186" t="s">
        <v>140</v>
      </c>
      <c r="BE476" s="211">
        <f>IF(N476="základní",J476,0)</f>
        <v>0</v>
      </c>
      <c r="BF476" s="211">
        <f>IF(N476="snížená",J476,0)</f>
        <v>0</v>
      </c>
      <c r="BG476" s="211">
        <f>IF(N476="zákl. přenesená",J476,0)</f>
        <v>0</v>
      </c>
      <c r="BH476" s="211">
        <f>IF(N476="sníž. přenesená",J476,0)</f>
        <v>0</v>
      </c>
      <c r="BI476" s="211">
        <f>IF(N476="nulová",J476,0)</f>
        <v>0</v>
      </c>
      <c r="BJ476" s="186" t="s">
        <v>81</v>
      </c>
      <c r="BK476" s="211">
        <f>ROUND(I476*H476,2)</f>
        <v>0</v>
      </c>
      <c r="BL476" s="186" t="s">
        <v>279</v>
      </c>
      <c r="BM476" s="210" t="s">
        <v>627</v>
      </c>
    </row>
    <row r="477" spans="1:65" s="39" customFormat="1" ht="21.75" customHeight="1">
      <c r="A477" s="184"/>
      <c r="B477" s="26"/>
      <c r="C477" s="127" t="s">
        <v>628</v>
      </c>
      <c r="D477" s="127" t="s">
        <v>143</v>
      </c>
      <c r="E477" s="128" t="s">
        <v>629</v>
      </c>
      <c r="F477" s="129" t="s">
        <v>630</v>
      </c>
      <c r="G477" s="130" t="s">
        <v>193</v>
      </c>
      <c r="H477" s="131">
        <v>25</v>
      </c>
      <c r="I477" s="132"/>
      <c r="J477" s="133">
        <f>ROUND(I477*H477,2)</f>
        <v>0</v>
      </c>
      <c r="K477" s="134"/>
      <c r="L477" s="26"/>
      <c r="M477" s="209" t="s">
        <v>1</v>
      </c>
      <c r="N477" s="135" t="s">
        <v>38</v>
      </c>
      <c r="O477" s="61"/>
      <c r="P477" s="136">
        <f>O477*H477</f>
        <v>0</v>
      </c>
      <c r="Q477" s="136">
        <v>1.7000000000000001E-4</v>
      </c>
      <c r="R477" s="136">
        <f>Q477*H477</f>
        <v>4.2500000000000003E-3</v>
      </c>
      <c r="S477" s="136">
        <v>0</v>
      </c>
      <c r="T477" s="137">
        <f>S477*H477</f>
        <v>0</v>
      </c>
      <c r="U477" s="184"/>
      <c r="V477" s="184"/>
      <c r="W477" s="184"/>
      <c r="X477" s="184"/>
      <c r="Y477" s="184"/>
      <c r="Z477" s="184"/>
      <c r="AA477" s="184"/>
      <c r="AB477" s="184"/>
      <c r="AC477" s="184"/>
      <c r="AD477" s="184"/>
      <c r="AE477" s="184"/>
      <c r="AR477" s="210" t="s">
        <v>279</v>
      </c>
      <c r="AT477" s="210" t="s">
        <v>143</v>
      </c>
      <c r="AU477" s="210" t="s">
        <v>83</v>
      </c>
      <c r="AY477" s="186" t="s">
        <v>140</v>
      </c>
      <c r="BE477" s="211">
        <f>IF(N477="základní",J477,0)</f>
        <v>0</v>
      </c>
      <c r="BF477" s="211">
        <f>IF(N477="snížená",J477,0)</f>
        <v>0</v>
      </c>
      <c r="BG477" s="211">
        <f>IF(N477="zákl. přenesená",J477,0)</f>
        <v>0</v>
      </c>
      <c r="BH477" s="211">
        <f>IF(N477="sníž. přenesená",J477,0)</f>
        <v>0</v>
      </c>
      <c r="BI477" s="211">
        <f>IF(N477="nulová",J477,0)</f>
        <v>0</v>
      </c>
      <c r="BJ477" s="186" t="s">
        <v>81</v>
      </c>
      <c r="BK477" s="211">
        <f>ROUND(I477*H477,2)</f>
        <v>0</v>
      </c>
      <c r="BL477" s="186" t="s">
        <v>279</v>
      </c>
      <c r="BM477" s="210" t="s">
        <v>631</v>
      </c>
    </row>
    <row r="478" spans="1:65" s="147" customFormat="1">
      <c r="B478" s="146"/>
      <c r="D478" s="140" t="s">
        <v>149</v>
      </c>
      <c r="E478" s="148" t="s">
        <v>1</v>
      </c>
      <c r="F478" s="149" t="s">
        <v>632</v>
      </c>
      <c r="H478" s="150">
        <v>23</v>
      </c>
      <c r="L478" s="146"/>
      <c r="M478" s="151"/>
      <c r="N478" s="152"/>
      <c r="O478" s="152"/>
      <c r="P478" s="152"/>
      <c r="Q478" s="152"/>
      <c r="R478" s="152"/>
      <c r="S478" s="152"/>
      <c r="T478" s="153"/>
      <c r="AT478" s="148" t="s">
        <v>149</v>
      </c>
      <c r="AU478" s="148" t="s">
        <v>83</v>
      </c>
      <c r="AV478" s="147" t="s">
        <v>83</v>
      </c>
      <c r="AW478" s="147" t="s">
        <v>31</v>
      </c>
      <c r="AX478" s="147" t="s">
        <v>73</v>
      </c>
      <c r="AY478" s="148" t="s">
        <v>140</v>
      </c>
    </row>
    <row r="479" spans="1:65" s="147" customFormat="1">
      <c r="B479" s="146"/>
      <c r="D479" s="140" t="s">
        <v>149</v>
      </c>
      <c r="E479" s="148" t="s">
        <v>1</v>
      </c>
      <c r="F479" s="149" t="s">
        <v>83</v>
      </c>
      <c r="H479" s="150">
        <v>2</v>
      </c>
      <c r="L479" s="146"/>
      <c r="M479" s="151"/>
      <c r="N479" s="152"/>
      <c r="O479" s="152"/>
      <c r="P479" s="152"/>
      <c r="Q479" s="152"/>
      <c r="R479" s="152"/>
      <c r="S479" s="152"/>
      <c r="T479" s="153"/>
      <c r="AT479" s="148" t="s">
        <v>149</v>
      </c>
      <c r="AU479" s="148" t="s">
        <v>83</v>
      </c>
      <c r="AV479" s="147" t="s">
        <v>83</v>
      </c>
      <c r="AW479" s="147" t="s">
        <v>31</v>
      </c>
      <c r="AX479" s="147" t="s">
        <v>73</v>
      </c>
      <c r="AY479" s="148" t="s">
        <v>140</v>
      </c>
    </row>
    <row r="480" spans="1:65" s="155" customFormat="1">
      <c r="B480" s="154"/>
      <c r="D480" s="140" t="s">
        <v>149</v>
      </c>
      <c r="E480" s="156" t="s">
        <v>1</v>
      </c>
      <c r="F480" s="157" t="s">
        <v>170</v>
      </c>
      <c r="H480" s="158">
        <v>25</v>
      </c>
      <c r="L480" s="154"/>
      <c r="M480" s="159"/>
      <c r="N480" s="160"/>
      <c r="O480" s="160"/>
      <c r="P480" s="160"/>
      <c r="Q480" s="160"/>
      <c r="R480" s="160"/>
      <c r="S480" s="160"/>
      <c r="T480" s="161"/>
      <c r="AT480" s="156" t="s">
        <v>149</v>
      </c>
      <c r="AU480" s="156" t="s">
        <v>83</v>
      </c>
      <c r="AV480" s="155" t="s">
        <v>147</v>
      </c>
      <c r="AW480" s="155" t="s">
        <v>31</v>
      </c>
      <c r="AX480" s="155" t="s">
        <v>81</v>
      </c>
      <c r="AY480" s="156" t="s">
        <v>140</v>
      </c>
    </row>
    <row r="481" spans="1:65" s="39" customFormat="1" ht="24.2" customHeight="1">
      <c r="A481" s="184"/>
      <c r="B481" s="26"/>
      <c r="C481" s="127" t="s">
        <v>633</v>
      </c>
      <c r="D481" s="127" t="s">
        <v>143</v>
      </c>
      <c r="E481" s="128" t="s">
        <v>634</v>
      </c>
      <c r="F481" s="129" t="s">
        <v>635</v>
      </c>
      <c r="G481" s="130" t="s">
        <v>193</v>
      </c>
      <c r="H481" s="131">
        <v>4</v>
      </c>
      <c r="I481" s="132"/>
      <c r="J481" s="133">
        <f>ROUND(I481*H481,2)</f>
        <v>0</v>
      </c>
      <c r="K481" s="134"/>
      <c r="L481" s="26"/>
      <c r="M481" s="209" t="s">
        <v>1</v>
      </c>
      <c r="N481" s="135" t="s">
        <v>38</v>
      </c>
      <c r="O481" s="61"/>
      <c r="P481" s="136">
        <f>O481*H481</f>
        <v>0</v>
      </c>
      <c r="Q481" s="136">
        <v>7.6957000000000002E-4</v>
      </c>
      <c r="R481" s="136">
        <f>Q481*H481</f>
        <v>3.0782800000000001E-3</v>
      </c>
      <c r="S481" s="136">
        <v>0</v>
      </c>
      <c r="T481" s="137">
        <f>S481*H481</f>
        <v>0</v>
      </c>
      <c r="U481" s="184"/>
      <c r="V481" s="184"/>
      <c r="W481" s="184"/>
      <c r="X481" s="184"/>
      <c r="Y481" s="184"/>
      <c r="Z481" s="184"/>
      <c r="AA481" s="184"/>
      <c r="AB481" s="184"/>
      <c r="AC481" s="184"/>
      <c r="AD481" s="184"/>
      <c r="AE481" s="184"/>
      <c r="AR481" s="210" t="s">
        <v>279</v>
      </c>
      <c r="AT481" s="210" t="s">
        <v>143</v>
      </c>
      <c r="AU481" s="210" t="s">
        <v>83</v>
      </c>
      <c r="AY481" s="186" t="s">
        <v>140</v>
      </c>
      <c r="BE481" s="211">
        <f>IF(N481="základní",J481,0)</f>
        <v>0</v>
      </c>
      <c r="BF481" s="211">
        <f>IF(N481="snížená",J481,0)</f>
        <v>0</v>
      </c>
      <c r="BG481" s="211">
        <f>IF(N481="zákl. přenesená",J481,0)</f>
        <v>0</v>
      </c>
      <c r="BH481" s="211">
        <f>IF(N481="sníž. přenesená",J481,0)</f>
        <v>0</v>
      </c>
      <c r="BI481" s="211">
        <f>IF(N481="nulová",J481,0)</f>
        <v>0</v>
      </c>
      <c r="BJ481" s="186" t="s">
        <v>81</v>
      </c>
      <c r="BK481" s="211">
        <f>ROUND(I481*H481,2)</f>
        <v>0</v>
      </c>
      <c r="BL481" s="186" t="s">
        <v>279</v>
      </c>
      <c r="BM481" s="210" t="s">
        <v>636</v>
      </c>
    </row>
    <row r="482" spans="1:65" s="139" customFormat="1">
      <c r="B482" s="138"/>
      <c r="D482" s="140" t="s">
        <v>149</v>
      </c>
      <c r="E482" s="141" t="s">
        <v>1</v>
      </c>
      <c r="F482" s="142" t="s">
        <v>637</v>
      </c>
      <c r="H482" s="141" t="s">
        <v>1</v>
      </c>
      <c r="L482" s="138"/>
      <c r="M482" s="143"/>
      <c r="N482" s="144"/>
      <c r="O482" s="144"/>
      <c r="P482" s="144"/>
      <c r="Q482" s="144"/>
      <c r="R482" s="144"/>
      <c r="S482" s="144"/>
      <c r="T482" s="145"/>
      <c r="AT482" s="141" t="s">
        <v>149</v>
      </c>
      <c r="AU482" s="141" t="s">
        <v>83</v>
      </c>
      <c r="AV482" s="139" t="s">
        <v>81</v>
      </c>
      <c r="AW482" s="139" t="s">
        <v>31</v>
      </c>
      <c r="AX482" s="139" t="s">
        <v>73</v>
      </c>
      <c r="AY482" s="141" t="s">
        <v>140</v>
      </c>
    </row>
    <row r="483" spans="1:65" s="147" customFormat="1">
      <c r="B483" s="146"/>
      <c r="D483" s="140" t="s">
        <v>149</v>
      </c>
      <c r="E483" s="148" t="s">
        <v>1</v>
      </c>
      <c r="F483" s="149" t="s">
        <v>83</v>
      </c>
      <c r="H483" s="150">
        <v>2</v>
      </c>
      <c r="L483" s="146"/>
      <c r="M483" s="151"/>
      <c r="N483" s="152"/>
      <c r="O483" s="152"/>
      <c r="P483" s="152"/>
      <c r="Q483" s="152"/>
      <c r="R483" s="152"/>
      <c r="S483" s="152"/>
      <c r="T483" s="153"/>
      <c r="AT483" s="148" t="s">
        <v>149</v>
      </c>
      <c r="AU483" s="148" t="s">
        <v>83</v>
      </c>
      <c r="AV483" s="147" t="s">
        <v>83</v>
      </c>
      <c r="AW483" s="147" t="s">
        <v>31</v>
      </c>
      <c r="AX483" s="147" t="s">
        <v>73</v>
      </c>
      <c r="AY483" s="148" t="s">
        <v>140</v>
      </c>
    </row>
    <row r="484" spans="1:65" s="139" customFormat="1">
      <c r="B484" s="138"/>
      <c r="D484" s="140" t="s">
        <v>149</v>
      </c>
      <c r="E484" s="141" t="s">
        <v>1</v>
      </c>
      <c r="F484" s="142" t="s">
        <v>168</v>
      </c>
      <c r="H484" s="141" t="s">
        <v>1</v>
      </c>
      <c r="L484" s="138"/>
      <c r="M484" s="143"/>
      <c r="N484" s="144"/>
      <c r="O484" s="144"/>
      <c r="P484" s="144"/>
      <c r="Q484" s="144"/>
      <c r="R484" s="144"/>
      <c r="S484" s="144"/>
      <c r="T484" s="145"/>
      <c r="AT484" s="141" t="s">
        <v>149</v>
      </c>
      <c r="AU484" s="141" t="s">
        <v>83</v>
      </c>
      <c r="AV484" s="139" t="s">
        <v>81</v>
      </c>
      <c r="AW484" s="139" t="s">
        <v>31</v>
      </c>
      <c r="AX484" s="139" t="s">
        <v>73</v>
      </c>
      <c r="AY484" s="141" t="s">
        <v>140</v>
      </c>
    </row>
    <row r="485" spans="1:65" s="147" customFormat="1">
      <c r="B485" s="146"/>
      <c r="D485" s="140" t="s">
        <v>149</v>
      </c>
      <c r="E485" s="148" t="s">
        <v>1</v>
      </c>
      <c r="F485" s="149" t="s">
        <v>83</v>
      </c>
      <c r="H485" s="150">
        <v>2</v>
      </c>
      <c r="L485" s="146"/>
      <c r="M485" s="151"/>
      <c r="N485" s="152"/>
      <c r="O485" s="152"/>
      <c r="P485" s="152"/>
      <c r="Q485" s="152"/>
      <c r="R485" s="152"/>
      <c r="S485" s="152"/>
      <c r="T485" s="153"/>
      <c r="AT485" s="148" t="s">
        <v>149</v>
      </c>
      <c r="AU485" s="148" t="s">
        <v>83</v>
      </c>
      <c r="AV485" s="147" t="s">
        <v>83</v>
      </c>
      <c r="AW485" s="147" t="s">
        <v>31</v>
      </c>
      <c r="AX485" s="147" t="s">
        <v>73</v>
      </c>
      <c r="AY485" s="148" t="s">
        <v>140</v>
      </c>
    </row>
    <row r="486" spans="1:65" s="155" customFormat="1">
      <c r="B486" s="154"/>
      <c r="D486" s="140" t="s">
        <v>149</v>
      </c>
      <c r="E486" s="156" t="s">
        <v>1</v>
      </c>
      <c r="F486" s="157" t="s">
        <v>170</v>
      </c>
      <c r="H486" s="158">
        <v>4</v>
      </c>
      <c r="L486" s="154"/>
      <c r="M486" s="159"/>
      <c r="N486" s="160"/>
      <c r="O486" s="160"/>
      <c r="P486" s="160"/>
      <c r="Q486" s="160"/>
      <c r="R486" s="160"/>
      <c r="S486" s="160"/>
      <c r="T486" s="161"/>
      <c r="AT486" s="156" t="s">
        <v>149</v>
      </c>
      <c r="AU486" s="156" t="s">
        <v>83</v>
      </c>
      <c r="AV486" s="155" t="s">
        <v>147</v>
      </c>
      <c r="AW486" s="155" t="s">
        <v>31</v>
      </c>
      <c r="AX486" s="155" t="s">
        <v>81</v>
      </c>
      <c r="AY486" s="156" t="s">
        <v>140</v>
      </c>
    </row>
    <row r="487" spans="1:65" s="39" customFormat="1" ht="21.75" customHeight="1">
      <c r="A487" s="184"/>
      <c r="B487" s="26"/>
      <c r="C487" s="127" t="s">
        <v>638</v>
      </c>
      <c r="D487" s="127" t="s">
        <v>143</v>
      </c>
      <c r="E487" s="128" t="s">
        <v>639</v>
      </c>
      <c r="F487" s="129" t="s">
        <v>640</v>
      </c>
      <c r="G487" s="130" t="s">
        <v>193</v>
      </c>
      <c r="H487" s="131">
        <v>7</v>
      </c>
      <c r="I487" s="132"/>
      <c r="J487" s="133">
        <f>ROUND(I487*H487,2)</f>
        <v>0</v>
      </c>
      <c r="K487" s="134"/>
      <c r="L487" s="26"/>
      <c r="M487" s="209" t="s">
        <v>1</v>
      </c>
      <c r="N487" s="135" t="s">
        <v>38</v>
      </c>
      <c r="O487" s="61"/>
      <c r="P487" s="136">
        <f>O487*H487</f>
        <v>0</v>
      </c>
      <c r="Q487" s="136">
        <v>1.9570000000000001E-5</v>
      </c>
      <c r="R487" s="136">
        <f>Q487*H487</f>
        <v>1.3699E-4</v>
      </c>
      <c r="S487" s="136">
        <v>0</v>
      </c>
      <c r="T487" s="137">
        <f>S487*H487</f>
        <v>0</v>
      </c>
      <c r="U487" s="184"/>
      <c r="V487" s="184"/>
      <c r="W487" s="184"/>
      <c r="X487" s="184"/>
      <c r="Y487" s="184"/>
      <c r="Z487" s="184"/>
      <c r="AA487" s="184"/>
      <c r="AB487" s="184"/>
      <c r="AC487" s="184"/>
      <c r="AD487" s="184"/>
      <c r="AE487" s="184"/>
      <c r="AR487" s="210" t="s">
        <v>279</v>
      </c>
      <c r="AT487" s="210" t="s">
        <v>143</v>
      </c>
      <c r="AU487" s="210" t="s">
        <v>83</v>
      </c>
      <c r="AY487" s="186" t="s">
        <v>140</v>
      </c>
      <c r="BE487" s="211">
        <f>IF(N487="základní",J487,0)</f>
        <v>0</v>
      </c>
      <c r="BF487" s="211">
        <f>IF(N487="snížená",J487,0)</f>
        <v>0</v>
      </c>
      <c r="BG487" s="211">
        <f>IF(N487="zákl. přenesená",J487,0)</f>
        <v>0</v>
      </c>
      <c r="BH487" s="211">
        <f>IF(N487="sníž. přenesená",J487,0)</f>
        <v>0</v>
      </c>
      <c r="BI487" s="211">
        <f>IF(N487="nulová",J487,0)</f>
        <v>0</v>
      </c>
      <c r="BJ487" s="186" t="s">
        <v>81</v>
      </c>
      <c r="BK487" s="211">
        <f>ROUND(I487*H487,2)</f>
        <v>0</v>
      </c>
      <c r="BL487" s="186" t="s">
        <v>279</v>
      </c>
      <c r="BM487" s="210" t="s">
        <v>641</v>
      </c>
    </row>
    <row r="488" spans="1:65" s="139" customFormat="1">
      <c r="B488" s="138"/>
      <c r="D488" s="140" t="s">
        <v>149</v>
      </c>
      <c r="E488" s="141" t="s">
        <v>1</v>
      </c>
      <c r="F488" s="142" t="s">
        <v>642</v>
      </c>
      <c r="H488" s="141" t="s">
        <v>1</v>
      </c>
      <c r="L488" s="138"/>
      <c r="M488" s="143"/>
      <c r="N488" s="144"/>
      <c r="O488" s="144"/>
      <c r="P488" s="144"/>
      <c r="Q488" s="144"/>
      <c r="R488" s="144"/>
      <c r="S488" s="144"/>
      <c r="T488" s="145"/>
      <c r="AT488" s="141" t="s">
        <v>149</v>
      </c>
      <c r="AU488" s="141" t="s">
        <v>83</v>
      </c>
      <c r="AV488" s="139" t="s">
        <v>81</v>
      </c>
      <c r="AW488" s="139" t="s">
        <v>31</v>
      </c>
      <c r="AX488" s="139" t="s">
        <v>73</v>
      </c>
      <c r="AY488" s="141" t="s">
        <v>140</v>
      </c>
    </row>
    <row r="489" spans="1:65" s="147" customFormat="1">
      <c r="B489" s="146"/>
      <c r="D489" s="140" t="s">
        <v>149</v>
      </c>
      <c r="E489" s="148" t="s">
        <v>1</v>
      </c>
      <c r="F489" s="149" t="s">
        <v>643</v>
      </c>
      <c r="H489" s="150">
        <v>7</v>
      </c>
      <c r="L489" s="146"/>
      <c r="M489" s="151"/>
      <c r="N489" s="152"/>
      <c r="O489" s="152"/>
      <c r="P489" s="152"/>
      <c r="Q489" s="152"/>
      <c r="R489" s="152"/>
      <c r="S489" s="152"/>
      <c r="T489" s="153"/>
      <c r="AT489" s="148" t="s">
        <v>149</v>
      </c>
      <c r="AU489" s="148" t="s">
        <v>83</v>
      </c>
      <c r="AV489" s="147" t="s">
        <v>83</v>
      </c>
      <c r="AW489" s="147" t="s">
        <v>31</v>
      </c>
      <c r="AX489" s="147" t="s">
        <v>81</v>
      </c>
      <c r="AY489" s="148" t="s">
        <v>140</v>
      </c>
    </row>
    <row r="490" spans="1:65" s="39" customFormat="1" ht="16.5" customHeight="1">
      <c r="A490" s="184"/>
      <c r="B490" s="26"/>
      <c r="C490" s="162" t="s">
        <v>644</v>
      </c>
      <c r="D490" s="162" t="s">
        <v>225</v>
      </c>
      <c r="E490" s="163" t="s">
        <v>645</v>
      </c>
      <c r="F490" s="164" t="s">
        <v>646</v>
      </c>
      <c r="G490" s="165" t="s">
        <v>204</v>
      </c>
      <c r="H490" s="166">
        <v>7</v>
      </c>
      <c r="I490" s="167"/>
      <c r="J490" s="168">
        <f>ROUND(I490*H490,2)</f>
        <v>0</v>
      </c>
      <c r="K490" s="169"/>
      <c r="L490" s="212"/>
      <c r="M490" s="213" t="s">
        <v>1</v>
      </c>
      <c r="N490" s="170" t="s">
        <v>38</v>
      </c>
      <c r="O490" s="61"/>
      <c r="P490" s="136">
        <f>O490*H490</f>
        <v>0</v>
      </c>
      <c r="Q490" s="136">
        <v>2.5000000000000001E-4</v>
      </c>
      <c r="R490" s="136">
        <f>Q490*H490</f>
        <v>1.75E-3</v>
      </c>
      <c r="S490" s="136">
        <v>0</v>
      </c>
      <c r="T490" s="137">
        <f>S490*H490</f>
        <v>0</v>
      </c>
      <c r="U490" s="184"/>
      <c r="V490" s="184"/>
      <c r="W490" s="184"/>
      <c r="X490" s="184"/>
      <c r="Y490" s="184"/>
      <c r="Z490" s="184"/>
      <c r="AA490" s="184"/>
      <c r="AB490" s="184"/>
      <c r="AC490" s="184"/>
      <c r="AD490" s="184"/>
      <c r="AE490" s="184"/>
      <c r="AR490" s="210" t="s">
        <v>380</v>
      </c>
      <c r="AT490" s="210" t="s">
        <v>225</v>
      </c>
      <c r="AU490" s="210" t="s">
        <v>83</v>
      </c>
      <c r="AY490" s="186" t="s">
        <v>140</v>
      </c>
      <c r="BE490" s="211">
        <f>IF(N490="základní",J490,0)</f>
        <v>0</v>
      </c>
      <c r="BF490" s="211">
        <f>IF(N490="snížená",J490,0)</f>
        <v>0</v>
      </c>
      <c r="BG490" s="211">
        <f>IF(N490="zákl. přenesená",J490,0)</f>
        <v>0</v>
      </c>
      <c r="BH490" s="211">
        <f>IF(N490="sníž. přenesená",J490,0)</f>
        <v>0</v>
      </c>
      <c r="BI490" s="211">
        <f>IF(N490="nulová",J490,0)</f>
        <v>0</v>
      </c>
      <c r="BJ490" s="186" t="s">
        <v>81</v>
      </c>
      <c r="BK490" s="211">
        <f>ROUND(I490*H490,2)</f>
        <v>0</v>
      </c>
      <c r="BL490" s="186" t="s">
        <v>279</v>
      </c>
      <c r="BM490" s="210" t="s">
        <v>647</v>
      </c>
    </row>
    <row r="491" spans="1:65" s="39" customFormat="1" ht="16.5" customHeight="1">
      <c r="A491" s="184"/>
      <c r="B491" s="26"/>
      <c r="C491" s="127" t="s">
        <v>648</v>
      </c>
      <c r="D491" s="127" t="s">
        <v>143</v>
      </c>
      <c r="E491" s="128" t="s">
        <v>649</v>
      </c>
      <c r="F491" s="129" t="s">
        <v>650</v>
      </c>
      <c r="G491" s="130" t="s">
        <v>193</v>
      </c>
      <c r="H491" s="131">
        <v>16</v>
      </c>
      <c r="I491" s="132"/>
      <c r="J491" s="133">
        <f>ROUND(I491*H491,2)</f>
        <v>0</v>
      </c>
      <c r="K491" s="134"/>
      <c r="L491" s="26"/>
      <c r="M491" s="209" t="s">
        <v>1</v>
      </c>
      <c r="N491" s="135" t="s">
        <v>38</v>
      </c>
      <c r="O491" s="61"/>
      <c r="P491" s="136">
        <f>O491*H491</f>
        <v>0</v>
      </c>
      <c r="Q491" s="136">
        <v>6.3000000000000003E-4</v>
      </c>
      <c r="R491" s="136">
        <f>Q491*H491</f>
        <v>1.008E-2</v>
      </c>
      <c r="S491" s="136">
        <v>0</v>
      </c>
      <c r="T491" s="137">
        <f>S491*H491</f>
        <v>0</v>
      </c>
      <c r="U491" s="184"/>
      <c r="V491" s="184"/>
      <c r="W491" s="184"/>
      <c r="X491" s="184"/>
      <c r="Y491" s="184"/>
      <c r="Z491" s="184"/>
      <c r="AA491" s="184"/>
      <c r="AB491" s="184"/>
      <c r="AC491" s="184"/>
      <c r="AD491" s="184"/>
      <c r="AE491" s="184"/>
      <c r="AR491" s="210" t="s">
        <v>279</v>
      </c>
      <c r="AT491" s="210" t="s">
        <v>143</v>
      </c>
      <c r="AU491" s="210" t="s">
        <v>83</v>
      </c>
      <c r="AY491" s="186" t="s">
        <v>140</v>
      </c>
      <c r="BE491" s="211">
        <f>IF(N491="základní",J491,0)</f>
        <v>0</v>
      </c>
      <c r="BF491" s="211">
        <f>IF(N491="snížená",J491,0)</f>
        <v>0</v>
      </c>
      <c r="BG491" s="211">
        <f>IF(N491="zákl. přenesená",J491,0)</f>
        <v>0</v>
      </c>
      <c r="BH491" s="211">
        <f>IF(N491="sníž. přenesená",J491,0)</f>
        <v>0</v>
      </c>
      <c r="BI491" s="211">
        <f>IF(N491="nulová",J491,0)</f>
        <v>0</v>
      </c>
      <c r="BJ491" s="186" t="s">
        <v>81</v>
      </c>
      <c r="BK491" s="211">
        <f>ROUND(I491*H491,2)</f>
        <v>0</v>
      </c>
      <c r="BL491" s="186" t="s">
        <v>279</v>
      </c>
      <c r="BM491" s="210" t="s">
        <v>651</v>
      </c>
    </row>
    <row r="492" spans="1:65" s="39" customFormat="1" ht="16.5" customHeight="1">
      <c r="A492" s="184"/>
      <c r="B492" s="26"/>
      <c r="C492" s="127" t="s">
        <v>652</v>
      </c>
      <c r="D492" s="127" t="s">
        <v>143</v>
      </c>
      <c r="E492" s="128" t="s">
        <v>653</v>
      </c>
      <c r="F492" s="129" t="s">
        <v>654</v>
      </c>
      <c r="G492" s="130" t="s">
        <v>193</v>
      </c>
      <c r="H492" s="131">
        <v>8</v>
      </c>
      <c r="I492" s="132"/>
      <c r="J492" s="133">
        <f>ROUND(I492*H492,2)</f>
        <v>0</v>
      </c>
      <c r="K492" s="134"/>
      <c r="L492" s="26"/>
      <c r="M492" s="209" t="s">
        <v>1</v>
      </c>
      <c r="N492" s="135" t="s">
        <v>38</v>
      </c>
      <c r="O492" s="61"/>
      <c r="P492" s="136">
        <f>O492*H492</f>
        <v>0</v>
      </c>
      <c r="Q492" s="136">
        <v>0</v>
      </c>
      <c r="R492" s="136">
        <f>Q492*H492</f>
        <v>0</v>
      </c>
      <c r="S492" s="136">
        <v>5.5999999999999999E-3</v>
      </c>
      <c r="T492" s="137">
        <f>S492*H492</f>
        <v>4.48E-2</v>
      </c>
      <c r="U492" s="184"/>
      <c r="V492" s="184"/>
      <c r="W492" s="184"/>
      <c r="X492" s="184"/>
      <c r="Y492" s="184"/>
      <c r="Z492" s="184"/>
      <c r="AA492" s="184"/>
      <c r="AB492" s="184"/>
      <c r="AC492" s="184"/>
      <c r="AD492" s="184"/>
      <c r="AE492" s="184"/>
      <c r="AR492" s="210" t="s">
        <v>279</v>
      </c>
      <c r="AT492" s="210" t="s">
        <v>143</v>
      </c>
      <c r="AU492" s="210" t="s">
        <v>83</v>
      </c>
      <c r="AY492" s="186" t="s">
        <v>140</v>
      </c>
      <c r="BE492" s="211">
        <f>IF(N492="základní",J492,0)</f>
        <v>0</v>
      </c>
      <c r="BF492" s="211">
        <f>IF(N492="snížená",J492,0)</f>
        <v>0</v>
      </c>
      <c r="BG492" s="211">
        <f>IF(N492="zákl. přenesená",J492,0)</f>
        <v>0</v>
      </c>
      <c r="BH492" s="211">
        <f>IF(N492="sníž. přenesená",J492,0)</f>
        <v>0</v>
      </c>
      <c r="BI492" s="211">
        <f>IF(N492="nulová",J492,0)</f>
        <v>0</v>
      </c>
      <c r="BJ492" s="186" t="s">
        <v>81</v>
      </c>
      <c r="BK492" s="211">
        <f>ROUND(I492*H492,2)</f>
        <v>0</v>
      </c>
      <c r="BL492" s="186" t="s">
        <v>279</v>
      </c>
      <c r="BM492" s="210" t="s">
        <v>655</v>
      </c>
    </row>
    <row r="493" spans="1:65" s="39" customFormat="1" ht="16.5" customHeight="1">
      <c r="A493" s="184"/>
      <c r="B493" s="26"/>
      <c r="C493" s="127" t="s">
        <v>656</v>
      </c>
      <c r="D493" s="127" t="s">
        <v>143</v>
      </c>
      <c r="E493" s="128" t="s">
        <v>657</v>
      </c>
      <c r="F493" s="129" t="s">
        <v>658</v>
      </c>
      <c r="G493" s="130" t="s">
        <v>610</v>
      </c>
      <c r="H493" s="131">
        <v>2</v>
      </c>
      <c r="I493" s="132"/>
      <c r="J493" s="133">
        <f>ROUND(I493*H493,2)</f>
        <v>0</v>
      </c>
      <c r="K493" s="134"/>
      <c r="L493" s="26"/>
      <c r="M493" s="209" t="s">
        <v>1</v>
      </c>
      <c r="N493" s="135" t="s">
        <v>38</v>
      </c>
      <c r="O493" s="61"/>
      <c r="P493" s="136">
        <f>O493*H493</f>
        <v>0</v>
      </c>
      <c r="Q493" s="136">
        <v>6.4999999999999997E-3</v>
      </c>
      <c r="R493" s="136">
        <f>Q493*H493</f>
        <v>1.2999999999999999E-2</v>
      </c>
      <c r="S493" s="136">
        <v>0</v>
      </c>
      <c r="T493" s="137">
        <f>S493*H493</f>
        <v>0</v>
      </c>
      <c r="U493" s="184"/>
      <c r="V493" s="184"/>
      <c r="W493" s="184"/>
      <c r="X493" s="184"/>
      <c r="Y493" s="184"/>
      <c r="Z493" s="184"/>
      <c r="AA493" s="184"/>
      <c r="AB493" s="184"/>
      <c r="AC493" s="184"/>
      <c r="AD493" s="184"/>
      <c r="AE493" s="184"/>
      <c r="AR493" s="210" t="s">
        <v>279</v>
      </c>
      <c r="AT493" s="210" t="s">
        <v>143</v>
      </c>
      <c r="AU493" s="210" t="s">
        <v>83</v>
      </c>
      <c r="AY493" s="186" t="s">
        <v>140</v>
      </c>
      <c r="BE493" s="211">
        <f>IF(N493="základní",J493,0)</f>
        <v>0</v>
      </c>
      <c r="BF493" s="211">
        <f>IF(N493="snížená",J493,0)</f>
        <v>0</v>
      </c>
      <c r="BG493" s="211">
        <f>IF(N493="zákl. přenesená",J493,0)</f>
        <v>0</v>
      </c>
      <c r="BH493" s="211">
        <f>IF(N493="sníž. přenesená",J493,0)</f>
        <v>0</v>
      </c>
      <c r="BI493" s="211">
        <f>IF(N493="nulová",J493,0)</f>
        <v>0</v>
      </c>
      <c r="BJ493" s="186" t="s">
        <v>81</v>
      </c>
      <c r="BK493" s="211">
        <f>ROUND(I493*H493,2)</f>
        <v>0</v>
      </c>
      <c r="BL493" s="186" t="s">
        <v>279</v>
      </c>
      <c r="BM493" s="210" t="s">
        <v>659</v>
      </c>
    </row>
    <row r="494" spans="1:65" s="139" customFormat="1">
      <c r="B494" s="138"/>
      <c r="D494" s="140" t="s">
        <v>149</v>
      </c>
      <c r="E494" s="141" t="s">
        <v>1</v>
      </c>
      <c r="F494" s="142" t="s">
        <v>660</v>
      </c>
      <c r="H494" s="141" t="s">
        <v>1</v>
      </c>
      <c r="L494" s="138"/>
      <c r="M494" s="143"/>
      <c r="N494" s="144"/>
      <c r="O494" s="144"/>
      <c r="P494" s="144"/>
      <c r="Q494" s="144"/>
      <c r="R494" s="144"/>
      <c r="S494" s="144"/>
      <c r="T494" s="145"/>
      <c r="AT494" s="141" t="s">
        <v>149</v>
      </c>
      <c r="AU494" s="141" t="s">
        <v>83</v>
      </c>
      <c r="AV494" s="139" t="s">
        <v>81</v>
      </c>
      <c r="AW494" s="139" t="s">
        <v>31</v>
      </c>
      <c r="AX494" s="139" t="s">
        <v>73</v>
      </c>
      <c r="AY494" s="141" t="s">
        <v>140</v>
      </c>
    </row>
    <row r="495" spans="1:65" s="147" customFormat="1">
      <c r="B495" s="146"/>
      <c r="D495" s="140" t="s">
        <v>149</v>
      </c>
      <c r="E495" s="148" t="s">
        <v>1</v>
      </c>
      <c r="F495" s="149" t="s">
        <v>83</v>
      </c>
      <c r="H495" s="150">
        <v>2</v>
      </c>
      <c r="L495" s="146"/>
      <c r="M495" s="151"/>
      <c r="N495" s="152"/>
      <c r="O495" s="152"/>
      <c r="P495" s="152"/>
      <c r="Q495" s="152"/>
      <c r="R495" s="152"/>
      <c r="S495" s="152"/>
      <c r="T495" s="153"/>
      <c r="AT495" s="148" t="s">
        <v>149</v>
      </c>
      <c r="AU495" s="148" t="s">
        <v>83</v>
      </c>
      <c r="AV495" s="147" t="s">
        <v>83</v>
      </c>
      <c r="AW495" s="147" t="s">
        <v>31</v>
      </c>
      <c r="AX495" s="147" t="s">
        <v>81</v>
      </c>
      <c r="AY495" s="148" t="s">
        <v>140</v>
      </c>
    </row>
    <row r="496" spans="1:65" s="39" customFormat="1" ht="24.2" customHeight="1">
      <c r="A496" s="184"/>
      <c r="B496" s="26"/>
      <c r="C496" s="127" t="s">
        <v>661</v>
      </c>
      <c r="D496" s="127" t="s">
        <v>143</v>
      </c>
      <c r="E496" s="128" t="s">
        <v>662</v>
      </c>
      <c r="F496" s="129" t="s">
        <v>663</v>
      </c>
      <c r="G496" s="130" t="s">
        <v>204</v>
      </c>
      <c r="H496" s="131">
        <v>59.5</v>
      </c>
      <c r="I496" s="132"/>
      <c r="J496" s="133">
        <f>ROUND(I496*H496,2)</f>
        <v>0</v>
      </c>
      <c r="K496" s="134"/>
      <c r="L496" s="26"/>
      <c r="M496" s="209" t="s">
        <v>1</v>
      </c>
      <c r="N496" s="135" t="s">
        <v>38</v>
      </c>
      <c r="O496" s="61"/>
      <c r="P496" s="136">
        <f>O496*H496</f>
        <v>0</v>
      </c>
      <c r="Q496" s="136">
        <v>1.8972349999999999E-4</v>
      </c>
      <c r="R496" s="136">
        <f>Q496*H496</f>
        <v>1.1288548249999999E-2</v>
      </c>
      <c r="S496" s="136">
        <v>0</v>
      </c>
      <c r="T496" s="137">
        <f>S496*H496</f>
        <v>0</v>
      </c>
      <c r="U496" s="184"/>
      <c r="V496" s="184"/>
      <c r="W496" s="184"/>
      <c r="X496" s="184"/>
      <c r="Y496" s="184"/>
      <c r="Z496" s="184"/>
      <c r="AA496" s="184"/>
      <c r="AB496" s="184"/>
      <c r="AC496" s="184"/>
      <c r="AD496" s="184"/>
      <c r="AE496" s="184"/>
      <c r="AR496" s="210" t="s">
        <v>279</v>
      </c>
      <c r="AT496" s="210" t="s">
        <v>143</v>
      </c>
      <c r="AU496" s="210" t="s">
        <v>83</v>
      </c>
      <c r="AY496" s="186" t="s">
        <v>140</v>
      </c>
      <c r="BE496" s="211">
        <f>IF(N496="základní",J496,0)</f>
        <v>0</v>
      </c>
      <c r="BF496" s="211">
        <f>IF(N496="snížená",J496,0)</f>
        <v>0</v>
      </c>
      <c r="BG496" s="211">
        <f>IF(N496="zákl. přenesená",J496,0)</f>
        <v>0</v>
      </c>
      <c r="BH496" s="211">
        <f>IF(N496="sníž. přenesená",J496,0)</f>
        <v>0</v>
      </c>
      <c r="BI496" s="211">
        <f>IF(N496="nulová",J496,0)</f>
        <v>0</v>
      </c>
      <c r="BJ496" s="186" t="s">
        <v>81</v>
      </c>
      <c r="BK496" s="211">
        <f>ROUND(I496*H496,2)</f>
        <v>0</v>
      </c>
      <c r="BL496" s="186" t="s">
        <v>279</v>
      </c>
      <c r="BM496" s="210" t="s">
        <v>664</v>
      </c>
    </row>
    <row r="497" spans="1:65" s="139" customFormat="1" ht="22.5">
      <c r="B497" s="138"/>
      <c r="D497" s="140" t="s">
        <v>149</v>
      </c>
      <c r="E497" s="141" t="s">
        <v>1</v>
      </c>
      <c r="F497" s="142" t="s">
        <v>665</v>
      </c>
      <c r="H497" s="141" t="s">
        <v>1</v>
      </c>
      <c r="L497" s="138"/>
      <c r="M497" s="143"/>
      <c r="N497" s="144"/>
      <c r="O497" s="144"/>
      <c r="P497" s="144"/>
      <c r="Q497" s="144"/>
      <c r="R497" s="144"/>
      <c r="S497" s="144"/>
      <c r="T497" s="145"/>
      <c r="AT497" s="141" t="s">
        <v>149</v>
      </c>
      <c r="AU497" s="141" t="s">
        <v>83</v>
      </c>
      <c r="AV497" s="139" t="s">
        <v>81</v>
      </c>
      <c r="AW497" s="139" t="s">
        <v>31</v>
      </c>
      <c r="AX497" s="139" t="s">
        <v>73</v>
      </c>
      <c r="AY497" s="141" t="s">
        <v>140</v>
      </c>
    </row>
    <row r="498" spans="1:65" s="147" customFormat="1">
      <c r="B498" s="146"/>
      <c r="D498" s="140" t="s">
        <v>149</v>
      </c>
      <c r="E498" s="148" t="s">
        <v>1</v>
      </c>
      <c r="F498" s="149" t="s">
        <v>666</v>
      </c>
      <c r="H498" s="150">
        <v>59.5</v>
      </c>
      <c r="L498" s="146"/>
      <c r="M498" s="151"/>
      <c r="N498" s="152"/>
      <c r="O498" s="152"/>
      <c r="P498" s="152"/>
      <c r="Q498" s="152"/>
      <c r="R498" s="152"/>
      <c r="S498" s="152"/>
      <c r="T498" s="153"/>
      <c r="AT498" s="148" t="s">
        <v>149</v>
      </c>
      <c r="AU498" s="148" t="s">
        <v>83</v>
      </c>
      <c r="AV498" s="147" t="s">
        <v>83</v>
      </c>
      <c r="AW498" s="147" t="s">
        <v>31</v>
      </c>
      <c r="AX498" s="147" t="s">
        <v>81</v>
      </c>
      <c r="AY498" s="148" t="s">
        <v>140</v>
      </c>
    </row>
    <row r="499" spans="1:65" s="39" customFormat="1" ht="24.2" customHeight="1">
      <c r="A499" s="184"/>
      <c r="B499" s="26"/>
      <c r="C499" s="127" t="s">
        <v>667</v>
      </c>
      <c r="D499" s="127" t="s">
        <v>143</v>
      </c>
      <c r="E499" s="128" t="s">
        <v>668</v>
      </c>
      <c r="F499" s="129" t="s">
        <v>669</v>
      </c>
      <c r="G499" s="130" t="s">
        <v>351</v>
      </c>
      <c r="H499" s="131">
        <v>0.11700000000000001</v>
      </c>
      <c r="I499" s="132"/>
      <c r="J499" s="133">
        <f>ROUND(I499*H499,2)</f>
        <v>0</v>
      </c>
      <c r="K499" s="134"/>
      <c r="L499" s="26"/>
      <c r="M499" s="209" t="s">
        <v>1</v>
      </c>
      <c r="N499" s="135" t="s">
        <v>38</v>
      </c>
      <c r="O499" s="61"/>
      <c r="P499" s="136">
        <f>O499*H499</f>
        <v>0</v>
      </c>
      <c r="Q499" s="136">
        <v>0</v>
      </c>
      <c r="R499" s="136">
        <f>Q499*H499</f>
        <v>0</v>
      </c>
      <c r="S499" s="136">
        <v>0</v>
      </c>
      <c r="T499" s="137">
        <f>S499*H499</f>
        <v>0</v>
      </c>
      <c r="U499" s="184"/>
      <c r="V499" s="184"/>
      <c r="W499" s="184"/>
      <c r="X499" s="184"/>
      <c r="Y499" s="184"/>
      <c r="Z499" s="184"/>
      <c r="AA499" s="184"/>
      <c r="AB499" s="184"/>
      <c r="AC499" s="184"/>
      <c r="AD499" s="184"/>
      <c r="AE499" s="184"/>
      <c r="AR499" s="210" t="s">
        <v>279</v>
      </c>
      <c r="AT499" s="210" t="s">
        <v>143</v>
      </c>
      <c r="AU499" s="210" t="s">
        <v>83</v>
      </c>
      <c r="AY499" s="186" t="s">
        <v>140</v>
      </c>
      <c r="BE499" s="211">
        <f>IF(N499="základní",J499,0)</f>
        <v>0</v>
      </c>
      <c r="BF499" s="211">
        <f>IF(N499="snížená",J499,0)</f>
        <v>0</v>
      </c>
      <c r="BG499" s="211">
        <f>IF(N499="zákl. přenesená",J499,0)</f>
        <v>0</v>
      </c>
      <c r="BH499" s="211">
        <f>IF(N499="sníž. přenesená",J499,0)</f>
        <v>0</v>
      </c>
      <c r="BI499" s="211">
        <f>IF(N499="nulová",J499,0)</f>
        <v>0</v>
      </c>
      <c r="BJ499" s="186" t="s">
        <v>81</v>
      </c>
      <c r="BK499" s="211">
        <f>ROUND(I499*H499,2)</f>
        <v>0</v>
      </c>
      <c r="BL499" s="186" t="s">
        <v>279</v>
      </c>
      <c r="BM499" s="210" t="s">
        <v>670</v>
      </c>
    </row>
    <row r="500" spans="1:65" s="39" customFormat="1" ht="24.2" customHeight="1">
      <c r="A500" s="184"/>
      <c r="B500" s="26"/>
      <c r="C500" s="127" t="s">
        <v>671</v>
      </c>
      <c r="D500" s="127" t="s">
        <v>143</v>
      </c>
      <c r="E500" s="128" t="s">
        <v>672</v>
      </c>
      <c r="F500" s="129" t="s">
        <v>673</v>
      </c>
      <c r="G500" s="130" t="s">
        <v>351</v>
      </c>
      <c r="H500" s="131">
        <v>0.11700000000000001</v>
      </c>
      <c r="I500" s="132"/>
      <c r="J500" s="133">
        <f>ROUND(I500*H500,2)</f>
        <v>0</v>
      </c>
      <c r="K500" s="134"/>
      <c r="L500" s="26"/>
      <c r="M500" s="209" t="s">
        <v>1</v>
      </c>
      <c r="N500" s="135" t="s">
        <v>38</v>
      </c>
      <c r="O500" s="61"/>
      <c r="P500" s="136">
        <f>O500*H500</f>
        <v>0</v>
      </c>
      <c r="Q500" s="136">
        <v>0</v>
      </c>
      <c r="R500" s="136">
        <f>Q500*H500</f>
        <v>0</v>
      </c>
      <c r="S500" s="136">
        <v>0</v>
      </c>
      <c r="T500" s="137">
        <f>S500*H500</f>
        <v>0</v>
      </c>
      <c r="U500" s="184"/>
      <c r="V500" s="184"/>
      <c r="W500" s="184"/>
      <c r="X500" s="184"/>
      <c r="Y500" s="184"/>
      <c r="Z500" s="184"/>
      <c r="AA500" s="184"/>
      <c r="AB500" s="184"/>
      <c r="AC500" s="184"/>
      <c r="AD500" s="184"/>
      <c r="AE500" s="184"/>
      <c r="AR500" s="210" t="s">
        <v>279</v>
      </c>
      <c r="AT500" s="210" t="s">
        <v>143</v>
      </c>
      <c r="AU500" s="210" t="s">
        <v>83</v>
      </c>
      <c r="AY500" s="186" t="s">
        <v>140</v>
      </c>
      <c r="BE500" s="211">
        <f>IF(N500="základní",J500,0)</f>
        <v>0</v>
      </c>
      <c r="BF500" s="211">
        <f>IF(N500="snížená",J500,0)</f>
        <v>0</v>
      </c>
      <c r="BG500" s="211">
        <f>IF(N500="zákl. přenesená",J500,0)</f>
        <v>0</v>
      </c>
      <c r="BH500" s="211">
        <f>IF(N500="sníž. přenesená",J500,0)</f>
        <v>0</v>
      </c>
      <c r="BI500" s="211">
        <f>IF(N500="nulová",J500,0)</f>
        <v>0</v>
      </c>
      <c r="BJ500" s="186" t="s">
        <v>81</v>
      </c>
      <c r="BK500" s="211">
        <f>ROUND(I500*H500,2)</f>
        <v>0</v>
      </c>
      <c r="BL500" s="186" t="s">
        <v>279</v>
      </c>
      <c r="BM500" s="210" t="s">
        <v>674</v>
      </c>
    </row>
    <row r="501" spans="1:65" s="117" customFormat="1" ht="22.9" customHeight="1">
      <c r="B501" s="116"/>
      <c r="D501" s="118" t="s">
        <v>72</v>
      </c>
      <c r="E501" s="125" t="s">
        <v>675</v>
      </c>
      <c r="F501" s="125" t="s">
        <v>676</v>
      </c>
      <c r="J501" s="126">
        <f>BK501</f>
        <v>0</v>
      </c>
      <c r="L501" s="116"/>
      <c r="M501" s="121"/>
      <c r="N501" s="122"/>
      <c r="O501" s="122"/>
      <c r="P501" s="123">
        <f>SUM(P502:P592)</f>
        <v>0</v>
      </c>
      <c r="Q501" s="122"/>
      <c r="R501" s="123">
        <f>SUM(R502:R592)</f>
        <v>0.35456220000000005</v>
      </c>
      <c r="S501" s="122"/>
      <c r="T501" s="124">
        <f>SUM(T502:T592)</f>
        <v>0.4536</v>
      </c>
      <c r="AR501" s="118" t="s">
        <v>83</v>
      </c>
      <c r="AT501" s="207" t="s">
        <v>72</v>
      </c>
      <c r="AU501" s="207" t="s">
        <v>81</v>
      </c>
      <c r="AY501" s="118" t="s">
        <v>140</v>
      </c>
      <c r="BK501" s="208">
        <f>SUM(BK502:BK592)</f>
        <v>0</v>
      </c>
    </row>
    <row r="502" spans="1:65" s="39" customFormat="1" ht="16.5" customHeight="1">
      <c r="A502" s="184"/>
      <c r="B502" s="26"/>
      <c r="C502" s="127" t="s">
        <v>677</v>
      </c>
      <c r="D502" s="127" t="s">
        <v>143</v>
      </c>
      <c r="E502" s="128" t="s">
        <v>678</v>
      </c>
      <c r="F502" s="129" t="s">
        <v>679</v>
      </c>
      <c r="G502" s="130" t="s">
        <v>610</v>
      </c>
      <c r="H502" s="131">
        <v>8</v>
      </c>
      <c r="I502" s="132"/>
      <c r="J502" s="133">
        <f>ROUND(I502*H502,2)</f>
        <v>0</v>
      </c>
      <c r="K502" s="134"/>
      <c r="L502" s="26"/>
      <c r="M502" s="209" t="s">
        <v>1</v>
      </c>
      <c r="N502" s="135" t="s">
        <v>38</v>
      </c>
      <c r="O502" s="61"/>
      <c r="P502" s="136">
        <f>O502*H502</f>
        <v>0</v>
      </c>
      <c r="Q502" s="136">
        <v>0</v>
      </c>
      <c r="R502" s="136">
        <f>Q502*H502</f>
        <v>0</v>
      </c>
      <c r="S502" s="136">
        <v>3.4200000000000001E-2</v>
      </c>
      <c r="T502" s="137">
        <f>S502*H502</f>
        <v>0.27360000000000001</v>
      </c>
      <c r="U502" s="184"/>
      <c r="V502" s="184"/>
      <c r="W502" s="184"/>
      <c r="X502" s="184"/>
      <c r="Y502" s="184"/>
      <c r="Z502" s="184"/>
      <c r="AA502" s="184"/>
      <c r="AB502" s="184"/>
      <c r="AC502" s="184"/>
      <c r="AD502" s="184"/>
      <c r="AE502" s="184"/>
      <c r="AR502" s="210" t="s">
        <v>279</v>
      </c>
      <c r="AT502" s="210" t="s">
        <v>143</v>
      </c>
      <c r="AU502" s="210" t="s">
        <v>83</v>
      </c>
      <c r="AY502" s="186" t="s">
        <v>140</v>
      </c>
      <c r="BE502" s="211">
        <f>IF(N502="základní",J502,0)</f>
        <v>0</v>
      </c>
      <c r="BF502" s="211">
        <f>IF(N502="snížená",J502,0)</f>
        <v>0</v>
      </c>
      <c r="BG502" s="211">
        <f>IF(N502="zákl. přenesená",J502,0)</f>
        <v>0</v>
      </c>
      <c r="BH502" s="211">
        <f>IF(N502="sníž. přenesená",J502,0)</f>
        <v>0</v>
      </c>
      <c r="BI502" s="211">
        <f>IF(N502="nulová",J502,0)</f>
        <v>0</v>
      </c>
      <c r="BJ502" s="186" t="s">
        <v>81</v>
      </c>
      <c r="BK502" s="211">
        <f>ROUND(I502*H502,2)</f>
        <v>0</v>
      </c>
      <c r="BL502" s="186" t="s">
        <v>279</v>
      </c>
      <c r="BM502" s="210" t="s">
        <v>680</v>
      </c>
    </row>
    <row r="503" spans="1:65" s="139" customFormat="1">
      <c r="B503" s="138"/>
      <c r="D503" s="140" t="s">
        <v>149</v>
      </c>
      <c r="E503" s="141" t="s">
        <v>1</v>
      </c>
      <c r="F503" s="142" t="s">
        <v>637</v>
      </c>
      <c r="H503" s="141" t="s">
        <v>1</v>
      </c>
      <c r="L503" s="138"/>
      <c r="M503" s="143"/>
      <c r="N503" s="144"/>
      <c r="O503" s="144"/>
      <c r="P503" s="144"/>
      <c r="Q503" s="144"/>
      <c r="R503" s="144"/>
      <c r="S503" s="144"/>
      <c r="T503" s="145"/>
      <c r="AT503" s="141" t="s">
        <v>149</v>
      </c>
      <c r="AU503" s="141" t="s">
        <v>83</v>
      </c>
      <c r="AV503" s="139" t="s">
        <v>81</v>
      </c>
      <c r="AW503" s="139" t="s">
        <v>31</v>
      </c>
      <c r="AX503" s="139" t="s">
        <v>73</v>
      </c>
      <c r="AY503" s="141" t="s">
        <v>140</v>
      </c>
    </row>
    <row r="504" spans="1:65" s="147" customFormat="1">
      <c r="B504" s="146"/>
      <c r="D504" s="140" t="s">
        <v>149</v>
      </c>
      <c r="E504" s="148" t="s">
        <v>1</v>
      </c>
      <c r="F504" s="149" t="s">
        <v>681</v>
      </c>
      <c r="H504" s="150">
        <v>8</v>
      </c>
      <c r="L504" s="146"/>
      <c r="M504" s="151"/>
      <c r="N504" s="152"/>
      <c r="O504" s="152"/>
      <c r="P504" s="152"/>
      <c r="Q504" s="152"/>
      <c r="R504" s="152"/>
      <c r="S504" s="152"/>
      <c r="T504" s="153"/>
      <c r="AT504" s="148" t="s">
        <v>149</v>
      </c>
      <c r="AU504" s="148" t="s">
        <v>83</v>
      </c>
      <c r="AV504" s="147" t="s">
        <v>83</v>
      </c>
      <c r="AW504" s="147" t="s">
        <v>31</v>
      </c>
      <c r="AX504" s="147" t="s">
        <v>81</v>
      </c>
      <c r="AY504" s="148" t="s">
        <v>140</v>
      </c>
    </row>
    <row r="505" spans="1:65" s="39" customFormat="1" ht="21.75" customHeight="1">
      <c r="A505" s="184"/>
      <c r="B505" s="26"/>
      <c r="C505" s="127" t="s">
        <v>682</v>
      </c>
      <c r="D505" s="127" t="s">
        <v>143</v>
      </c>
      <c r="E505" s="128" t="s">
        <v>683</v>
      </c>
      <c r="F505" s="129" t="s">
        <v>684</v>
      </c>
      <c r="G505" s="130" t="s">
        <v>193</v>
      </c>
      <c r="H505" s="131">
        <v>5</v>
      </c>
      <c r="I505" s="132"/>
      <c r="J505" s="133">
        <f>ROUND(I505*H505,2)</f>
        <v>0</v>
      </c>
      <c r="K505" s="134"/>
      <c r="L505" s="26"/>
      <c r="M505" s="209" t="s">
        <v>1</v>
      </c>
      <c r="N505" s="135" t="s">
        <v>38</v>
      </c>
      <c r="O505" s="61"/>
      <c r="P505" s="136">
        <f>O505*H505</f>
        <v>0</v>
      </c>
      <c r="Q505" s="136">
        <v>1.2700000000000001E-3</v>
      </c>
      <c r="R505" s="136">
        <f>Q505*H505</f>
        <v>6.3500000000000006E-3</v>
      </c>
      <c r="S505" s="136">
        <v>0</v>
      </c>
      <c r="T505" s="137">
        <f>S505*H505</f>
        <v>0</v>
      </c>
      <c r="U505" s="184"/>
      <c r="V505" s="184"/>
      <c r="W505" s="184"/>
      <c r="X505" s="184"/>
      <c r="Y505" s="184"/>
      <c r="Z505" s="184"/>
      <c r="AA505" s="184"/>
      <c r="AB505" s="184"/>
      <c r="AC505" s="184"/>
      <c r="AD505" s="184"/>
      <c r="AE505" s="184"/>
      <c r="AR505" s="210" t="s">
        <v>279</v>
      </c>
      <c r="AT505" s="210" t="s">
        <v>143</v>
      </c>
      <c r="AU505" s="210" t="s">
        <v>83</v>
      </c>
      <c r="AY505" s="186" t="s">
        <v>140</v>
      </c>
      <c r="BE505" s="211">
        <f>IF(N505="základní",J505,0)</f>
        <v>0</v>
      </c>
      <c r="BF505" s="211">
        <f>IF(N505="snížená",J505,0)</f>
        <v>0</v>
      </c>
      <c r="BG505" s="211">
        <f>IF(N505="zákl. přenesená",J505,0)</f>
        <v>0</v>
      </c>
      <c r="BH505" s="211">
        <f>IF(N505="sníž. přenesená",J505,0)</f>
        <v>0</v>
      </c>
      <c r="BI505" s="211">
        <f>IF(N505="nulová",J505,0)</f>
        <v>0</v>
      </c>
      <c r="BJ505" s="186" t="s">
        <v>81</v>
      </c>
      <c r="BK505" s="211">
        <f>ROUND(I505*H505,2)</f>
        <v>0</v>
      </c>
      <c r="BL505" s="186" t="s">
        <v>279</v>
      </c>
      <c r="BM505" s="210" t="s">
        <v>685</v>
      </c>
    </row>
    <row r="506" spans="1:65" s="139" customFormat="1">
      <c r="B506" s="138"/>
      <c r="D506" s="140" t="s">
        <v>149</v>
      </c>
      <c r="E506" s="141" t="s">
        <v>1</v>
      </c>
      <c r="F506" s="142" t="s">
        <v>686</v>
      </c>
      <c r="H506" s="141" t="s">
        <v>1</v>
      </c>
      <c r="L506" s="138"/>
      <c r="M506" s="143"/>
      <c r="N506" s="144"/>
      <c r="O506" s="144"/>
      <c r="P506" s="144"/>
      <c r="Q506" s="144"/>
      <c r="R506" s="144"/>
      <c r="S506" s="144"/>
      <c r="T506" s="145"/>
      <c r="AT506" s="141" t="s">
        <v>149</v>
      </c>
      <c r="AU506" s="141" t="s">
        <v>83</v>
      </c>
      <c r="AV506" s="139" t="s">
        <v>81</v>
      </c>
      <c r="AW506" s="139" t="s">
        <v>31</v>
      </c>
      <c r="AX506" s="139" t="s">
        <v>73</v>
      </c>
      <c r="AY506" s="141" t="s">
        <v>140</v>
      </c>
    </row>
    <row r="507" spans="1:65" s="147" customFormat="1">
      <c r="B507" s="146"/>
      <c r="D507" s="140" t="s">
        <v>149</v>
      </c>
      <c r="E507" s="148" t="s">
        <v>1</v>
      </c>
      <c r="F507" s="149" t="s">
        <v>687</v>
      </c>
      <c r="H507" s="150">
        <v>5</v>
      </c>
      <c r="L507" s="146"/>
      <c r="M507" s="151"/>
      <c r="N507" s="152"/>
      <c r="O507" s="152"/>
      <c r="P507" s="152"/>
      <c r="Q507" s="152"/>
      <c r="R507" s="152"/>
      <c r="S507" s="152"/>
      <c r="T507" s="153"/>
      <c r="AT507" s="148" t="s">
        <v>149</v>
      </c>
      <c r="AU507" s="148" t="s">
        <v>83</v>
      </c>
      <c r="AV507" s="147" t="s">
        <v>83</v>
      </c>
      <c r="AW507" s="147" t="s">
        <v>31</v>
      </c>
      <c r="AX507" s="147" t="s">
        <v>81</v>
      </c>
      <c r="AY507" s="148" t="s">
        <v>140</v>
      </c>
    </row>
    <row r="508" spans="1:65" s="39" customFormat="1" ht="24.2" customHeight="1">
      <c r="A508" s="184"/>
      <c r="B508" s="26"/>
      <c r="C508" s="162" t="s">
        <v>688</v>
      </c>
      <c r="D508" s="162" t="s">
        <v>225</v>
      </c>
      <c r="E508" s="163" t="s">
        <v>689</v>
      </c>
      <c r="F508" s="164" t="s">
        <v>690</v>
      </c>
      <c r="G508" s="165" t="s">
        <v>193</v>
      </c>
      <c r="H508" s="166">
        <v>5</v>
      </c>
      <c r="I508" s="167"/>
      <c r="J508" s="168">
        <f>ROUND(I508*H508,2)</f>
        <v>0</v>
      </c>
      <c r="K508" s="169"/>
      <c r="L508" s="212"/>
      <c r="M508" s="213" t="s">
        <v>1</v>
      </c>
      <c r="N508" s="170" t="s">
        <v>38</v>
      </c>
      <c r="O508" s="61"/>
      <c r="P508" s="136">
        <f>O508*H508</f>
        <v>0</v>
      </c>
      <c r="Q508" s="136">
        <v>1.4500000000000001E-2</v>
      </c>
      <c r="R508" s="136">
        <f>Q508*H508</f>
        <v>7.2500000000000009E-2</v>
      </c>
      <c r="S508" s="136">
        <v>0</v>
      </c>
      <c r="T508" s="137">
        <f>S508*H508</f>
        <v>0</v>
      </c>
      <c r="U508" s="184"/>
      <c r="V508" s="184"/>
      <c r="W508" s="184"/>
      <c r="X508" s="184"/>
      <c r="Y508" s="184"/>
      <c r="Z508" s="184"/>
      <c r="AA508" s="184"/>
      <c r="AB508" s="184"/>
      <c r="AC508" s="184"/>
      <c r="AD508" s="184"/>
      <c r="AE508" s="184"/>
      <c r="AR508" s="210" t="s">
        <v>380</v>
      </c>
      <c r="AT508" s="210" t="s">
        <v>225</v>
      </c>
      <c r="AU508" s="210" t="s">
        <v>83</v>
      </c>
      <c r="AY508" s="186" t="s">
        <v>140</v>
      </c>
      <c r="BE508" s="211">
        <f>IF(N508="základní",J508,0)</f>
        <v>0</v>
      </c>
      <c r="BF508" s="211">
        <f>IF(N508="snížená",J508,0)</f>
        <v>0</v>
      </c>
      <c r="BG508" s="211">
        <f>IF(N508="zákl. přenesená",J508,0)</f>
        <v>0</v>
      </c>
      <c r="BH508" s="211">
        <f>IF(N508="sníž. přenesená",J508,0)</f>
        <v>0</v>
      </c>
      <c r="BI508" s="211">
        <f>IF(N508="nulová",J508,0)</f>
        <v>0</v>
      </c>
      <c r="BJ508" s="186" t="s">
        <v>81</v>
      </c>
      <c r="BK508" s="211">
        <f>ROUND(I508*H508,2)</f>
        <v>0</v>
      </c>
      <c r="BL508" s="186" t="s">
        <v>279</v>
      </c>
      <c r="BM508" s="210" t="s">
        <v>691</v>
      </c>
    </row>
    <row r="509" spans="1:65" s="39" customFormat="1" ht="21.75" customHeight="1">
      <c r="A509" s="184"/>
      <c r="B509" s="26"/>
      <c r="C509" s="127" t="s">
        <v>692</v>
      </c>
      <c r="D509" s="127" t="s">
        <v>143</v>
      </c>
      <c r="E509" s="128" t="s">
        <v>683</v>
      </c>
      <c r="F509" s="129" t="s">
        <v>684</v>
      </c>
      <c r="G509" s="130" t="s">
        <v>193</v>
      </c>
      <c r="H509" s="131">
        <v>1</v>
      </c>
      <c r="I509" s="132"/>
      <c r="J509" s="133">
        <f>ROUND(I509*H509,2)</f>
        <v>0</v>
      </c>
      <c r="K509" s="134"/>
      <c r="L509" s="26"/>
      <c r="M509" s="209" t="s">
        <v>1</v>
      </c>
      <c r="N509" s="135" t="s">
        <v>38</v>
      </c>
      <c r="O509" s="61"/>
      <c r="P509" s="136">
        <f>O509*H509</f>
        <v>0</v>
      </c>
      <c r="Q509" s="136">
        <v>1.2700000000000001E-3</v>
      </c>
      <c r="R509" s="136">
        <f>Q509*H509</f>
        <v>1.2700000000000001E-3</v>
      </c>
      <c r="S509" s="136">
        <v>0</v>
      </c>
      <c r="T509" s="137">
        <f>S509*H509</f>
        <v>0</v>
      </c>
      <c r="U509" s="184"/>
      <c r="V509" s="184"/>
      <c r="W509" s="184"/>
      <c r="X509" s="184"/>
      <c r="Y509" s="184"/>
      <c r="Z509" s="184"/>
      <c r="AA509" s="184"/>
      <c r="AB509" s="184"/>
      <c r="AC509" s="184"/>
      <c r="AD509" s="184"/>
      <c r="AE509" s="184"/>
      <c r="AR509" s="210" t="s">
        <v>279</v>
      </c>
      <c r="AT509" s="210" t="s">
        <v>143</v>
      </c>
      <c r="AU509" s="210" t="s">
        <v>83</v>
      </c>
      <c r="AY509" s="186" t="s">
        <v>140</v>
      </c>
      <c r="BE509" s="211">
        <f>IF(N509="základní",J509,0)</f>
        <v>0</v>
      </c>
      <c r="BF509" s="211">
        <f>IF(N509="snížená",J509,0)</f>
        <v>0</v>
      </c>
      <c r="BG509" s="211">
        <f>IF(N509="zákl. přenesená",J509,0)</f>
        <v>0</v>
      </c>
      <c r="BH509" s="211">
        <f>IF(N509="sníž. přenesená",J509,0)</f>
        <v>0</v>
      </c>
      <c r="BI509" s="211">
        <f>IF(N509="nulová",J509,0)</f>
        <v>0</v>
      </c>
      <c r="BJ509" s="186" t="s">
        <v>81</v>
      </c>
      <c r="BK509" s="211">
        <f>ROUND(I509*H509,2)</f>
        <v>0</v>
      </c>
      <c r="BL509" s="186" t="s">
        <v>279</v>
      </c>
      <c r="BM509" s="210" t="s">
        <v>693</v>
      </c>
    </row>
    <row r="510" spans="1:65" s="139" customFormat="1">
      <c r="B510" s="138"/>
      <c r="D510" s="140" t="s">
        <v>149</v>
      </c>
      <c r="E510" s="141" t="s">
        <v>1</v>
      </c>
      <c r="F510" s="142" t="s">
        <v>532</v>
      </c>
      <c r="H510" s="141" t="s">
        <v>1</v>
      </c>
      <c r="L510" s="138"/>
      <c r="M510" s="143"/>
      <c r="N510" s="144"/>
      <c r="O510" s="144"/>
      <c r="P510" s="144"/>
      <c r="Q510" s="144"/>
      <c r="R510" s="144"/>
      <c r="S510" s="144"/>
      <c r="T510" s="145"/>
      <c r="AT510" s="141" t="s">
        <v>149</v>
      </c>
      <c r="AU510" s="141" t="s">
        <v>83</v>
      </c>
      <c r="AV510" s="139" t="s">
        <v>81</v>
      </c>
      <c r="AW510" s="139" t="s">
        <v>31</v>
      </c>
      <c r="AX510" s="139" t="s">
        <v>73</v>
      </c>
      <c r="AY510" s="141" t="s">
        <v>140</v>
      </c>
    </row>
    <row r="511" spans="1:65" s="147" customFormat="1">
      <c r="B511" s="146"/>
      <c r="D511" s="140" t="s">
        <v>149</v>
      </c>
      <c r="E511" s="148" t="s">
        <v>1</v>
      </c>
      <c r="F511" s="149" t="s">
        <v>81</v>
      </c>
      <c r="H511" s="150">
        <v>1</v>
      </c>
      <c r="L511" s="146"/>
      <c r="M511" s="151"/>
      <c r="N511" s="152"/>
      <c r="O511" s="152"/>
      <c r="P511" s="152"/>
      <c r="Q511" s="152"/>
      <c r="R511" s="152"/>
      <c r="S511" s="152"/>
      <c r="T511" s="153"/>
      <c r="AT511" s="148" t="s">
        <v>149</v>
      </c>
      <c r="AU511" s="148" t="s">
        <v>83</v>
      </c>
      <c r="AV511" s="147" t="s">
        <v>83</v>
      </c>
      <c r="AW511" s="147" t="s">
        <v>31</v>
      </c>
      <c r="AX511" s="147" t="s">
        <v>81</v>
      </c>
      <c r="AY511" s="148" t="s">
        <v>140</v>
      </c>
    </row>
    <row r="512" spans="1:65" s="39" customFormat="1" ht="24.2" customHeight="1">
      <c r="A512" s="184"/>
      <c r="B512" s="26"/>
      <c r="C512" s="162" t="s">
        <v>694</v>
      </c>
      <c r="D512" s="162" t="s">
        <v>225</v>
      </c>
      <c r="E512" s="163" t="s">
        <v>695</v>
      </c>
      <c r="F512" s="164" t="s">
        <v>696</v>
      </c>
      <c r="G512" s="165" t="s">
        <v>193</v>
      </c>
      <c r="H512" s="166">
        <v>1</v>
      </c>
      <c r="I512" s="167"/>
      <c r="J512" s="168">
        <f>ROUND(I512*H512,2)</f>
        <v>0</v>
      </c>
      <c r="K512" s="169"/>
      <c r="L512" s="212"/>
      <c r="M512" s="213" t="s">
        <v>1</v>
      </c>
      <c r="N512" s="170" t="s">
        <v>38</v>
      </c>
      <c r="O512" s="61"/>
      <c r="P512" s="136">
        <f>O512*H512</f>
        <v>0</v>
      </c>
      <c r="Q512" s="136">
        <v>2.1899999999999999E-2</v>
      </c>
      <c r="R512" s="136">
        <f>Q512*H512</f>
        <v>2.1899999999999999E-2</v>
      </c>
      <c r="S512" s="136">
        <v>0</v>
      </c>
      <c r="T512" s="137">
        <f>S512*H512</f>
        <v>0</v>
      </c>
      <c r="U512" s="184"/>
      <c r="V512" s="184"/>
      <c r="W512" s="184"/>
      <c r="X512" s="184"/>
      <c r="Y512" s="184"/>
      <c r="Z512" s="184"/>
      <c r="AA512" s="184"/>
      <c r="AB512" s="184"/>
      <c r="AC512" s="184"/>
      <c r="AD512" s="184"/>
      <c r="AE512" s="184"/>
      <c r="AR512" s="210" t="s">
        <v>380</v>
      </c>
      <c r="AT512" s="210" t="s">
        <v>225</v>
      </c>
      <c r="AU512" s="210" t="s">
        <v>83</v>
      </c>
      <c r="AY512" s="186" t="s">
        <v>140</v>
      </c>
      <c r="BE512" s="211">
        <f>IF(N512="základní",J512,0)</f>
        <v>0</v>
      </c>
      <c r="BF512" s="211">
        <f>IF(N512="snížená",J512,0)</f>
        <v>0</v>
      </c>
      <c r="BG512" s="211">
        <f>IF(N512="zákl. přenesená",J512,0)</f>
        <v>0</v>
      </c>
      <c r="BH512" s="211">
        <f>IF(N512="sníž. přenesená",J512,0)</f>
        <v>0</v>
      </c>
      <c r="BI512" s="211">
        <f>IF(N512="nulová",J512,0)</f>
        <v>0</v>
      </c>
      <c r="BJ512" s="186" t="s">
        <v>81</v>
      </c>
      <c r="BK512" s="211">
        <f>ROUND(I512*H512,2)</f>
        <v>0</v>
      </c>
      <c r="BL512" s="186" t="s">
        <v>279</v>
      </c>
      <c r="BM512" s="210" t="s">
        <v>697</v>
      </c>
    </row>
    <row r="513" spans="1:65" s="39" customFormat="1" ht="16.5" customHeight="1">
      <c r="A513" s="184"/>
      <c r="B513" s="26"/>
      <c r="C513" s="127" t="s">
        <v>698</v>
      </c>
      <c r="D513" s="127" t="s">
        <v>143</v>
      </c>
      <c r="E513" s="128" t="s">
        <v>699</v>
      </c>
      <c r="F513" s="129" t="s">
        <v>700</v>
      </c>
      <c r="G513" s="130" t="s">
        <v>193</v>
      </c>
      <c r="H513" s="131">
        <v>6</v>
      </c>
      <c r="I513" s="132"/>
      <c r="J513" s="133">
        <f>ROUND(I513*H513,2)</f>
        <v>0</v>
      </c>
      <c r="K513" s="134"/>
      <c r="L513" s="26"/>
      <c r="M513" s="209" t="s">
        <v>1</v>
      </c>
      <c r="N513" s="135" t="s">
        <v>38</v>
      </c>
      <c r="O513" s="61"/>
      <c r="P513" s="136">
        <f>O513*H513</f>
        <v>0</v>
      </c>
      <c r="Q513" s="136">
        <v>0</v>
      </c>
      <c r="R513" s="136">
        <f>Q513*H513</f>
        <v>0</v>
      </c>
      <c r="S513" s="136">
        <v>0</v>
      </c>
      <c r="T513" s="137">
        <f>S513*H513</f>
        <v>0</v>
      </c>
      <c r="U513" s="184"/>
      <c r="V513" s="184"/>
      <c r="W513" s="184"/>
      <c r="X513" s="184"/>
      <c r="Y513" s="184"/>
      <c r="Z513" s="184"/>
      <c r="AA513" s="184"/>
      <c r="AB513" s="184"/>
      <c r="AC513" s="184"/>
      <c r="AD513" s="184"/>
      <c r="AE513" s="184"/>
      <c r="AR513" s="210" t="s">
        <v>279</v>
      </c>
      <c r="AT513" s="210" t="s">
        <v>143</v>
      </c>
      <c r="AU513" s="210" t="s">
        <v>83</v>
      </c>
      <c r="AY513" s="186" t="s">
        <v>140</v>
      </c>
      <c r="BE513" s="211">
        <f>IF(N513="základní",J513,0)</f>
        <v>0</v>
      </c>
      <c r="BF513" s="211">
        <f>IF(N513="snížená",J513,0)</f>
        <v>0</v>
      </c>
      <c r="BG513" s="211">
        <f>IF(N513="zákl. přenesená",J513,0)</f>
        <v>0</v>
      </c>
      <c r="BH513" s="211">
        <f>IF(N513="sníž. přenesená",J513,0)</f>
        <v>0</v>
      </c>
      <c r="BI513" s="211">
        <f>IF(N513="nulová",J513,0)</f>
        <v>0</v>
      </c>
      <c r="BJ513" s="186" t="s">
        <v>81</v>
      </c>
      <c r="BK513" s="211">
        <f>ROUND(I513*H513,2)</f>
        <v>0</v>
      </c>
      <c r="BL513" s="186" t="s">
        <v>279</v>
      </c>
      <c r="BM513" s="210" t="s">
        <v>701</v>
      </c>
    </row>
    <row r="514" spans="1:65" s="39" customFormat="1" ht="16.5" customHeight="1">
      <c r="A514" s="184"/>
      <c r="B514" s="26"/>
      <c r="C514" s="162" t="s">
        <v>702</v>
      </c>
      <c r="D514" s="162" t="s">
        <v>225</v>
      </c>
      <c r="E514" s="163" t="s">
        <v>703</v>
      </c>
      <c r="F514" s="164" t="s">
        <v>704</v>
      </c>
      <c r="G514" s="165" t="s">
        <v>193</v>
      </c>
      <c r="H514" s="166">
        <v>5</v>
      </c>
      <c r="I514" s="167"/>
      <c r="J514" s="168">
        <f>ROUND(I514*H514,2)</f>
        <v>0</v>
      </c>
      <c r="K514" s="169"/>
      <c r="L514" s="212"/>
      <c r="M514" s="213" t="s">
        <v>1</v>
      </c>
      <c r="N514" s="170" t="s">
        <v>38</v>
      </c>
      <c r="O514" s="61"/>
      <c r="P514" s="136">
        <f>O514*H514</f>
        <v>0</v>
      </c>
      <c r="Q514" s="136">
        <v>2.2000000000000001E-3</v>
      </c>
      <c r="R514" s="136">
        <f>Q514*H514</f>
        <v>1.1000000000000001E-2</v>
      </c>
      <c r="S514" s="136">
        <v>0</v>
      </c>
      <c r="T514" s="137">
        <f>S514*H514</f>
        <v>0</v>
      </c>
      <c r="U514" s="184"/>
      <c r="V514" s="184"/>
      <c r="W514" s="184"/>
      <c r="X514" s="184"/>
      <c r="Y514" s="184"/>
      <c r="Z514" s="184"/>
      <c r="AA514" s="184"/>
      <c r="AB514" s="184"/>
      <c r="AC514" s="184"/>
      <c r="AD514" s="184"/>
      <c r="AE514" s="184"/>
      <c r="AR514" s="210" t="s">
        <v>380</v>
      </c>
      <c r="AT514" s="210" t="s">
        <v>225</v>
      </c>
      <c r="AU514" s="210" t="s">
        <v>83</v>
      </c>
      <c r="AY514" s="186" t="s">
        <v>140</v>
      </c>
      <c r="BE514" s="211">
        <f>IF(N514="základní",J514,0)</f>
        <v>0</v>
      </c>
      <c r="BF514" s="211">
        <f>IF(N514="snížená",J514,0)</f>
        <v>0</v>
      </c>
      <c r="BG514" s="211">
        <f>IF(N514="zákl. přenesená",J514,0)</f>
        <v>0</v>
      </c>
      <c r="BH514" s="211">
        <f>IF(N514="sníž. přenesená",J514,0)</f>
        <v>0</v>
      </c>
      <c r="BI514" s="211">
        <f>IF(N514="nulová",J514,0)</f>
        <v>0</v>
      </c>
      <c r="BJ514" s="186" t="s">
        <v>81</v>
      </c>
      <c r="BK514" s="211">
        <f>ROUND(I514*H514,2)</f>
        <v>0</v>
      </c>
      <c r="BL514" s="186" t="s">
        <v>279</v>
      </c>
      <c r="BM514" s="210" t="s">
        <v>705</v>
      </c>
    </row>
    <row r="515" spans="1:65" s="39" customFormat="1" ht="21.75" customHeight="1">
      <c r="A515" s="184"/>
      <c r="B515" s="26"/>
      <c r="C515" s="162" t="s">
        <v>706</v>
      </c>
      <c r="D515" s="162" t="s">
        <v>225</v>
      </c>
      <c r="E515" s="163" t="s">
        <v>707</v>
      </c>
      <c r="F515" s="164" t="s">
        <v>708</v>
      </c>
      <c r="G515" s="165" t="s">
        <v>193</v>
      </c>
      <c r="H515" s="166">
        <v>1</v>
      </c>
      <c r="I515" s="167"/>
      <c r="J515" s="168">
        <f>ROUND(I515*H515,2)</f>
        <v>0</v>
      </c>
      <c r="K515" s="169"/>
      <c r="L515" s="212"/>
      <c r="M515" s="213" t="s">
        <v>1</v>
      </c>
      <c r="N515" s="170" t="s">
        <v>38</v>
      </c>
      <c r="O515" s="61"/>
      <c r="P515" s="136">
        <f>O515*H515</f>
        <v>0</v>
      </c>
      <c r="Q515" s="136">
        <v>1.9E-3</v>
      </c>
      <c r="R515" s="136">
        <f>Q515*H515</f>
        <v>1.9E-3</v>
      </c>
      <c r="S515" s="136">
        <v>0</v>
      </c>
      <c r="T515" s="137">
        <f>S515*H515</f>
        <v>0</v>
      </c>
      <c r="U515" s="184"/>
      <c r="V515" s="184"/>
      <c r="W515" s="184"/>
      <c r="X515" s="184"/>
      <c r="Y515" s="184"/>
      <c r="Z515" s="184"/>
      <c r="AA515" s="184"/>
      <c r="AB515" s="184"/>
      <c r="AC515" s="184"/>
      <c r="AD515" s="184"/>
      <c r="AE515" s="184"/>
      <c r="AR515" s="210" t="s">
        <v>380</v>
      </c>
      <c r="AT515" s="210" t="s">
        <v>225</v>
      </c>
      <c r="AU515" s="210" t="s">
        <v>83</v>
      </c>
      <c r="AY515" s="186" t="s">
        <v>140</v>
      </c>
      <c r="BE515" s="211">
        <f>IF(N515="základní",J515,0)</f>
        <v>0</v>
      </c>
      <c r="BF515" s="211">
        <f>IF(N515="snížená",J515,0)</f>
        <v>0</v>
      </c>
      <c r="BG515" s="211">
        <f>IF(N515="zákl. přenesená",J515,0)</f>
        <v>0</v>
      </c>
      <c r="BH515" s="211">
        <f>IF(N515="sníž. přenesená",J515,0)</f>
        <v>0</v>
      </c>
      <c r="BI515" s="211">
        <f>IF(N515="nulová",J515,0)</f>
        <v>0</v>
      </c>
      <c r="BJ515" s="186" t="s">
        <v>81</v>
      </c>
      <c r="BK515" s="211">
        <f>ROUND(I515*H515,2)</f>
        <v>0</v>
      </c>
      <c r="BL515" s="186" t="s">
        <v>279</v>
      </c>
      <c r="BM515" s="210" t="s">
        <v>709</v>
      </c>
    </row>
    <row r="516" spans="1:65" s="39" customFormat="1" ht="16.5" customHeight="1">
      <c r="A516" s="184"/>
      <c r="B516" s="26"/>
      <c r="C516" s="127" t="s">
        <v>710</v>
      </c>
      <c r="D516" s="127" t="s">
        <v>143</v>
      </c>
      <c r="E516" s="128" t="s">
        <v>711</v>
      </c>
      <c r="F516" s="129" t="s">
        <v>712</v>
      </c>
      <c r="G516" s="130" t="s">
        <v>193</v>
      </c>
      <c r="H516" s="131">
        <v>1</v>
      </c>
      <c r="I516" s="132"/>
      <c r="J516" s="133">
        <f>ROUND(I516*H516,2)</f>
        <v>0</v>
      </c>
      <c r="K516" s="134"/>
      <c r="L516" s="26"/>
      <c r="M516" s="209" t="s">
        <v>1</v>
      </c>
      <c r="N516" s="135" t="s">
        <v>38</v>
      </c>
      <c r="O516" s="61"/>
      <c r="P516" s="136">
        <f>O516*H516</f>
        <v>0</v>
      </c>
      <c r="Q516" s="136">
        <v>8.0000000000000007E-5</v>
      </c>
      <c r="R516" s="136">
        <f>Q516*H516</f>
        <v>8.0000000000000007E-5</v>
      </c>
      <c r="S516" s="136">
        <v>0</v>
      </c>
      <c r="T516" s="137">
        <f>S516*H516</f>
        <v>0</v>
      </c>
      <c r="U516" s="184"/>
      <c r="V516" s="184"/>
      <c r="W516" s="184"/>
      <c r="X516" s="184"/>
      <c r="Y516" s="184"/>
      <c r="Z516" s="184"/>
      <c r="AA516" s="184"/>
      <c r="AB516" s="184"/>
      <c r="AC516" s="184"/>
      <c r="AD516" s="184"/>
      <c r="AE516" s="184"/>
      <c r="AR516" s="210" t="s">
        <v>279</v>
      </c>
      <c r="AT516" s="210" t="s">
        <v>143</v>
      </c>
      <c r="AU516" s="210" t="s">
        <v>83</v>
      </c>
      <c r="AY516" s="186" t="s">
        <v>140</v>
      </c>
      <c r="BE516" s="211">
        <f>IF(N516="základní",J516,0)</f>
        <v>0</v>
      </c>
      <c r="BF516" s="211">
        <f>IF(N516="snížená",J516,0)</f>
        <v>0</v>
      </c>
      <c r="BG516" s="211">
        <f>IF(N516="zákl. přenesená",J516,0)</f>
        <v>0</v>
      </c>
      <c r="BH516" s="211">
        <f>IF(N516="sníž. přenesená",J516,0)</f>
        <v>0</v>
      </c>
      <c r="BI516" s="211">
        <f>IF(N516="nulová",J516,0)</f>
        <v>0</v>
      </c>
      <c r="BJ516" s="186" t="s">
        <v>81</v>
      </c>
      <c r="BK516" s="211">
        <f>ROUND(I516*H516,2)</f>
        <v>0</v>
      </c>
      <c r="BL516" s="186" t="s">
        <v>279</v>
      </c>
      <c r="BM516" s="210" t="s">
        <v>713</v>
      </c>
    </row>
    <row r="517" spans="1:65" s="139" customFormat="1">
      <c r="B517" s="138"/>
      <c r="D517" s="140" t="s">
        <v>149</v>
      </c>
      <c r="E517" s="141" t="s">
        <v>1</v>
      </c>
      <c r="F517" s="142" t="s">
        <v>555</v>
      </c>
      <c r="H517" s="141" t="s">
        <v>1</v>
      </c>
      <c r="L517" s="138"/>
      <c r="M517" s="143"/>
      <c r="N517" s="144"/>
      <c r="O517" s="144"/>
      <c r="P517" s="144"/>
      <c r="Q517" s="144"/>
      <c r="R517" s="144"/>
      <c r="S517" s="144"/>
      <c r="T517" s="145"/>
      <c r="AT517" s="141" t="s">
        <v>149</v>
      </c>
      <c r="AU517" s="141" t="s">
        <v>83</v>
      </c>
      <c r="AV517" s="139" t="s">
        <v>81</v>
      </c>
      <c r="AW517" s="139" t="s">
        <v>31</v>
      </c>
      <c r="AX517" s="139" t="s">
        <v>73</v>
      </c>
      <c r="AY517" s="141" t="s">
        <v>140</v>
      </c>
    </row>
    <row r="518" spans="1:65" s="147" customFormat="1">
      <c r="B518" s="146"/>
      <c r="D518" s="140" t="s">
        <v>149</v>
      </c>
      <c r="E518" s="148" t="s">
        <v>1</v>
      </c>
      <c r="F518" s="149" t="s">
        <v>81</v>
      </c>
      <c r="H518" s="150">
        <v>1</v>
      </c>
      <c r="L518" s="146"/>
      <c r="M518" s="151"/>
      <c r="N518" s="152"/>
      <c r="O518" s="152"/>
      <c r="P518" s="152"/>
      <c r="Q518" s="152"/>
      <c r="R518" s="152"/>
      <c r="S518" s="152"/>
      <c r="T518" s="153"/>
      <c r="AT518" s="148" t="s">
        <v>149</v>
      </c>
      <c r="AU518" s="148" t="s">
        <v>83</v>
      </c>
      <c r="AV518" s="147" t="s">
        <v>83</v>
      </c>
      <c r="AW518" s="147" t="s">
        <v>31</v>
      </c>
      <c r="AX518" s="147" t="s">
        <v>81</v>
      </c>
      <c r="AY518" s="148" t="s">
        <v>140</v>
      </c>
    </row>
    <row r="519" spans="1:65" s="39" customFormat="1" ht="33" customHeight="1">
      <c r="A519" s="184"/>
      <c r="B519" s="26"/>
      <c r="C519" s="162" t="s">
        <v>714</v>
      </c>
      <c r="D519" s="162" t="s">
        <v>225</v>
      </c>
      <c r="E519" s="163" t="s">
        <v>715</v>
      </c>
      <c r="F519" s="164" t="s">
        <v>716</v>
      </c>
      <c r="G519" s="165" t="s">
        <v>193</v>
      </c>
      <c r="H519" s="166">
        <v>1</v>
      </c>
      <c r="I519" s="167"/>
      <c r="J519" s="168">
        <f>ROUND(I519*H519,2)</f>
        <v>0</v>
      </c>
      <c r="K519" s="169"/>
      <c r="L519" s="212"/>
      <c r="M519" s="213" t="s">
        <v>1</v>
      </c>
      <c r="N519" s="170" t="s">
        <v>38</v>
      </c>
      <c r="O519" s="61"/>
      <c r="P519" s="136">
        <f>O519*H519</f>
        <v>0</v>
      </c>
      <c r="Q519" s="136">
        <v>1.6E-2</v>
      </c>
      <c r="R519" s="136">
        <f>Q519*H519</f>
        <v>1.6E-2</v>
      </c>
      <c r="S519" s="136">
        <v>0</v>
      </c>
      <c r="T519" s="137">
        <f>S519*H519</f>
        <v>0</v>
      </c>
      <c r="U519" s="184"/>
      <c r="V519" s="184"/>
      <c r="W519" s="184"/>
      <c r="X519" s="184"/>
      <c r="Y519" s="184"/>
      <c r="Z519" s="184"/>
      <c r="AA519" s="184"/>
      <c r="AB519" s="184"/>
      <c r="AC519" s="184"/>
      <c r="AD519" s="184"/>
      <c r="AE519" s="184"/>
      <c r="AR519" s="210" t="s">
        <v>380</v>
      </c>
      <c r="AT519" s="210" t="s">
        <v>225</v>
      </c>
      <c r="AU519" s="210" t="s">
        <v>83</v>
      </c>
      <c r="AY519" s="186" t="s">
        <v>140</v>
      </c>
      <c r="BE519" s="211">
        <f>IF(N519="základní",J519,0)</f>
        <v>0</v>
      </c>
      <c r="BF519" s="211">
        <f>IF(N519="snížená",J519,0)</f>
        <v>0</v>
      </c>
      <c r="BG519" s="211">
        <f>IF(N519="zákl. přenesená",J519,0)</f>
        <v>0</v>
      </c>
      <c r="BH519" s="211">
        <f>IF(N519="sníž. přenesená",J519,0)</f>
        <v>0</v>
      </c>
      <c r="BI519" s="211">
        <f>IF(N519="nulová",J519,0)</f>
        <v>0</v>
      </c>
      <c r="BJ519" s="186" t="s">
        <v>81</v>
      </c>
      <c r="BK519" s="211">
        <f>ROUND(I519*H519,2)</f>
        <v>0</v>
      </c>
      <c r="BL519" s="186" t="s">
        <v>279</v>
      </c>
      <c r="BM519" s="210" t="s">
        <v>717</v>
      </c>
    </row>
    <row r="520" spans="1:65" s="39" customFormat="1" ht="16.5" customHeight="1">
      <c r="A520" s="184"/>
      <c r="B520" s="26"/>
      <c r="C520" s="162" t="s">
        <v>718</v>
      </c>
      <c r="D520" s="162" t="s">
        <v>225</v>
      </c>
      <c r="E520" s="163" t="s">
        <v>719</v>
      </c>
      <c r="F520" s="164" t="s">
        <v>720</v>
      </c>
      <c r="G520" s="165" t="s">
        <v>193</v>
      </c>
      <c r="H520" s="166">
        <v>1</v>
      </c>
      <c r="I520" s="167"/>
      <c r="J520" s="168">
        <f>ROUND(I520*H520,2)</f>
        <v>0</v>
      </c>
      <c r="K520" s="169"/>
      <c r="L520" s="212"/>
      <c r="M520" s="213" t="s">
        <v>1</v>
      </c>
      <c r="N520" s="170" t="s">
        <v>38</v>
      </c>
      <c r="O520" s="61"/>
      <c r="P520" s="136">
        <f>O520*H520</f>
        <v>0</v>
      </c>
      <c r="Q520" s="136">
        <v>1.9000000000000001E-4</v>
      </c>
      <c r="R520" s="136">
        <f>Q520*H520</f>
        <v>1.9000000000000001E-4</v>
      </c>
      <c r="S520" s="136">
        <v>0</v>
      </c>
      <c r="T520" s="137">
        <f>S520*H520</f>
        <v>0</v>
      </c>
      <c r="U520" s="184"/>
      <c r="V520" s="184"/>
      <c r="W520" s="184"/>
      <c r="X520" s="184"/>
      <c r="Y520" s="184"/>
      <c r="Z520" s="184"/>
      <c r="AA520" s="184"/>
      <c r="AB520" s="184"/>
      <c r="AC520" s="184"/>
      <c r="AD520" s="184"/>
      <c r="AE520" s="184"/>
      <c r="AR520" s="210" t="s">
        <v>380</v>
      </c>
      <c r="AT520" s="210" t="s">
        <v>225</v>
      </c>
      <c r="AU520" s="210" t="s">
        <v>83</v>
      </c>
      <c r="AY520" s="186" t="s">
        <v>140</v>
      </c>
      <c r="BE520" s="211">
        <f>IF(N520="základní",J520,0)</f>
        <v>0</v>
      </c>
      <c r="BF520" s="211">
        <f>IF(N520="snížená",J520,0)</f>
        <v>0</v>
      </c>
      <c r="BG520" s="211">
        <f>IF(N520="zákl. přenesená",J520,0)</f>
        <v>0</v>
      </c>
      <c r="BH520" s="211">
        <f>IF(N520="sníž. přenesená",J520,0)</f>
        <v>0</v>
      </c>
      <c r="BI520" s="211">
        <f>IF(N520="nulová",J520,0)</f>
        <v>0</v>
      </c>
      <c r="BJ520" s="186" t="s">
        <v>81</v>
      </c>
      <c r="BK520" s="211">
        <f>ROUND(I520*H520,2)</f>
        <v>0</v>
      </c>
      <c r="BL520" s="186" t="s">
        <v>279</v>
      </c>
      <c r="BM520" s="210" t="s">
        <v>721</v>
      </c>
    </row>
    <row r="521" spans="1:65" s="39" customFormat="1" ht="16.5" customHeight="1">
      <c r="A521" s="184"/>
      <c r="B521" s="26"/>
      <c r="C521" s="162" t="s">
        <v>722</v>
      </c>
      <c r="D521" s="162" t="s">
        <v>225</v>
      </c>
      <c r="E521" s="163" t="s">
        <v>723</v>
      </c>
      <c r="F521" s="164" t="s">
        <v>724</v>
      </c>
      <c r="G521" s="165" t="s">
        <v>193</v>
      </c>
      <c r="H521" s="166">
        <v>1</v>
      </c>
      <c r="I521" s="167"/>
      <c r="J521" s="168">
        <f>ROUND(I521*H521,2)</f>
        <v>0</v>
      </c>
      <c r="K521" s="169"/>
      <c r="L521" s="212"/>
      <c r="M521" s="213" t="s">
        <v>1</v>
      </c>
      <c r="N521" s="170" t="s">
        <v>38</v>
      </c>
      <c r="O521" s="61"/>
      <c r="P521" s="136">
        <f>O521*H521</f>
        <v>0</v>
      </c>
      <c r="Q521" s="136">
        <v>3.2000000000000003E-4</v>
      </c>
      <c r="R521" s="136">
        <f>Q521*H521</f>
        <v>3.2000000000000003E-4</v>
      </c>
      <c r="S521" s="136">
        <v>0</v>
      </c>
      <c r="T521" s="137">
        <f>S521*H521</f>
        <v>0</v>
      </c>
      <c r="U521" s="184"/>
      <c r="V521" s="184"/>
      <c r="W521" s="184"/>
      <c r="X521" s="184"/>
      <c r="Y521" s="184"/>
      <c r="Z521" s="184"/>
      <c r="AA521" s="184"/>
      <c r="AB521" s="184"/>
      <c r="AC521" s="184"/>
      <c r="AD521" s="184"/>
      <c r="AE521" s="184"/>
      <c r="AR521" s="210" t="s">
        <v>380</v>
      </c>
      <c r="AT521" s="210" t="s">
        <v>225</v>
      </c>
      <c r="AU521" s="210" t="s">
        <v>83</v>
      </c>
      <c r="AY521" s="186" t="s">
        <v>140</v>
      </c>
      <c r="BE521" s="211">
        <f>IF(N521="základní",J521,0)</f>
        <v>0</v>
      </c>
      <c r="BF521" s="211">
        <f>IF(N521="snížená",J521,0)</f>
        <v>0</v>
      </c>
      <c r="BG521" s="211">
        <f>IF(N521="zákl. přenesená",J521,0)</f>
        <v>0</v>
      </c>
      <c r="BH521" s="211">
        <f>IF(N521="sníž. přenesená",J521,0)</f>
        <v>0</v>
      </c>
      <c r="BI521" s="211">
        <f>IF(N521="nulová",J521,0)</f>
        <v>0</v>
      </c>
      <c r="BJ521" s="186" t="s">
        <v>81</v>
      </c>
      <c r="BK521" s="211">
        <f>ROUND(I521*H521,2)</f>
        <v>0</v>
      </c>
      <c r="BL521" s="186" t="s">
        <v>279</v>
      </c>
      <c r="BM521" s="210" t="s">
        <v>725</v>
      </c>
    </row>
    <row r="522" spans="1:65" s="39" customFormat="1" ht="16.5" customHeight="1">
      <c r="A522" s="184"/>
      <c r="B522" s="26"/>
      <c r="C522" s="127" t="s">
        <v>726</v>
      </c>
      <c r="D522" s="127" t="s">
        <v>143</v>
      </c>
      <c r="E522" s="128" t="s">
        <v>727</v>
      </c>
      <c r="F522" s="129" t="s">
        <v>728</v>
      </c>
      <c r="G522" s="130" t="s">
        <v>610</v>
      </c>
      <c r="H522" s="131">
        <v>7</v>
      </c>
      <c r="I522" s="132"/>
      <c r="J522" s="133">
        <f>ROUND(I522*H522,2)</f>
        <v>0</v>
      </c>
      <c r="K522" s="134"/>
      <c r="L522" s="26"/>
      <c r="M522" s="209" t="s">
        <v>1</v>
      </c>
      <c r="N522" s="135" t="s">
        <v>38</v>
      </c>
      <c r="O522" s="61"/>
      <c r="P522" s="136">
        <f>O522*H522</f>
        <v>0</v>
      </c>
      <c r="Q522" s="136">
        <v>0</v>
      </c>
      <c r="R522" s="136">
        <f>Q522*H522</f>
        <v>0</v>
      </c>
      <c r="S522" s="136">
        <v>1.9460000000000002E-2</v>
      </c>
      <c r="T522" s="137">
        <f>S522*H522</f>
        <v>0.13622000000000001</v>
      </c>
      <c r="U522" s="184"/>
      <c r="V522" s="184"/>
      <c r="W522" s="184"/>
      <c r="X522" s="184"/>
      <c r="Y522" s="184"/>
      <c r="Z522" s="184"/>
      <c r="AA522" s="184"/>
      <c r="AB522" s="184"/>
      <c r="AC522" s="184"/>
      <c r="AD522" s="184"/>
      <c r="AE522" s="184"/>
      <c r="AR522" s="210" t="s">
        <v>279</v>
      </c>
      <c r="AT522" s="210" t="s">
        <v>143</v>
      </c>
      <c r="AU522" s="210" t="s">
        <v>83</v>
      </c>
      <c r="AY522" s="186" t="s">
        <v>140</v>
      </c>
      <c r="BE522" s="211">
        <f>IF(N522="základní",J522,0)</f>
        <v>0</v>
      </c>
      <c r="BF522" s="211">
        <f>IF(N522="snížená",J522,0)</f>
        <v>0</v>
      </c>
      <c r="BG522" s="211">
        <f>IF(N522="zákl. přenesená",J522,0)</f>
        <v>0</v>
      </c>
      <c r="BH522" s="211">
        <f>IF(N522="sníž. přenesená",J522,0)</f>
        <v>0</v>
      </c>
      <c r="BI522" s="211">
        <f>IF(N522="nulová",J522,0)</f>
        <v>0</v>
      </c>
      <c r="BJ522" s="186" t="s">
        <v>81</v>
      </c>
      <c r="BK522" s="211">
        <f>ROUND(I522*H522,2)</f>
        <v>0</v>
      </c>
      <c r="BL522" s="186" t="s">
        <v>279</v>
      </c>
      <c r="BM522" s="210" t="s">
        <v>729</v>
      </c>
    </row>
    <row r="523" spans="1:65" s="139" customFormat="1">
      <c r="B523" s="138"/>
      <c r="D523" s="140" t="s">
        <v>149</v>
      </c>
      <c r="E523" s="141" t="s">
        <v>1</v>
      </c>
      <c r="F523" s="142" t="s">
        <v>637</v>
      </c>
      <c r="H523" s="141" t="s">
        <v>1</v>
      </c>
      <c r="L523" s="138"/>
      <c r="M523" s="143"/>
      <c r="N523" s="144"/>
      <c r="O523" s="144"/>
      <c r="P523" s="144"/>
      <c r="Q523" s="144"/>
      <c r="R523" s="144"/>
      <c r="S523" s="144"/>
      <c r="T523" s="145"/>
      <c r="AT523" s="141" t="s">
        <v>149</v>
      </c>
      <c r="AU523" s="141" t="s">
        <v>83</v>
      </c>
      <c r="AV523" s="139" t="s">
        <v>81</v>
      </c>
      <c r="AW523" s="139" t="s">
        <v>31</v>
      </c>
      <c r="AX523" s="139" t="s">
        <v>73</v>
      </c>
      <c r="AY523" s="141" t="s">
        <v>140</v>
      </c>
    </row>
    <row r="524" spans="1:65" s="147" customFormat="1">
      <c r="B524" s="146"/>
      <c r="D524" s="140" t="s">
        <v>149</v>
      </c>
      <c r="E524" s="148" t="s">
        <v>1</v>
      </c>
      <c r="F524" s="149" t="s">
        <v>730</v>
      </c>
      <c r="H524" s="150">
        <v>7</v>
      </c>
      <c r="L524" s="146"/>
      <c r="M524" s="151"/>
      <c r="N524" s="152"/>
      <c r="O524" s="152"/>
      <c r="P524" s="152"/>
      <c r="Q524" s="152"/>
      <c r="R524" s="152"/>
      <c r="S524" s="152"/>
      <c r="T524" s="153"/>
      <c r="AT524" s="148" t="s">
        <v>149</v>
      </c>
      <c r="AU524" s="148" t="s">
        <v>83</v>
      </c>
      <c r="AV524" s="147" t="s">
        <v>83</v>
      </c>
      <c r="AW524" s="147" t="s">
        <v>31</v>
      </c>
      <c r="AX524" s="147" t="s">
        <v>81</v>
      </c>
      <c r="AY524" s="148" t="s">
        <v>140</v>
      </c>
    </row>
    <row r="525" spans="1:65" s="39" customFormat="1" ht="16.5" customHeight="1">
      <c r="A525" s="184"/>
      <c r="B525" s="26"/>
      <c r="C525" s="127" t="s">
        <v>731</v>
      </c>
      <c r="D525" s="127" t="s">
        <v>143</v>
      </c>
      <c r="E525" s="128" t="s">
        <v>732</v>
      </c>
      <c r="F525" s="129" t="s">
        <v>733</v>
      </c>
      <c r="G525" s="130" t="s">
        <v>610</v>
      </c>
      <c r="H525" s="131">
        <v>7</v>
      </c>
      <c r="I525" s="132"/>
      <c r="J525" s="133">
        <f>ROUND(I525*H525,2)</f>
        <v>0</v>
      </c>
      <c r="K525" s="134"/>
      <c r="L525" s="26"/>
      <c r="M525" s="209" t="s">
        <v>1</v>
      </c>
      <c r="N525" s="135" t="s">
        <v>38</v>
      </c>
      <c r="O525" s="61"/>
      <c r="P525" s="136">
        <f>O525*H525</f>
        <v>0</v>
      </c>
      <c r="Q525" s="136">
        <v>3.8300000000000001E-3</v>
      </c>
      <c r="R525" s="136">
        <f>Q525*H525</f>
        <v>2.681E-2</v>
      </c>
      <c r="S525" s="136">
        <v>0</v>
      </c>
      <c r="T525" s="137">
        <f>S525*H525</f>
        <v>0</v>
      </c>
      <c r="U525" s="184"/>
      <c r="V525" s="184"/>
      <c r="W525" s="184"/>
      <c r="X525" s="184"/>
      <c r="Y525" s="184"/>
      <c r="Z525" s="184"/>
      <c r="AA525" s="184"/>
      <c r="AB525" s="184"/>
      <c r="AC525" s="184"/>
      <c r="AD525" s="184"/>
      <c r="AE525" s="184"/>
      <c r="AR525" s="210" t="s">
        <v>279</v>
      </c>
      <c r="AT525" s="210" t="s">
        <v>143</v>
      </c>
      <c r="AU525" s="210" t="s">
        <v>83</v>
      </c>
      <c r="AY525" s="186" t="s">
        <v>140</v>
      </c>
      <c r="BE525" s="211">
        <f>IF(N525="základní",J525,0)</f>
        <v>0</v>
      </c>
      <c r="BF525" s="211">
        <f>IF(N525="snížená",J525,0)</f>
        <v>0</v>
      </c>
      <c r="BG525" s="211">
        <f>IF(N525="zákl. přenesená",J525,0)</f>
        <v>0</v>
      </c>
      <c r="BH525" s="211">
        <f>IF(N525="sníž. přenesená",J525,0)</f>
        <v>0</v>
      </c>
      <c r="BI525" s="211">
        <f>IF(N525="nulová",J525,0)</f>
        <v>0</v>
      </c>
      <c r="BJ525" s="186" t="s">
        <v>81</v>
      </c>
      <c r="BK525" s="211">
        <f>ROUND(I525*H525,2)</f>
        <v>0</v>
      </c>
      <c r="BL525" s="186" t="s">
        <v>279</v>
      </c>
      <c r="BM525" s="210" t="s">
        <v>734</v>
      </c>
    </row>
    <row r="526" spans="1:65" s="139" customFormat="1">
      <c r="B526" s="138"/>
      <c r="D526" s="140" t="s">
        <v>149</v>
      </c>
      <c r="E526" s="141" t="s">
        <v>1</v>
      </c>
      <c r="F526" s="142" t="s">
        <v>532</v>
      </c>
      <c r="H526" s="141" t="s">
        <v>1</v>
      </c>
      <c r="L526" s="138"/>
      <c r="M526" s="143"/>
      <c r="N526" s="144"/>
      <c r="O526" s="144"/>
      <c r="P526" s="144"/>
      <c r="Q526" s="144"/>
      <c r="R526" s="144"/>
      <c r="S526" s="144"/>
      <c r="T526" s="145"/>
      <c r="AT526" s="141" t="s">
        <v>149</v>
      </c>
      <c r="AU526" s="141" t="s">
        <v>83</v>
      </c>
      <c r="AV526" s="139" t="s">
        <v>81</v>
      </c>
      <c r="AW526" s="139" t="s">
        <v>31</v>
      </c>
      <c r="AX526" s="139" t="s">
        <v>73</v>
      </c>
      <c r="AY526" s="141" t="s">
        <v>140</v>
      </c>
    </row>
    <row r="527" spans="1:65" s="147" customFormat="1">
      <c r="B527" s="146"/>
      <c r="D527" s="140" t="s">
        <v>149</v>
      </c>
      <c r="E527" s="148" t="s">
        <v>1</v>
      </c>
      <c r="F527" s="149" t="s">
        <v>81</v>
      </c>
      <c r="H527" s="150">
        <v>1</v>
      </c>
      <c r="L527" s="146"/>
      <c r="M527" s="151"/>
      <c r="N527" s="152"/>
      <c r="O527" s="152"/>
      <c r="P527" s="152"/>
      <c r="Q527" s="152"/>
      <c r="R527" s="152"/>
      <c r="S527" s="152"/>
      <c r="T527" s="153"/>
      <c r="AT527" s="148" t="s">
        <v>149</v>
      </c>
      <c r="AU527" s="148" t="s">
        <v>83</v>
      </c>
      <c r="AV527" s="147" t="s">
        <v>83</v>
      </c>
      <c r="AW527" s="147" t="s">
        <v>31</v>
      </c>
      <c r="AX527" s="147" t="s">
        <v>73</v>
      </c>
      <c r="AY527" s="148" t="s">
        <v>140</v>
      </c>
    </row>
    <row r="528" spans="1:65" s="139" customFormat="1">
      <c r="B528" s="138"/>
      <c r="D528" s="140" t="s">
        <v>149</v>
      </c>
      <c r="E528" s="141" t="s">
        <v>1</v>
      </c>
      <c r="F528" s="142" t="s">
        <v>686</v>
      </c>
      <c r="H528" s="141" t="s">
        <v>1</v>
      </c>
      <c r="L528" s="138"/>
      <c r="M528" s="143"/>
      <c r="N528" s="144"/>
      <c r="O528" s="144"/>
      <c r="P528" s="144"/>
      <c r="Q528" s="144"/>
      <c r="R528" s="144"/>
      <c r="S528" s="144"/>
      <c r="T528" s="145"/>
      <c r="AT528" s="141" t="s">
        <v>149</v>
      </c>
      <c r="AU528" s="141" t="s">
        <v>83</v>
      </c>
      <c r="AV528" s="139" t="s">
        <v>81</v>
      </c>
      <c r="AW528" s="139" t="s">
        <v>31</v>
      </c>
      <c r="AX528" s="139" t="s">
        <v>73</v>
      </c>
      <c r="AY528" s="141" t="s">
        <v>140</v>
      </c>
    </row>
    <row r="529" spans="1:65" s="147" customFormat="1">
      <c r="B529" s="146"/>
      <c r="D529" s="140" t="s">
        <v>149</v>
      </c>
      <c r="E529" s="148" t="s">
        <v>1</v>
      </c>
      <c r="F529" s="149" t="s">
        <v>735</v>
      </c>
      <c r="H529" s="150">
        <v>6</v>
      </c>
      <c r="L529" s="146"/>
      <c r="M529" s="151"/>
      <c r="N529" s="152"/>
      <c r="O529" s="152"/>
      <c r="P529" s="152"/>
      <c r="Q529" s="152"/>
      <c r="R529" s="152"/>
      <c r="S529" s="152"/>
      <c r="T529" s="153"/>
      <c r="AT529" s="148" t="s">
        <v>149</v>
      </c>
      <c r="AU529" s="148" t="s">
        <v>83</v>
      </c>
      <c r="AV529" s="147" t="s">
        <v>83</v>
      </c>
      <c r="AW529" s="147" t="s">
        <v>31</v>
      </c>
      <c r="AX529" s="147" t="s">
        <v>73</v>
      </c>
      <c r="AY529" s="148" t="s">
        <v>140</v>
      </c>
    </row>
    <row r="530" spans="1:65" s="155" customFormat="1">
      <c r="B530" s="154"/>
      <c r="D530" s="140" t="s">
        <v>149</v>
      </c>
      <c r="E530" s="156" t="s">
        <v>1</v>
      </c>
      <c r="F530" s="157" t="s">
        <v>170</v>
      </c>
      <c r="H530" s="158">
        <v>7</v>
      </c>
      <c r="L530" s="154"/>
      <c r="M530" s="159"/>
      <c r="N530" s="160"/>
      <c r="O530" s="160"/>
      <c r="P530" s="160"/>
      <c r="Q530" s="160"/>
      <c r="R530" s="160"/>
      <c r="S530" s="160"/>
      <c r="T530" s="161"/>
      <c r="AT530" s="156" t="s">
        <v>149</v>
      </c>
      <c r="AU530" s="156" t="s">
        <v>83</v>
      </c>
      <c r="AV530" s="155" t="s">
        <v>147</v>
      </c>
      <c r="AW530" s="155" t="s">
        <v>31</v>
      </c>
      <c r="AX530" s="155" t="s">
        <v>81</v>
      </c>
      <c r="AY530" s="156" t="s">
        <v>140</v>
      </c>
    </row>
    <row r="531" spans="1:65" s="39" customFormat="1" ht="16.5" customHeight="1">
      <c r="A531" s="184"/>
      <c r="B531" s="26"/>
      <c r="C531" s="162" t="s">
        <v>736</v>
      </c>
      <c r="D531" s="162" t="s">
        <v>225</v>
      </c>
      <c r="E531" s="163" t="s">
        <v>737</v>
      </c>
      <c r="F531" s="164" t="s">
        <v>738</v>
      </c>
      <c r="G531" s="165" t="s">
        <v>193</v>
      </c>
      <c r="H531" s="166">
        <v>6</v>
      </c>
      <c r="I531" s="167"/>
      <c r="J531" s="168">
        <f>ROUND(I531*H531,2)</f>
        <v>0</v>
      </c>
      <c r="K531" s="169"/>
      <c r="L531" s="212"/>
      <c r="M531" s="213" t="s">
        <v>1</v>
      </c>
      <c r="N531" s="170" t="s">
        <v>38</v>
      </c>
      <c r="O531" s="61"/>
      <c r="P531" s="136">
        <f>O531*H531</f>
        <v>0</v>
      </c>
      <c r="Q531" s="136">
        <v>1.2E-2</v>
      </c>
      <c r="R531" s="136">
        <f>Q531*H531</f>
        <v>7.2000000000000008E-2</v>
      </c>
      <c r="S531" s="136">
        <v>0</v>
      </c>
      <c r="T531" s="137">
        <f>S531*H531</f>
        <v>0</v>
      </c>
      <c r="U531" s="184"/>
      <c r="V531" s="184"/>
      <c r="W531" s="184"/>
      <c r="X531" s="184"/>
      <c r="Y531" s="184"/>
      <c r="Z531" s="184"/>
      <c r="AA531" s="184"/>
      <c r="AB531" s="184"/>
      <c r="AC531" s="184"/>
      <c r="AD531" s="184"/>
      <c r="AE531" s="184"/>
      <c r="AR531" s="210" t="s">
        <v>380</v>
      </c>
      <c r="AT531" s="210" t="s">
        <v>225</v>
      </c>
      <c r="AU531" s="210" t="s">
        <v>83</v>
      </c>
      <c r="AY531" s="186" t="s">
        <v>140</v>
      </c>
      <c r="BE531" s="211">
        <f>IF(N531="základní",J531,0)</f>
        <v>0</v>
      </c>
      <c r="BF531" s="211">
        <f>IF(N531="snížená",J531,0)</f>
        <v>0</v>
      </c>
      <c r="BG531" s="211">
        <f>IF(N531="zákl. přenesená",J531,0)</f>
        <v>0</v>
      </c>
      <c r="BH531" s="211">
        <f>IF(N531="sníž. přenesená",J531,0)</f>
        <v>0</v>
      </c>
      <c r="BI531" s="211">
        <f>IF(N531="nulová",J531,0)</f>
        <v>0</v>
      </c>
      <c r="BJ531" s="186" t="s">
        <v>81</v>
      </c>
      <c r="BK531" s="211">
        <f>ROUND(I531*H531,2)</f>
        <v>0</v>
      </c>
      <c r="BL531" s="186" t="s">
        <v>279</v>
      </c>
      <c r="BM531" s="210" t="s">
        <v>739</v>
      </c>
    </row>
    <row r="532" spans="1:65" s="39" customFormat="1" ht="24.2" customHeight="1">
      <c r="A532" s="184"/>
      <c r="B532" s="26"/>
      <c r="C532" s="162" t="s">
        <v>740</v>
      </c>
      <c r="D532" s="162" t="s">
        <v>225</v>
      </c>
      <c r="E532" s="163" t="s">
        <v>741</v>
      </c>
      <c r="F532" s="164" t="s">
        <v>742</v>
      </c>
      <c r="G532" s="165" t="s">
        <v>193</v>
      </c>
      <c r="H532" s="166">
        <v>1</v>
      </c>
      <c r="I532" s="167"/>
      <c r="J532" s="168">
        <f>ROUND(I532*H532,2)</f>
        <v>0</v>
      </c>
      <c r="K532" s="169"/>
      <c r="L532" s="212"/>
      <c r="M532" s="213" t="s">
        <v>1</v>
      </c>
      <c r="N532" s="170" t="s">
        <v>38</v>
      </c>
      <c r="O532" s="61"/>
      <c r="P532" s="136">
        <f>O532*H532</f>
        <v>0</v>
      </c>
      <c r="Q532" s="136">
        <v>1.7600000000000001E-2</v>
      </c>
      <c r="R532" s="136">
        <f>Q532*H532</f>
        <v>1.7600000000000001E-2</v>
      </c>
      <c r="S532" s="136">
        <v>0</v>
      </c>
      <c r="T532" s="137">
        <f>S532*H532</f>
        <v>0</v>
      </c>
      <c r="U532" s="184"/>
      <c r="V532" s="184"/>
      <c r="W532" s="184"/>
      <c r="X532" s="184"/>
      <c r="Y532" s="184"/>
      <c r="Z532" s="184"/>
      <c r="AA532" s="184"/>
      <c r="AB532" s="184"/>
      <c r="AC532" s="184"/>
      <c r="AD532" s="184"/>
      <c r="AE532" s="184"/>
      <c r="AR532" s="210" t="s">
        <v>380</v>
      </c>
      <c r="AT532" s="210" t="s">
        <v>225</v>
      </c>
      <c r="AU532" s="210" t="s">
        <v>83</v>
      </c>
      <c r="AY532" s="186" t="s">
        <v>140</v>
      </c>
      <c r="BE532" s="211">
        <f>IF(N532="základní",J532,0)</f>
        <v>0</v>
      </c>
      <c r="BF532" s="211">
        <f>IF(N532="snížená",J532,0)</f>
        <v>0</v>
      </c>
      <c r="BG532" s="211">
        <f>IF(N532="zákl. přenesená",J532,0)</f>
        <v>0</v>
      </c>
      <c r="BH532" s="211">
        <f>IF(N532="sníž. přenesená",J532,0)</f>
        <v>0</v>
      </c>
      <c r="BI532" s="211">
        <f>IF(N532="nulová",J532,0)</f>
        <v>0</v>
      </c>
      <c r="BJ532" s="186" t="s">
        <v>81</v>
      </c>
      <c r="BK532" s="211">
        <f>ROUND(I532*H532,2)</f>
        <v>0</v>
      </c>
      <c r="BL532" s="186" t="s">
        <v>279</v>
      </c>
      <c r="BM532" s="210" t="s">
        <v>743</v>
      </c>
    </row>
    <row r="533" spans="1:65" s="39" customFormat="1" ht="21.75" customHeight="1">
      <c r="A533" s="184"/>
      <c r="B533" s="26"/>
      <c r="C533" s="127" t="s">
        <v>744</v>
      </c>
      <c r="D533" s="127" t="s">
        <v>143</v>
      </c>
      <c r="E533" s="128" t="s">
        <v>745</v>
      </c>
      <c r="F533" s="129" t="s">
        <v>746</v>
      </c>
      <c r="G533" s="130" t="s">
        <v>610</v>
      </c>
      <c r="H533" s="131">
        <v>1</v>
      </c>
      <c r="I533" s="132"/>
      <c r="J533" s="133">
        <f>ROUND(I533*H533,2)</f>
        <v>0</v>
      </c>
      <c r="K533" s="134"/>
      <c r="L533" s="26"/>
      <c r="M533" s="209" t="s">
        <v>1</v>
      </c>
      <c r="N533" s="135" t="s">
        <v>38</v>
      </c>
      <c r="O533" s="61"/>
      <c r="P533" s="136">
        <f>O533*H533</f>
        <v>0</v>
      </c>
      <c r="Q533" s="136">
        <v>0</v>
      </c>
      <c r="R533" s="136">
        <f>Q533*H533</f>
        <v>0</v>
      </c>
      <c r="S533" s="136">
        <v>2.4500000000000001E-2</v>
      </c>
      <c r="T533" s="137">
        <f>S533*H533</f>
        <v>2.4500000000000001E-2</v>
      </c>
      <c r="U533" s="184"/>
      <c r="V533" s="184"/>
      <c r="W533" s="184"/>
      <c r="X533" s="184"/>
      <c r="Y533" s="184"/>
      <c r="Z533" s="184"/>
      <c r="AA533" s="184"/>
      <c r="AB533" s="184"/>
      <c r="AC533" s="184"/>
      <c r="AD533" s="184"/>
      <c r="AE533" s="184"/>
      <c r="AR533" s="210" t="s">
        <v>279</v>
      </c>
      <c r="AT533" s="210" t="s">
        <v>143</v>
      </c>
      <c r="AU533" s="210" t="s">
        <v>83</v>
      </c>
      <c r="AY533" s="186" t="s">
        <v>140</v>
      </c>
      <c r="BE533" s="211">
        <f>IF(N533="základní",J533,0)</f>
        <v>0</v>
      </c>
      <c r="BF533" s="211">
        <f>IF(N533="snížená",J533,0)</f>
        <v>0</v>
      </c>
      <c r="BG533" s="211">
        <f>IF(N533="zákl. přenesená",J533,0)</f>
        <v>0</v>
      </c>
      <c r="BH533" s="211">
        <f>IF(N533="sníž. přenesená",J533,0)</f>
        <v>0</v>
      </c>
      <c r="BI533" s="211">
        <f>IF(N533="nulová",J533,0)</f>
        <v>0</v>
      </c>
      <c r="BJ533" s="186" t="s">
        <v>81</v>
      </c>
      <c r="BK533" s="211">
        <f>ROUND(I533*H533,2)</f>
        <v>0</v>
      </c>
      <c r="BL533" s="186" t="s">
        <v>279</v>
      </c>
      <c r="BM533" s="210" t="s">
        <v>747</v>
      </c>
    </row>
    <row r="534" spans="1:65" s="139" customFormat="1">
      <c r="B534" s="138"/>
      <c r="D534" s="140" t="s">
        <v>149</v>
      </c>
      <c r="E534" s="141" t="s">
        <v>1</v>
      </c>
      <c r="F534" s="142" t="s">
        <v>532</v>
      </c>
      <c r="H534" s="141" t="s">
        <v>1</v>
      </c>
      <c r="L534" s="138"/>
      <c r="M534" s="143"/>
      <c r="N534" s="144"/>
      <c r="O534" s="144"/>
      <c r="P534" s="144"/>
      <c r="Q534" s="144"/>
      <c r="R534" s="144"/>
      <c r="S534" s="144"/>
      <c r="T534" s="145"/>
      <c r="AT534" s="141" t="s">
        <v>149</v>
      </c>
      <c r="AU534" s="141" t="s">
        <v>83</v>
      </c>
      <c r="AV534" s="139" t="s">
        <v>81</v>
      </c>
      <c r="AW534" s="139" t="s">
        <v>31</v>
      </c>
      <c r="AX534" s="139" t="s">
        <v>73</v>
      </c>
      <c r="AY534" s="141" t="s">
        <v>140</v>
      </c>
    </row>
    <row r="535" spans="1:65" s="147" customFormat="1">
      <c r="B535" s="146"/>
      <c r="D535" s="140" t="s">
        <v>149</v>
      </c>
      <c r="E535" s="148" t="s">
        <v>1</v>
      </c>
      <c r="F535" s="149" t="s">
        <v>81</v>
      </c>
      <c r="H535" s="150">
        <v>1</v>
      </c>
      <c r="L535" s="146"/>
      <c r="M535" s="151"/>
      <c r="N535" s="152"/>
      <c r="O535" s="152"/>
      <c r="P535" s="152"/>
      <c r="Q535" s="152"/>
      <c r="R535" s="152"/>
      <c r="S535" s="152"/>
      <c r="T535" s="153"/>
      <c r="AT535" s="148" t="s">
        <v>149</v>
      </c>
      <c r="AU535" s="148" t="s">
        <v>83</v>
      </c>
      <c r="AV535" s="147" t="s">
        <v>83</v>
      </c>
      <c r="AW535" s="147" t="s">
        <v>31</v>
      </c>
      <c r="AX535" s="147" t="s">
        <v>81</v>
      </c>
      <c r="AY535" s="148" t="s">
        <v>140</v>
      </c>
    </row>
    <row r="536" spans="1:65" s="39" customFormat="1" ht="16.5" customHeight="1">
      <c r="A536" s="184"/>
      <c r="B536" s="26"/>
      <c r="C536" s="127" t="s">
        <v>748</v>
      </c>
      <c r="D536" s="127" t="s">
        <v>143</v>
      </c>
      <c r="E536" s="128" t="s">
        <v>749</v>
      </c>
      <c r="F536" s="129" t="s">
        <v>750</v>
      </c>
      <c r="G536" s="130" t="s">
        <v>610</v>
      </c>
      <c r="H536" s="131">
        <v>1</v>
      </c>
      <c r="I536" s="132"/>
      <c r="J536" s="133">
        <f>ROUND(I536*H536,2)</f>
        <v>0</v>
      </c>
      <c r="K536" s="134"/>
      <c r="L536" s="26"/>
      <c r="M536" s="209" t="s">
        <v>1</v>
      </c>
      <c r="N536" s="135" t="s">
        <v>38</v>
      </c>
      <c r="O536" s="61"/>
      <c r="P536" s="136">
        <f>O536*H536</f>
        <v>0</v>
      </c>
      <c r="Q536" s="136">
        <v>6.3347999999999998E-3</v>
      </c>
      <c r="R536" s="136">
        <f>Q536*H536</f>
        <v>6.3347999999999998E-3</v>
      </c>
      <c r="S536" s="136">
        <v>0</v>
      </c>
      <c r="T536" s="137">
        <f>S536*H536</f>
        <v>0</v>
      </c>
      <c r="U536" s="184"/>
      <c r="V536" s="184"/>
      <c r="W536" s="184"/>
      <c r="X536" s="184"/>
      <c r="Y536" s="184"/>
      <c r="Z536" s="184"/>
      <c r="AA536" s="184"/>
      <c r="AB536" s="184"/>
      <c r="AC536" s="184"/>
      <c r="AD536" s="184"/>
      <c r="AE536" s="184"/>
      <c r="AR536" s="210" t="s">
        <v>279</v>
      </c>
      <c r="AT536" s="210" t="s">
        <v>143</v>
      </c>
      <c r="AU536" s="210" t="s">
        <v>83</v>
      </c>
      <c r="AY536" s="186" t="s">
        <v>140</v>
      </c>
      <c r="BE536" s="211">
        <f>IF(N536="základní",J536,0)</f>
        <v>0</v>
      </c>
      <c r="BF536" s="211">
        <f>IF(N536="snížená",J536,0)</f>
        <v>0</v>
      </c>
      <c r="BG536" s="211">
        <f>IF(N536="zákl. přenesená",J536,0)</f>
        <v>0</v>
      </c>
      <c r="BH536" s="211">
        <f>IF(N536="sníž. přenesená",J536,0)</f>
        <v>0</v>
      </c>
      <c r="BI536" s="211">
        <f>IF(N536="nulová",J536,0)</f>
        <v>0</v>
      </c>
      <c r="BJ536" s="186" t="s">
        <v>81</v>
      </c>
      <c r="BK536" s="211">
        <f>ROUND(I536*H536,2)</f>
        <v>0</v>
      </c>
      <c r="BL536" s="186" t="s">
        <v>279</v>
      </c>
      <c r="BM536" s="210" t="s">
        <v>751</v>
      </c>
    </row>
    <row r="537" spans="1:65" s="139" customFormat="1">
      <c r="B537" s="138"/>
      <c r="D537" s="140" t="s">
        <v>149</v>
      </c>
      <c r="E537" s="141" t="s">
        <v>1</v>
      </c>
      <c r="F537" s="142" t="s">
        <v>555</v>
      </c>
      <c r="H537" s="141" t="s">
        <v>1</v>
      </c>
      <c r="L537" s="138"/>
      <c r="M537" s="143"/>
      <c r="N537" s="144"/>
      <c r="O537" s="144"/>
      <c r="P537" s="144"/>
      <c r="Q537" s="144"/>
      <c r="R537" s="144"/>
      <c r="S537" s="144"/>
      <c r="T537" s="145"/>
      <c r="AT537" s="141" t="s">
        <v>149</v>
      </c>
      <c r="AU537" s="141" t="s">
        <v>83</v>
      </c>
      <c r="AV537" s="139" t="s">
        <v>81</v>
      </c>
      <c r="AW537" s="139" t="s">
        <v>31</v>
      </c>
      <c r="AX537" s="139" t="s">
        <v>73</v>
      </c>
      <c r="AY537" s="141" t="s">
        <v>140</v>
      </c>
    </row>
    <row r="538" spans="1:65" s="147" customFormat="1">
      <c r="B538" s="146"/>
      <c r="D538" s="140" t="s">
        <v>149</v>
      </c>
      <c r="E538" s="148" t="s">
        <v>1</v>
      </c>
      <c r="F538" s="149" t="s">
        <v>81</v>
      </c>
      <c r="H538" s="150">
        <v>1</v>
      </c>
      <c r="L538" s="146"/>
      <c r="M538" s="151"/>
      <c r="N538" s="152"/>
      <c r="O538" s="152"/>
      <c r="P538" s="152"/>
      <c r="Q538" s="152"/>
      <c r="R538" s="152"/>
      <c r="S538" s="152"/>
      <c r="T538" s="153"/>
      <c r="AT538" s="148" t="s">
        <v>149</v>
      </c>
      <c r="AU538" s="148" t="s">
        <v>83</v>
      </c>
      <c r="AV538" s="147" t="s">
        <v>83</v>
      </c>
      <c r="AW538" s="147" t="s">
        <v>31</v>
      </c>
      <c r="AX538" s="147" t="s">
        <v>81</v>
      </c>
      <c r="AY538" s="148" t="s">
        <v>140</v>
      </c>
    </row>
    <row r="539" spans="1:65" s="39" customFormat="1" ht="16.5" customHeight="1">
      <c r="A539" s="184"/>
      <c r="B539" s="26"/>
      <c r="C539" s="162" t="s">
        <v>752</v>
      </c>
      <c r="D539" s="162" t="s">
        <v>225</v>
      </c>
      <c r="E539" s="163" t="s">
        <v>753</v>
      </c>
      <c r="F539" s="164" t="s">
        <v>754</v>
      </c>
      <c r="G539" s="165" t="s">
        <v>193</v>
      </c>
      <c r="H539" s="166">
        <v>1</v>
      </c>
      <c r="I539" s="167"/>
      <c r="J539" s="168">
        <f>ROUND(I539*H539,2)</f>
        <v>0</v>
      </c>
      <c r="K539" s="169"/>
      <c r="L539" s="212"/>
      <c r="M539" s="213" t="s">
        <v>1</v>
      </c>
      <c r="N539" s="170" t="s">
        <v>38</v>
      </c>
      <c r="O539" s="61"/>
      <c r="P539" s="136">
        <f>O539*H539</f>
        <v>0</v>
      </c>
      <c r="Q539" s="136">
        <v>1.2999999999999999E-2</v>
      </c>
      <c r="R539" s="136">
        <f>Q539*H539</f>
        <v>1.2999999999999999E-2</v>
      </c>
      <c r="S539" s="136">
        <v>0</v>
      </c>
      <c r="T539" s="137">
        <f>S539*H539</f>
        <v>0</v>
      </c>
      <c r="U539" s="184"/>
      <c r="V539" s="184"/>
      <c r="W539" s="184"/>
      <c r="X539" s="184"/>
      <c r="Y539" s="184"/>
      <c r="Z539" s="184"/>
      <c r="AA539" s="184"/>
      <c r="AB539" s="184"/>
      <c r="AC539" s="184"/>
      <c r="AD539" s="184"/>
      <c r="AE539" s="184"/>
      <c r="AR539" s="210" t="s">
        <v>380</v>
      </c>
      <c r="AT539" s="210" t="s">
        <v>225</v>
      </c>
      <c r="AU539" s="210" t="s">
        <v>83</v>
      </c>
      <c r="AY539" s="186" t="s">
        <v>140</v>
      </c>
      <c r="BE539" s="211">
        <f>IF(N539="základní",J539,0)</f>
        <v>0</v>
      </c>
      <c r="BF539" s="211">
        <f>IF(N539="snížená",J539,0)</f>
        <v>0</v>
      </c>
      <c r="BG539" s="211">
        <f>IF(N539="zákl. přenesená",J539,0)</f>
        <v>0</v>
      </c>
      <c r="BH539" s="211">
        <f>IF(N539="sníž. přenesená",J539,0)</f>
        <v>0</v>
      </c>
      <c r="BI539" s="211">
        <f>IF(N539="nulová",J539,0)</f>
        <v>0</v>
      </c>
      <c r="BJ539" s="186" t="s">
        <v>81</v>
      </c>
      <c r="BK539" s="211">
        <f>ROUND(I539*H539,2)</f>
        <v>0</v>
      </c>
      <c r="BL539" s="186" t="s">
        <v>279</v>
      </c>
      <c r="BM539" s="210" t="s">
        <v>755</v>
      </c>
    </row>
    <row r="540" spans="1:65" s="39" customFormat="1" ht="16.5" customHeight="1">
      <c r="A540" s="184"/>
      <c r="B540" s="26"/>
      <c r="C540" s="127" t="s">
        <v>756</v>
      </c>
      <c r="D540" s="127" t="s">
        <v>143</v>
      </c>
      <c r="E540" s="128" t="s">
        <v>757</v>
      </c>
      <c r="F540" s="129" t="s">
        <v>758</v>
      </c>
      <c r="G540" s="130" t="s">
        <v>193</v>
      </c>
      <c r="H540" s="131">
        <v>13</v>
      </c>
      <c r="I540" s="132"/>
      <c r="J540" s="133">
        <f>ROUND(I540*H540,2)</f>
        <v>0</v>
      </c>
      <c r="K540" s="134"/>
      <c r="L540" s="26"/>
      <c r="M540" s="209" t="s">
        <v>1</v>
      </c>
      <c r="N540" s="135" t="s">
        <v>38</v>
      </c>
      <c r="O540" s="61"/>
      <c r="P540" s="136">
        <f>O540*H540</f>
        <v>0</v>
      </c>
      <c r="Q540" s="136">
        <v>0</v>
      </c>
      <c r="R540" s="136">
        <f>Q540*H540</f>
        <v>0</v>
      </c>
      <c r="S540" s="136">
        <v>0</v>
      </c>
      <c r="T540" s="137">
        <f>S540*H540</f>
        <v>0</v>
      </c>
      <c r="U540" s="184"/>
      <c r="V540" s="184"/>
      <c r="W540" s="184"/>
      <c r="X540" s="184"/>
      <c r="Y540" s="184"/>
      <c r="Z540" s="184"/>
      <c r="AA540" s="184"/>
      <c r="AB540" s="184"/>
      <c r="AC540" s="184"/>
      <c r="AD540" s="184"/>
      <c r="AE540" s="184"/>
      <c r="AR540" s="210" t="s">
        <v>279</v>
      </c>
      <c r="AT540" s="210" t="s">
        <v>143</v>
      </c>
      <c r="AU540" s="210" t="s">
        <v>83</v>
      </c>
      <c r="AY540" s="186" t="s">
        <v>140</v>
      </c>
      <c r="BE540" s="211">
        <f>IF(N540="základní",J540,0)</f>
        <v>0</v>
      </c>
      <c r="BF540" s="211">
        <f>IF(N540="snížená",J540,0)</f>
        <v>0</v>
      </c>
      <c r="BG540" s="211">
        <f>IF(N540="zákl. přenesená",J540,0)</f>
        <v>0</v>
      </c>
      <c r="BH540" s="211">
        <f>IF(N540="sníž. přenesená",J540,0)</f>
        <v>0</v>
      </c>
      <c r="BI540" s="211">
        <f>IF(N540="nulová",J540,0)</f>
        <v>0</v>
      </c>
      <c r="BJ540" s="186" t="s">
        <v>81</v>
      </c>
      <c r="BK540" s="211">
        <f>ROUND(I540*H540,2)</f>
        <v>0</v>
      </c>
      <c r="BL540" s="186" t="s">
        <v>279</v>
      </c>
      <c r="BM540" s="210" t="s">
        <v>759</v>
      </c>
    </row>
    <row r="541" spans="1:65" s="139" customFormat="1">
      <c r="B541" s="138"/>
      <c r="D541" s="140" t="s">
        <v>149</v>
      </c>
      <c r="E541" s="141" t="s">
        <v>1</v>
      </c>
      <c r="F541" s="142" t="s">
        <v>760</v>
      </c>
      <c r="H541" s="141" t="s">
        <v>1</v>
      </c>
      <c r="L541" s="138"/>
      <c r="M541" s="143"/>
      <c r="N541" s="144"/>
      <c r="O541" s="144"/>
      <c r="P541" s="144"/>
      <c r="Q541" s="144"/>
      <c r="R541" s="144"/>
      <c r="S541" s="144"/>
      <c r="T541" s="145"/>
      <c r="AT541" s="141" t="s">
        <v>149</v>
      </c>
      <c r="AU541" s="141" t="s">
        <v>83</v>
      </c>
      <c r="AV541" s="139" t="s">
        <v>81</v>
      </c>
      <c r="AW541" s="139" t="s">
        <v>31</v>
      </c>
      <c r="AX541" s="139" t="s">
        <v>73</v>
      </c>
      <c r="AY541" s="141" t="s">
        <v>140</v>
      </c>
    </row>
    <row r="542" spans="1:65" s="147" customFormat="1">
      <c r="B542" s="146"/>
      <c r="D542" s="140" t="s">
        <v>149</v>
      </c>
      <c r="E542" s="148" t="s">
        <v>1</v>
      </c>
      <c r="F542" s="149" t="s">
        <v>190</v>
      </c>
      <c r="H542" s="150">
        <v>7</v>
      </c>
      <c r="L542" s="146"/>
      <c r="M542" s="151"/>
      <c r="N542" s="152"/>
      <c r="O542" s="152"/>
      <c r="P542" s="152"/>
      <c r="Q542" s="152"/>
      <c r="R542" s="152"/>
      <c r="S542" s="152"/>
      <c r="T542" s="153"/>
      <c r="AT542" s="148" t="s">
        <v>149</v>
      </c>
      <c r="AU542" s="148" t="s">
        <v>83</v>
      </c>
      <c r="AV542" s="147" t="s">
        <v>83</v>
      </c>
      <c r="AW542" s="147" t="s">
        <v>31</v>
      </c>
      <c r="AX542" s="147" t="s">
        <v>73</v>
      </c>
      <c r="AY542" s="148" t="s">
        <v>140</v>
      </c>
    </row>
    <row r="543" spans="1:65" s="139" customFormat="1">
      <c r="B543" s="138"/>
      <c r="D543" s="140" t="s">
        <v>149</v>
      </c>
      <c r="E543" s="141" t="s">
        <v>1</v>
      </c>
      <c r="F543" s="142" t="s">
        <v>761</v>
      </c>
      <c r="H543" s="141" t="s">
        <v>1</v>
      </c>
      <c r="L543" s="138"/>
      <c r="M543" s="143"/>
      <c r="N543" s="144"/>
      <c r="O543" s="144"/>
      <c r="P543" s="144"/>
      <c r="Q543" s="144"/>
      <c r="R543" s="144"/>
      <c r="S543" s="144"/>
      <c r="T543" s="145"/>
      <c r="AT543" s="141" t="s">
        <v>149</v>
      </c>
      <c r="AU543" s="141" t="s">
        <v>83</v>
      </c>
      <c r="AV543" s="139" t="s">
        <v>81</v>
      </c>
      <c r="AW543" s="139" t="s">
        <v>31</v>
      </c>
      <c r="AX543" s="139" t="s">
        <v>73</v>
      </c>
      <c r="AY543" s="141" t="s">
        <v>140</v>
      </c>
    </row>
    <row r="544" spans="1:65" s="147" customFormat="1">
      <c r="B544" s="146"/>
      <c r="D544" s="140" t="s">
        <v>149</v>
      </c>
      <c r="E544" s="148" t="s">
        <v>1</v>
      </c>
      <c r="F544" s="149" t="s">
        <v>83</v>
      </c>
      <c r="H544" s="150">
        <v>2</v>
      </c>
      <c r="L544" s="146"/>
      <c r="M544" s="151"/>
      <c r="N544" s="152"/>
      <c r="O544" s="152"/>
      <c r="P544" s="152"/>
      <c r="Q544" s="152"/>
      <c r="R544" s="152"/>
      <c r="S544" s="152"/>
      <c r="T544" s="153"/>
      <c r="AT544" s="148" t="s">
        <v>149</v>
      </c>
      <c r="AU544" s="148" t="s">
        <v>83</v>
      </c>
      <c r="AV544" s="147" t="s">
        <v>83</v>
      </c>
      <c r="AW544" s="147" t="s">
        <v>31</v>
      </c>
      <c r="AX544" s="147" t="s">
        <v>73</v>
      </c>
      <c r="AY544" s="148" t="s">
        <v>140</v>
      </c>
    </row>
    <row r="545" spans="1:65" s="139" customFormat="1">
      <c r="B545" s="138"/>
      <c r="D545" s="140" t="s">
        <v>149</v>
      </c>
      <c r="E545" s="141" t="s">
        <v>1</v>
      </c>
      <c r="F545" s="142" t="s">
        <v>762</v>
      </c>
      <c r="H545" s="141" t="s">
        <v>1</v>
      </c>
      <c r="L545" s="138"/>
      <c r="M545" s="143"/>
      <c r="N545" s="144"/>
      <c r="O545" s="144"/>
      <c r="P545" s="144"/>
      <c r="Q545" s="144"/>
      <c r="R545" s="144"/>
      <c r="S545" s="144"/>
      <c r="T545" s="145"/>
      <c r="AT545" s="141" t="s">
        <v>149</v>
      </c>
      <c r="AU545" s="141" t="s">
        <v>83</v>
      </c>
      <c r="AV545" s="139" t="s">
        <v>81</v>
      </c>
      <c r="AW545" s="139" t="s">
        <v>31</v>
      </c>
      <c r="AX545" s="139" t="s">
        <v>73</v>
      </c>
      <c r="AY545" s="141" t="s">
        <v>140</v>
      </c>
    </row>
    <row r="546" spans="1:65" s="147" customFormat="1">
      <c r="B546" s="146"/>
      <c r="D546" s="140" t="s">
        <v>149</v>
      </c>
      <c r="E546" s="148" t="s">
        <v>1</v>
      </c>
      <c r="F546" s="149" t="s">
        <v>147</v>
      </c>
      <c r="H546" s="150">
        <v>4</v>
      </c>
      <c r="L546" s="146"/>
      <c r="M546" s="151"/>
      <c r="N546" s="152"/>
      <c r="O546" s="152"/>
      <c r="P546" s="152"/>
      <c r="Q546" s="152"/>
      <c r="R546" s="152"/>
      <c r="S546" s="152"/>
      <c r="T546" s="153"/>
      <c r="AT546" s="148" t="s">
        <v>149</v>
      </c>
      <c r="AU546" s="148" t="s">
        <v>83</v>
      </c>
      <c r="AV546" s="147" t="s">
        <v>83</v>
      </c>
      <c r="AW546" s="147" t="s">
        <v>31</v>
      </c>
      <c r="AX546" s="147" t="s">
        <v>73</v>
      </c>
      <c r="AY546" s="148" t="s">
        <v>140</v>
      </c>
    </row>
    <row r="547" spans="1:65" s="155" customFormat="1">
      <c r="B547" s="154"/>
      <c r="D547" s="140" t="s">
        <v>149</v>
      </c>
      <c r="E547" s="156" t="s">
        <v>1</v>
      </c>
      <c r="F547" s="157" t="s">
        <v>170</v>
      </c>
      <c r="H547" s="158">
        <v>13</v>
      </c>
      <c r="L547" s="154"/>
      <c r="M547" s="159"/>
      <c r="N547" s="160"/>
      <c r="O547" s="160"/>
      <c r="P547" s="160"/>
      <c r="Q547" s="160"/>
      <c r="R547" s="160"/>
      <c r="S547" s="160"/>
      <c r="T547" s="161"/>
      <c r="AT547" s="156" t="s">
        <v>149</v>
      </c>
      <c r="AU547" s="156" t="s">
        <v>83</v>
      </c>
      <c r="AV547" s="155" t="s">
        <v>147</v>
      </c>
      <c r="AW547" s="155" t="s">
        <v>31</v>
      </c>
      <c r="AX547" s="155" t="s">
        <v>81</v>
      </c>
      <c r="AY547" s="156" t="s">
        <v>140</v>
      </c>
    </row>
    <row r="548" spans="1:65" s="39" customFormat="1" ht="16.5" customHeight="1">
      <c r="A548" s="184"/>
      <c r="B548" s="26"/>
      <c r="C548" s="162" t="s">
        <v>763</v>
      </c>
      <c r="D548" s="162" t="s">
        <v>225</v>
      </c>
      <c r="E548" s="163" t="s">
        <v>764</v>
      </c>
      <c r="F548" s="164" t="s">
        <v>765</v>
      </c>
      <c r="G548" s="165" t="s">
        <v>193</v>
      </c>
      <c r="H548" s="166">
        <v>13</v>
      </c>
      <c r="I548" s="167"/>
      <c r="J548" s="168">
        <f t="shared" ref="J548:J561" si="0">ROUND(I548*H548,2)</f>
        <v>0</v>
      </c>
      <c r="K548" s="169"/>
      <c r="L548" s="212"/>
      <c r="M548" s="213" t="s">
        <v>1</v>
      </c>
      <c r="N548" s="170" t="s">
        <v>38</v>
      </c>
      <c r="O548" s="61"/>
      <c r="P548" s="136">
        <f t="shared" ref="P548:P561" si="1">O548*H548</f>
        <v>0</v>
      </c>
      <c r="Q548" s="136">
        <v>2.0000000000000001E-4</v>
      </c>
      <c r="R548" s="136">
        <f t="shared" ref="R548:R561" si="2">Q548*H548</f>
        <v>2.6000000000000003E-3</v>
      </c>
      <c r="S548" s="136">
        <v>0</v>
      </c>
      <c r="T548" s="137">
        <f t="shared" ref="T548:T561" si="3">S548*H548</f>
        <v>0</v>
      </c>
      <c r="U548" s="184"/>
      <c r="V548" s="184"/>
      <c r="W548" s="184"/>
      <c r="X548" s="184"/>
      <c r="Y548" s="184"/>
      <c r="Z548" s="184"/>
      <c r="AA548" s="184"/>
      <c r="AB548" s="184"/>
      <c r="AC548" s="184"/>
      <c r="AD548" s="184"/>
      <c r="AE548" s="184"/>
      <c r="AR548" s="210" t="s">
        <v>380</v>
      </c>
      <c r="AT548" s="210" t="s">
        <v>225</v>
      </c>
      <c r="AU548" s="210" t="s">
        <v>83</v>
      </c>
      <c r="AY548" s="186" t="s">
        <v>140</v>
      </c>
      <c r="BE548" s="211">
        <f t="shared" ref="BE548:BE561" si="4">IF(N548="základní",J548,0)</f>
        <v>0</v>
      </c>
      <c r="BF548" s="211">
        <f t="shared" ref="BF548:BF561" si="5">IF(N548="snížená",J548,0)</f>
        <v>0</v>
      </c>
      <c r="BG548" s="211">
        <f t="shared" ref="BG548:BG561" si="6">IF(N548="zákl. přenesená",J548,0)</f>
        <v>0</v>
      </c>
      <c r="BH548" s="211">
        <f t="shared" ref="BH548:BH561" si="7">IF(N548="sníž. přenesená",J548,0)</f>
        <v>0</v>
      </c>
      <c r="BI548" s="211">
        <f t="shared" ref="BI548:BI561" si="8">IF(N548="nulová",J548,0)</f>
        <v>0</v>
      </c>
      <c r="BJ548" s="186" t="s">
        <v>81</v>
      </c>
      <c r="BK548" s="211">
        <f t="shared" ref="BK548:BK561" si="9">ROUND(I548*H548,2)</f>
        <v>0</v>
      </c>
      <c r="BL548" s="186" t="s">
        <v>279</v>
      </c>
      <c r="BM548" s="210" t="s">
        <v>766</v>
      </c>
    </row>
    <row r="549" spans="1:65" s="39" customFormat="1" ht="16.5" customHeight="1">
      <c r="A549" s="184"/>
      <c r="B549" s="26"/>
      <c r="C549" s="127" t="s">
        <v>767</v>
      </c>
      <c r="D549" s="127" t="s">
        <v>143</v>
      </c>
      <c r="E549" s="128" t="s">
        <v>768</v>
      </c>
      <c r="F549" s="129" t="s">
        <v>769</v>
      </c>
      <c r="G549" s="130" t="s">
        <v>193</v>
      </c>
      <c r="H549" s="131">
        <v>6</v>
      </c>
      <c r="I549" s="132"/>
      <c r="J549" s="133">
        <f t="shared" si="0"/>
        <v>0</v>
      </c>
      <c r="K549" s="134"/>
      <c r="L549" s="26"/>
      <c r="M549" s="209" t="s">
        <v>1</v>
      </c>
      <c r="N549" s="135" t="s">
        <v>38</v>
      </c>
      <c r="O549" s="61"/>
      <c r="P549" s="136">
        <f t="shared" si="1"/>
        <v>0</v>
      </c>
      <c r="Q549" s="136">
        <v>0</v>
      </c>
      <c r="R549" s="136">
        <f t="shared" si="2"/>
        <v>0</v>
      </c>
      <c r="S549" s="136">
        <v>0</v>
      </c>
      <c r="T549" s="137">
        <f t="shared" si="3"/>
        <v>0</v>
      </c>
      <c r="U549" s="184"/>
      <c r="V549" s="184"/>
      <c r="W549" s="184"/>
      <c r="X549" s="184"/>
      <c r="Y549" s="184"/>
      <c r="Z549" s="184"/>
      <c r="AA549" s="184"/>
      <c r="AB549" s="184"/>
      <c r="AC549" s="184"/>
      <c r="AD549" s="184"/>
      <c r="AE549" s="184"/>
      <c r="AR549" s="210" t="s">
        <v>279</v>
      </c>
      <c r="AT549" s="210" t="s">
        <v>143</v>
      </c>
      <c r="AU549" s="210" t="s">
        <v>83</v>
      </c>
      <c r="AY549" s="186" t="s">
        <v>140</v>
      </c>
      <c r="BE549" s="211">
        <f t="shared" si="4"/>
        <v>0</v>
      </c>
      <c r="BF549" s="211">
        <f t="shared" si="5"/>
        <v>0</v>
      </c>
      <c r="BG549" s="211">
        <f t="shared" si="6"/>
        <v>0</v>
      </c>
      <c r="BH549" s="211">
        <f t="shared" si="7"/>
        <v>0</v>
      </c>
      <c r="BI549" s="211">
        <f t="shared" si="8"/>
        <v>0</v>
      </c>
      <c r="BJ549" s="186" t="s">
        <v>81</v>
      </c>
      <c r="BK549" s="211">
        <f t="shared" si="9"/>
        <v>0</v>
      </c>
      <c r="BL549" s="186" t="s">
        <v>279</v>
      </c>
      <c r="BM549" s="210" t="s">
        <v>770</v>
      </c>
    </row>
    <row r="550" spans="1:65" s="39" customFormat="1" ht="21.75" customHeight="1">
      <c r="A550" s="184"/>
      <c r="B550" s="26"/>
      <c r="C550" s="162" t="s">
        <v>771</v>
      </c>
      <c r="D550" s="162" t="s">
        <v>225</v>
      </c>
      <c r="E550" s="163" t="s">
        <v>772</v>
      </c>
      <c r="F550" s="164" t="s">
        <v>773</v>
      </c>
      <c r="G550" s="165" t="s">
        <v>193</v>
      </c>
      <c r="H550" s="166">
        <v>6</v>
      </c>
      <c r="I550" s="167"/>
      <c r="J550" s="168">
        <f t="shared" si="0"/>
        <v>0</v>
      </c>
      <c r="K550" s="169"/>
      <c r="L550" s="212"/>
      <c r="M550" s="213" t="s">
        <v>1</v>
      </c>
      <c r="N550" s="170" t="s">
        <v>38</v>
      </c>
      <c r="O550" s="61"/>
      <c r="P550" s="136">
        <f t="shared" si="1"/>
        <v>0</v>
      </c>
      <c r="Q550" s="136">
        <v>5.0000000000000001E-4</v>
      </c>
      <c r="R550" s="136">
        <f t="shared" si="2"/>
        <v>3.0000000000000001E-3</v>
      </c>
      <c r="S550" s="136">
        <v>0</v>
      </c>
      <c r="T550" s="137">
        <f t="shared" si="3"/>
        <v>0</v>
      </c>
      <c r="U550" s="184"/>
      <c r="V550" s="184"/>
      <c r="W550" s="184"/>
      <c r="X550" s="184"/>
      <c r="Y550" s="184"/>
      <c r="Z550" s="184"/>
      <c r="AA550" s="184"/>
      <c r="AB550" s="184"/>
      <c r="AC550" s="184"/>
      <c r="AD550" s="184"/>
      <c r="AE550" s="184"/>
      <c r="AR550" s="210" t="s">
        <v>380</v>
      </c>
      <c r="AT550" s="210" t="s">
        <v>225</v>
      </c>
      <c r="AU550" s="210" t="s">
        <v>83</v>
      </c>
      <c r="AY550" s="186" t="s">
        <v>140</v>
      </c>
      <c r="BE550" s="211">
        <f t="shared" si="4"/>
        <v>0</v>
      </c>
      <c r="BF550" s="211">
        <f t="shared" si="5"/>
        <v>0</v>
      </c>
      <c r="BG550" s="211">
        <f t="shared" si="6"/>
        <v>0</v>
      </c>
      <c r="BH550" s="211">
        <f t="shared" si="7"/>
        <v>0</v>
      </c>
      <c r="BI550" s="211">
        <f t="shared" si="8"/>
        <v>0</v>
      </c>
      <c r="BJ550" s="186" t="s">
        <v>81</v>
      </c>
      <c r="BK550" s="211">
        <f t="shared" si="9"/>
        <v>0</v>
      </c>
      <c r="BL550" s="186" t="s">
        <v>279</v>
      </c>
      <c r="BM550" s="210" t="s">
        <v>774</v>
      </c>
    </row>
    <row r="551" spans="1:65" s="39" customFormat="1" ht="16.5" customHeight="1">
      <c r="A551" s="184"/>
      <c r="B551" s="26"/>
      <c r="C551" s="127" t="s">
        <v>775</v>
      </c>
      <c r="D551" s="127" t="s">
        <v>143</v>
      </c>
      <c r="E551" s="128" t="s">
        <v>776</v>
      </c>
      <c r="F551" s="129" t="s">
        <v>777</v>
      </c>
      <c r="G551" s="130" t="s">
        <v>193</v>
      </c>
      <c r="H551" s="131">
        <v>4</v>
      </c>
      <c r="I551" s="132"/>
      <c r="J551" s="133">
        <f t="shared" si="0"/>
        <v>0</v>
      </c>
      <c r="K551" s="134"/>
      <c r="L551" s="26"/>
      <c r="M551" s="209" t="s">
        <v>1</v>
      </c>
      <c r="N551" s="135" t="s">
        <v>38</v>
      </c>
      <c r="O551" s="61"/>
      <c r="P551" s="136">
        <f t="shared" si="1"/>
        <v>0</v>
      </c>
      <c r="Q551" s="136">
        <v>0</v>
      </c>
      <c r="R551" s="136">
        <f t="shared" si="2"/>
        <v>0</v>
      </c>
      <c r="S551" s="136">
        <v>0</v>
      </c>
      <c r="T551" s="137">
        <f t="shared" si="3"/>
        <v>0</v>
      </c>
      <c r="U551" s="184"/>
      <c r="V551" s="184"/>
      <c r="W551" s="184"/>
      <c r="X551" s="184"/>
      <c r="Y551" s="184"/>
      <c r="Z551" s="184"/>
      <c r="AA551" s="184"/>
      <c r="AB551" s="184"/>
      <c r="AC551" s="184"/>
      <c r="AD551" s="184"/>
      <c r="AE551" s="184"/>
      <c r="AR551" s="210" t="s">
        <v>279</v>
      </c>
      <c r="AT551" s="210" t="s">
        <v>143</v>
      </c>
      <c r="AU551" s="210" t="s">
        <v>83</v>
      </c>
      <c r="AY551" s="186" t="s">
        <v>140</v>
      </c>
      <c r="BE551" s="211">
        <f t="shared" si="4"/>
        <v>0</v>
      </c>
      <c r="BF551" s="211">
        <f t="shared" si="5"/>
        <v>0</v>
      </c>
      <c r="BG551" s="211">
        <f t="shared" si="6"/>
        <v>0</v>
      </c>
      <c r="BH551" s="211">
        <f t="shared" si="7"/>
        <v>0</v>
      </c>
      <c r="BI551" s="211">
        <f t="shared" si="8"/>
        <v>0</v>
      </c>
      <c r="BJ551" s="186" t="s">
        <v>81</v>
      </c>
      <c r="BK551" s="211">
        <f t="shared" si="9"/>
        <v>0</v>
      </c>
      <c r="BL551" s="186" t="s">
        <v>279</v>
      </c>
      <c r="BM551" s="210" t="s">
        <v>778</v>
      </c>
    </row>
    <row r="552" spans="1:65" s="39" customFormat="1" ht="21.75" customHeight="1">
      <c r="A552" s="184"/>
      <c r="B552" s="26"/>
      <c r="C552" s="162" t="s">
        <v>779</v>
      </c>
      <c r="D552" s="162" t="s">
        <v>225</v>
      </c>
      <c r="E552" s="163" t="s">
        <v>780</v>
      </c>
      <c r="F552" s="164" t="s">
        <v>781</v>
      </c>
      <c r="G552" s="165" t="s">
        <v>193</v>
      </c>
      <c r="H552" s="166">
        <v>4</v>
      </c>
      <c r="I552" s="167"/>
      <c r="J552" s="168">
        <f t="shared" si="0"/>
        <v>0</v>
      </c>
      <c r="K552" s="169"/>
      <c r="L552" s="212"/>
      <c r="M552" s="213" t="s">
        <v>1</v>
      </c>
      <c r="N552" s="170" t="s">
        <v>38</v>
      </c>
      <c r="O552" s="61"/>
      <c r="P552" s="136">
        <f t="shared" si="1"/>
        <v>0</v>
      </c>
      <c r="Q552" s="136">
        <v>5.0000000000000001E-4</v>
      </c>
      <c r="R552" s="136">
        <f t="shared" si="2"/>
        <v>2E-3</v>
      </c>
      <c r="S552" s="136">
        <v>0</v>
      </c>
      <c r="T552" s="137">
        <f t="shared" si="3"/>
        <v>0</v>
      </c>
      <c r="U552" s="184"/>
      <c r="V552" s="184"/>
      <c r="W552" s="184"/>
      <c r="X552" s="184"/>
      <c r="Y552" s="184"/>
      <c r="Z552" s="184"/>
      <c r="AA552" s="184"/>
      <c r="AB552" s="184"/>
      <c r="AC552" s="184"/>
      <c r="AD552" s="184"/>
      <c r="AE552" s="184"/>
      <c r="AR552" s="210" t="s">
        <v>380</v>
      </c>
      <c r="AT552" s="210" t="s">
        <v>225</v>
      </c>
      <c r="AU552" s="210" t="s">
        <v>83</v>
      </c>
      <c r="AY552" s="186" t="s">
        <v>140</v>
      </c>
      <c r="BE552" s="211">
        <f t="shared" si="4"/>
        <v>0</v>
      </c>
      <c r="BF552" s="211">
        <f t="shared" si="5"/>
        <v>0</v>
      </c>
      <c r="BG552" s="211">
        <f t="shared" si="6"/>
        <v>0</v>
      </c>
      <c r="BH552" s="211">
        <f t="shared" si="7"/>
        <v>0</v>
      </c>
      <c r="BI552" s="211">
        <f t="shared" si="8"/>
        <v>0</v>
      </c>
      <c r="BJ552" s="186" t="s">
        <v>81</v>
      </c>
      <c r="BK552" s="211">
        <f t="shared" si="9"/>
        <v>0</v>
      </c>
      <c r="BL552" s="186" t="s">
        <v>279</v>
      </c>
      <c r="BM552" s="210" t="s">
        <v>782</v>
      </c>
    </row>
    <row r="553" spans="1:65" s="39" customFormat="1" ht="16.5" customHeight="1">
      <c r="A553" s="184"/>
      <c r="B553" s="26"/>
      <c r="C553" s="127" t="s">
        <v>783</v>
      </c>
      <c r="D553" s="127" t="s">
        <v>143</v>
      </c>
      <c r="E553" s="128" t="s">
        <v>784</v>
      </c>
      <c r="F553" s="129" t="s">
        <v>785</v>
      </c>
      <c r="G553" s="130" t="s">
        <v>193</v>
      </c>
      <c r="H553" s="131">
        <v>6</v>
      </c>
      <c r="I553" s="132"/>
      <c r="J553" s="133">
        <f t="shared" si="0"/>
        <v>0</v>
      </c>
      <c r="K553" s="134"/>
      <c r="L553" s="26"/>
      <c r="M553" s="209" t="s">
        <v>1</v>
      </c>
      <c r="N553" s="135" t="s">
        <v>38</v>
      </c>
      <c r="O553" s="61"/>
      <c r="P553" s="136">
        <f t="shared" si="1"/>
        <v>0</v>
      </c>
      <c r="Q553" s="136">
        <v>0</v>
      </c>
      <c r="R553" s="136">
        <f t="shared" si="2"/>
        <v>0</v>
      </c>
      <c r="S553" s="136">
        <v>0</v>
      </c>
      <c r="T553" s="137">
        <f t="shared" si="3"/>
        <v>0</v>
      </c>
      <c r="U553" s="184"/>
      <c r="V553" s="184"/>
      <c r="W553" s="184"/>
      <c r="X553" s="184"/>
      <c r="Y553" s="184"/>
      <c r="Z553" s="184"/>
      <c r="AA553" s="184"/>
      <c r="AB553" s="184"/>
      <c r="AC553" s="184"/>
      <c r="AD553" s="184"/>
      <c r="AE553" s="184"/>
      <c r="AR553" s="210" t="s">
        <v>279</v>
      </c>
      <c r="AT553" s="210" t="s">
        <v>143</v>
      </c>
      <c r="AU553" s="210" t="s">
        <v>83</v>
      </c>
      <c r="AY553" s="186" t="s">
        <v>140</v>
      </c>
      <c r="BE553" s="211">
        <f t="shared" si="4"/>
        <v>0</v>
      </c>
      <c r="BF553" s="211">
        <f t="shared" si="5"/>
        <v>0</v>
      </c>
      <c r="BG553" s="211">
        <f t="shared" si="6"/>
        <v>0</v>
      </c>
      <c r="BH553" s="211">
        <f t="shared" si="7"/>
        <v>0</v>
      </c>
      <c r="BI553" s="211">
        <f t="shared" si="8"/>
        <v>0</v>
      </c>
      <c r="BJ553" s="186" t="s">
        <v>81</v>
      </c>
      <c r="BK553" s="211">
        <f t="shared" si="9"/>
        <v>0</v>
      </c>
      <c r="BL553" s="186" t="s">
        <v>279</v>
      </c>
      <c r="BM553" s="210" t="s">
        <v>786</v>
      </c>
    </row>
    <row r="554" spans="1:65" s="39" customFormat="1" ht="24.2" customHeight="1">
      <c r="A554" s="184"/>
      <c r="B554" s="26"/>
      <c r="C554" s="162" t="s">
        <v>787</v>
      </c>
      <c r="D554" s="162" t="s">
        <v>225</v>
      </c>
      <c r="E554" s="163" t="s">
        <v>788</v>
      </c>
      <c r="F554" s="164" t="s">
        <v>789</v>
      </c>
      <c r="G554" s="165" t="s">
        <v>193</v>
      </c>
      <c r="H554" s="166">
        <v>6</v>
      </c>
      <c r="I554" s="167"/>
      <c r="J554" s="168">
        <f t="shared" si="0"/>
        <v>0</v>
      </c>
      <c r="K554" s="169"/>
      <c r="L554" s="212"/>
      <c r="M554" s="213" t="s">
        <v>1</v>
      </c>
      <c r="N554" s="170" t="s">
        <v>38</v>
      </c>
      <c r="O554" s="61"/>
      <c r="P554" s="136">
        <f t="shared" si="1"/>
        <v>0</v>
      </c>
      <c r="Q554" s="136">
        <v>1.2999999999999999E-3</v>
      </c>
      <c r="R554" s="136">
        <f t="shared" si="2"/>
        <v>7.7999999999999996E-3</v>
      </c>
      <c r="S554" s="136">
        <v>0</v>
      </c>
      <c r="T554" s="137">
        <f t="shared" si="3"/>
        <v>0</v>
      </c>
      <c r="U554" s="184"/>
      <c r="V554" s="184"/>
      <c r="W554" s="184"/>
      <c r="X554" s="184"/>
      <c r="Y554" s="184"/>
      <c r="Z554" s="184"/>
      <c r="AA554" s="184"/>
      <c r="AB554" s="184"/>
      <c r="AC554" s="184"/>
      <c r="AD554" s="184"/>
      <c r="AE554" s="184"/>
      <c r="AR554" s="210" t="s">
        <v>380</v>
      </c>
      <c r="AT554" s="210" t="s">
        <v>225</v>
      </c>
      <c r="AU554" s="210" t="s">
        <v>83</v>
      </c>
      <c r="AY554" s="186" t="s">
        <v>140</v>
      </c>
      <c r="BE554" s="211">
        <f t="shared" si="4"/>
        <v>0</v>
      </c>
      <c r="BF554" s="211">
        <f t="shared" si="5"/>
        <v>0</v>
      </c>
      <c r="BG554" s="211">
        <f t="shared" si="6"/>
        <v>0</v>
      </c>
      <c r="BH554" s="211">
        <f t="shared" si="7"/>
        <v>0</v>
      </c>
      <c r="BI554" s="211">
        <f t="shared" si="8"/>
        <v>0</v>
      </c>
      <c r="BJ554" s="186" t="s">
        <v>81</v>
      </c>
      <c r="BK554" s="211">
        <f t="shared" si="9"/>
        <v>0</v>
      </c>
      <c r="BL554" s="186" t="s">
        <v>279</v>
      </c>
      <c r="BM554" s="210" t="s">
        <v>790</v>
      </c>
    </row>
    <row r="555" spans="1:65" s="39" customFormat="1" ht="16.5" customHeight="1">
      <c r="A555" s="184"/>
      <c r="B555" s="26"/>
      <c r="C555" s="127" t="s">
        <v>791</v>
      </c>
      <c r="D555" s="127" t="s">
        <v>143</v>
      </c>
      <c r="E555" s="128" t="s">
        <v>792</v>
      </c>
      <c r="F555" s="129" t="s">
        <v>793</v>
      </c>
      <c r="G555" s="130" t="s">
        <v>193</v>
      </c>
      <c r="H555" s="131">
        <v>4</v>
      </c>
      <c r="I555" s="132"/>
      <c r="J555" s="133">
        <f t="shared" si="0"/>
        <v>0</v>
      </c>
      <c r="K555" s="134"/>
      <c r="L555" s="26"/>
      <c r="M555" s="209" t="s">
        <v>1</v>
      </c>
      <c r="N555" s="135" t="s">
        <v>38</v>
      </c>
      <c r="O555" s="61"/>
      <c r="P555" s="136">
        <f t="shared" si="1"/>
        <v>0</v>
      </c>
      <c r="Q555" s="136">
        <v>0</v>
      </c>
      <c r="R555" s="136">
        <f t="shared" si="2"/>
        <v>0</v>
      </c>
      <c r="S555" s="136">
        <v>0</v>
      </c>
      <c r="T555" s="137">
        <f t="shared" si="3"/>
        <v>0</v>
      </c>
      <c r="U555" s="184"/>
      <c r="V555" s="184"/>
      <c r="W555" s="184"/>
      <c r="X555" s="184"/>
      <c r="Y555" s="184"/>
      <c r="Z555" s="184"/>
      <c r="AA555" s="184"/>
      <c r="AB555" s="184"/>
      <c r="AC555" s="184"/>
      <c r="AD555" s="184"/>
      <c r="AE555" s="184"/>
      <c r="AR555" s="210" t="s">
        <v>279</v>
      </c>
      <c r="AT555" s="210" t="s">
        <v>143</v>
      </c>
      <c r="AU555" s="210" t="s">
        <v>83</v>
      </c>
      <c r="AY555" s="186" t="s">
        <v>140</v>
      </c>
      <c r="BE555" s="211">
        <f t="shared" si="4"/>
        <v>0</v>
      </c>
      <c r="BF555" s="211">
        <f t="shared" si="5"/>
        <v>0</v>
      </c>
      <c r="BG555" s="211">
        <f t="shared" si="6"/>
        <v>0</v>
      </c>
      <c r="BH555" s="211">
        <f t="shared" si="7"/>
        <v>0</v>
      </c>
      <c r="BI555" s="211">
        <f t="shared" si="8"/>
        <v>0</v>
      </c>
      <c r="BJ555" s="186" t="s">
        <v>81</v>
      </c>
      <c r="BK555" s="211">
        <f t="shared" si="9"/>
        <v>0</v>
      </c>
      <c r="BL555" s="186" t="s">
        <v>279</v>
      </c>
      <c r="BM555" s="210" t="s">
        <v>794</v>
      </c>
    </row>
    <row r="556" spans="1:65" s="39" customFormat="1" ht="16.5" customHeight="1">
      <c r="A556" s="184"/>
      <c r="B556" s="26"/>
      <c r="C556" s="162" t="s">
        <v>795</v>
      </c>
      <c r="D556" s="162" t="s">
        <v>225</v>
      </c>
      <c r="E556" s="163" t="s">
        <v>796</v>
      </c>
      <c r="F556" s="164" t="s">
        <v>797</v>
      </c>
      <c r="G556" s="165" t="s">
        <v>193</v>
      </c>
      <c r="H556" s="166">
        <v>4</v>
      </c>
      <c r="I556" s="167"/>
      <c r="J556" s="168">
        <f t="shared" si="0"/>
        <v>0</v>
      </c>
      <c r="K556" s="169"/>
      <c r="L556" s="212"/>
      <c r="M556" s="213" t="s">
        <v>1</v>
      </c>
      <c r="N556" s="170" t="s">
        <v>38</v>
      </c>
      <c r="O556" s="61"/>
      <c r="P556" s="136">
        <f t="shared" si="1"/>
        <v>0</v>
      </c>
      <c r="Q556" s="136">
        <v>1.2E-4</v>
      </c>
      <c r="R556" s="136">
        <f t="shared" si="2"/>
        <v>4.8000000000000001E-4</v>
      </c>
      <c r="S556" s="136">
        <v>0</v>
      </c>
      <c r="T556" s="137">
        <f t="shared" si="3"/>
        <v>0</v>
      </c>
      <c r="U556" s="184"/>
      <c r="V556" s="184"/>
      <c r="W556" s="184"/>
      <c r="X556" s="184"/>
      <c r="Y556" s="184"/>
      <c r="Z556" s="184"/>
      <c r="AA556" s="184"/>
      <c r="AB556" s="184"/>
      <c r="AC556" s="184"/>
      <c r="AD556" s="184"/>
      <c r="AE556" s="184"/>
      <c r="AR556" s="210" t="s">
        <v>380</v>
      </c>
      <c r="AT556" s="210" t="s">
        <v>225</v>
      </c>
      <c r="AU556" s="210" t="s">
        <v>83</v>
      </c>
      <c r="AY556" s="186" t="s">
        <v>140</v>
      </c>
      <c r="BE556" s="211">
        <f t="shared" si="4"/>
        <v>0</v>
      </c>
      <c r="BF556" s="211">
        <f t="shared" si="5"/>
        <v>0</v>
      </c>
      <c r="BG556" s="211">
        <f t="shared" si="6"/>
        <v>0</v>
      </c>
      <c r="BH556" s="211">
        <f t="shared" si="7"/>
        <v>0</v>
      </c>
      <c r="BI556" s="211">
        <f t="shared" si="8"/>
        <v>0</v>
      </c>
      <c r="BJ556" s="186" t="s">
        <v>81</v>
      </c>
      <c r="BK556" s="211">
        <f t="shared" si="9"/>
        <v>0</v>
      </c>
      <c r="BL556" s="186" t="s">
        <v>279</v>
      </c>
      <c r="BM556" s="210" t="s">
        <v>798</v>
      </c>
    </row>
    <row r="557" spans="1:65" s="39" customFormat="1" ht="16.5" customHeight="1">
      <c r="A557" s="184"/>
      <c r="B557" s="26"/>
      <c r="C557" s="127" t="s">
        <v>799</v>
      </c>
      <c r="D557" s="127" t="s">
        <v>143</v>
      </c>
      <c r="E557" s="128" t="s">
        <v>800</v>
      </c>
      <c r="F557" s="129" t="s">
        <v>801</v>
      </c>
      <c r="G557" s="130" t="s">
        <v>193</v>
      </c>
      <c r="H557" s="131">
        <v>1</v>
      </c>
      <c r="I557" s="132"/>
      <c r="J557" s="133">
        <f t="shared" si="0"/>
        <v>0</v>
      </c>
      <c r="K557" s="134"/>
      <c r="L557" s="26"/>
      <c r="M557" s="209" t="s">
        <v>1</v>
      </c>
      <c r="N557" s="135" t="s">
        <v>38</v>
      </c>
      <c r="O557" s="61"/>
      <c r="P557" s="136">
        <f t="shared" si="1"/>
        <v>0</v>
      </c>
      <c r="Q557" s="136">
        <v>0</v>
      </c>
      <c r="R557" s="136">
        <f t="shared" si="2"/>
        <v>0</v>
      </c>
      <c r="S557" s="136">
        <v>0</v>
      </c>
      <c r="T557" s="137">
        <f t="shared" si="3"/>
        <v>0</v>
      </c>
      <c r="U557" s="184"/>
      <c r="V557" s="184"/>
      <c r="W557" s="184"/>
      <c r="X557" s="184"/>
      <c r="Y557" s="184"/>
      <c r="Z557" s="184"/>
      <c r="AA557" s="184"/>
      <c r="AB557" s="184"/>
      <c r="AC557" s="184"/>
      <c r="AD557" s="184"/>
      <c r="AE557" s="184"/>
      <c r="AR557" s="210" t="s">
        <v>279</v>
      </c>
      <c r="AT557" s="210" t="s">
        <v>143</v>
      </c>
      <c r="AU557" s="210" t="s">
        <v>83</v>
      </c>
      <c r="AY557" s="186" t="s">
        <v>140</v>
      </c>
      <c r="BE557" s="211">
        <f t="shared" si="4"/>
        <v>0</v>
      </c>
      <c r="BF557" s="211">
        <f t="shared" si="5"/>
        <v>0</v>
      </c>
      <c r="BG557" s="211">
        <f t="shared" si="6"/>
        <v>0</v>
      </c>
      <c r="BH557" s="211">
        <f t="shared" si="7"/>
        <v>0</v>
      </c>
      <c r="BI557" s="211">
        <f t="shared" si="8"/>
        <v>0</v>
      </c>
      <c r="BJ557" s="186" t="s">
        <v>81</v>
      </c>
      <c r="BK557" s="211">
        <f t="shared" si="9"/>
        <v>0</v>
      </c>
      <c r="BL557" s="186" t="s">
        <v>279</v>
      </c>
      <c r="BM557" s="210" t="s">
        <v>802</v>
      </c>
    </row>
    <row r="558" spans="1:65" s="39" customFormat="1" ht="16.5" customHeight="1">
      <c r="A558" s="184"/>
      <c r="B558" s="26"/>
      <c r="C558" s="162" t="s">
        <v>803</v>
      </c>
      <c r="D558" s="162" t="s">
        <v>225</v>
      </c>
      <c r="E558" s="163" t="s">
        <v>804</v>
      </c>
      <c r="F558" s="164" t="s">
        <v>805</v>
      </c>
      <c r="G558" s="165" t="s">
        <v>193</v>
      </c>
      <c r="H558" s="166">
        <v>1</v>
      </c>
      <c r="I558" s="167"/>
      <c r="J558" s="168">
        <f t="shared" si="0"/>
        <v>0</v>
      </c>
      <c r="K558" s="169"/>
      <c r="L558" s="212"/>
      <c r="M558" s="213" t="s">
        <v>1</v>
      </c>
      <c r="N558" s="170" t="s">
        <v>38</v>
      </c>
      <c r="O558" s="61"/>
      <c r="P558" s="136">
        <f t="shared" si="1"/>
        <v>0</v>
      </c>
      <c r="Q558" s="136">
        <v>8.0000000000000004E-4</v>
      </c>
      <c r="R558" s="136">
        <f t="shared" si="2"/>
        <v>8.0000000000000004E-4</v>
      </c>
      <c r="S558" s="136">
        <v>0</v>
      </c>
      <c r="T558" s="137">
        <f t="shared" si="3"/>
        <v>0</v>
      </c>
      <c r="U558" s="184"/>
      <c r="V558" s="184"/>
      <c r="W558" s="184"/>
      <c r="X558" s="184"/>
      <c r="Y558" s="184"/>
      <c r="Z558" s="184"/>
      <c r="AA558" s="184"/>
      <c r="AB558" s="184"/>
      <c r="AC558" s="184"/>
      <c r="AD558" s="184"/>
      <c r="AE558" s="184"/>
      <c r="AR558" s="210" t="s">
        <v>380</v>
      </c>
      <c r="AT558" s="210" t="s">
        <v>225</v>
      </c>
      <c r="AU558" s="210" t="s">
        <v>83</v>
      </c>
      <c r="AY558" s="186" t="s">
        <v>140</v>
      </c>
      <c r="BE558" s="211">
        <f t="shared" si="4"/>
        <v>0</v>
      </c>
      <c r="BF558" s="211">
        <f t="shared" si="5"/>
        <v>0</v>
      </c>
      <c r="BG558" s="211">
        <f t="shared" si="6"/>
        <v>0</v>
      </c>
      <c r="BH558" s="211">
        <f t="shared" si="7"/>
        <v>0</v>
      </c>
      <c r="BI558" s="211">
        <f t="shared" si="8"/>
        <v>0</v>
      </c>
      <c r="BJ558" s="186" t="s">
        <v>81</v>
      </c>
      <c r="BK558" s="211">
        <f t="shared" si="9"/>
        <v>0</v>
      </c>
      <c r="BL558" s="186" t="s">
        <v>279</v>
      </c>
      <c r="BM558" s="210" t="s">
        <v>806</v>
      </c>
    </row>
    <row r="559" spans="1:65" s="39" customFormat="1" ht="16.5" customHeight="1">
      <c r="A559" s="184"/>
      <c r="B559" s="26"/>
      <c r="C559" s="127" t="s">
        <v>807</v>
      </c>
      <c r="D559" s="127" t="s">
        <v>143</v>
      </c>
      <c r="E559" s="128" t="s">
        <v>808</v>
      </c>
      <c r="F559" s="129" t="s">
        <v>809</v>
      </c>
      <c r="G559" s="130" t="s">
        <v>193</v>
      </c>
      <c r="H559" s="131">
        <v>1</v>
      </c>
      <c r="I559" s="132"/>
      <c r="J559" s="133">
        <f t="shared" si="0"/>
        <v>0</v>
      </c>
      <c r="K559" s="134"/>
      <c r="L559" s="26"/>
      <c r="M559" s="209" t="s">
        <v>1</v>
      </c>
      <c r="N559" s="135" t="s">
        <v>38</v>
      </c>
      <c r="O559" s="61"/>
      <c r="P559" s="136">
        <f t="shared" si="1"/>
        <v>0</v>
      </c>
      <c r="Q559" s="136">
        <v>0</v>
      </c>
      <c r="R559" s="136">
        <f t="shared" si="2"/>
        <v>0</v>
      </c>
      <c r="S559" s="136">
        <v>0</v>
      </c>
      <c r="T559" s="137">
        <f t="shared" si="3"/>
        <v>0</v>
      </c>
      <c r="U559" s="184"/>
      <c r="V559" s="184"/>
      <c r="W559" s="184"/>
      <c r="X559" s="184"/>
      <c r="Y559" s="184"/>
      <c r="Z559" s="184"/>
      <c r="AA559" s="184"/>
      <c r="AB559" s="184"/>
      <c r="AC559" s="184"/>
      <c r="AD559" s="184"/>
      <c r="AE559" s="184"/>
      <c r="AR559" s="210" t="s">
        <v>279</v>
      </c>
      <c r="AT559" s="210" t="s">
        <v>143</v>
      </c>
      <c r="AU559" s="210" t="s">
        <v>83</v>
      </c>
      <c r="AY559" s="186" t="s">
        <v>140</v>
      </c>
      <c r="BE559" s="211">
        <f t="shared" si="4"/>
        <v>0</v>
      </c>
      <c r="BF559" s="211">
        <f t="shared" si="5"/>
        <v>0</v>
      </c>
      <c r="BG559" s="211">
        <f t="shared" si="6"/>
        <v>0</v>
      </c>
      <c r="BH559" s="211">
        <f t="shared" si="7"/>
        <v>0</v>
      </c>
      <c r="BI559" s="211">
        <f t="shared" si="8"/>
        <v>0</v>
      </c>
      <c r="BJ559" s="186" t="s">
        <v>81</v>
      </c>
      <c r="BK559" s="211">
        <f t="shared" si="9"/>
        <v>0</v>
      </c>
      <c r="BL559" s="186" t="s">
        <v>279</v>
      </c>
      <c r="BM559" s="210" t="s">
        <v>810</v>
      </c>
    </row>
    <row r="560" spans="1:65" s="39" customFormat="1" ht="16.5" customHeight="1">
      <c r="A560" s="184"/>
      <c r="B560" s="26"/>
      <c r="C560" s="162" t="s">
        <v>811</v>
      </c>
      <c r="D560" s="162" t="s">
        <v>225</v>
      </c>
      <c r="E560" s="163" t="s">
        <v>812</v>
      </c>
      <c r="F560" s="164" t="s">
        <v>813</v>
      </c>
      <c r="G560" s="165" t="s">
        <v>193</v>
      </c>
      <c r="H560" s="166">
        <v>1</v>
      </c>
      <c r="I560" s="167"/>
      <c r="J560" s="168">
        <f t="shared" si="0"/>
        <v>0</v>
      </c>
      <c r="K560" s="169"/>
      <c r="L560" s="212"/>
      <c r="M560" s="213" t="s">
        <v>1</v>
      </c>
      <c r="N560" s="170" t="s">
        <v>38</v>
      </c>
      <c r="O560" s="61"/>
      <c r="P560" s="136">
        <f t="shared" si="1"/>
        <v>0</v>
      </c>
      <c r="Q560" s="136">
        <v>7.5000000000000002E-4</v>
      </c>
      <c r="R560" s="136">
        <f t="shared" si="2"/>
        <v>7.5000000000000002E-4</v>
      </c>
      <c r="S560" s="136">
        <v>0</v>
      </c>
      <c r="T560" s="137">
        <f t="shared" si="3"/>
        <v>0</v>
      </c>
      <c r="U560" s="184"/>
      <c r="V560" s="184"/>
      <c r="W560" s="184"/>
      <c r="X560" s="184"/>
      <c r="Y560" s="184"/>
      <c r="Z560" s="184"/>
      <c r="AA560" s="184"/>
      <c r="AB560" s="184"/>
      <c r="AC560" s="184"/>
      <c r="AD560" s="184"/>
      <c r="AE560" s="184"/>
      <c r="AR560" s="210" t="s">
        <v>380</v>
      </c>
      <c r="AT560" s="210" t="s">
        <v>225</v>
      </c>
      <c r="AU560" s="210" t="s">
        <v>83</v>
      </c>
      <c r="AY560" s="186" t="s">
        <v>140</v>
      </c>
      <c r="BE560" s="211">
        <f t="shared" si="4"/>
        <v>0</v>
      </c>
      <c r="BF560" s="211">
        <f t="shared" si="5"/>
        <v>0</v>
      </c>
      <c r="BG560" s="211">
        <f t="shared" si="6"/>
        <v>0</v>
      </c>
      <c r="BH560" s="211">
        <f t="shared" si="7"/>
        <v>0</v>
      </c>
      <c r="BI560" s="211">
        <f t="shared" si="8"/>
        <v>0</v>
      </c>
      <c r="BJ560" s="186" t="s">
        <v>81</v>
      </c>
      <c r="BK560" s="211">
        <f t="shared" si="9"/>
        <v>0</v>
      </c>
      <c r="BL560" s="186" t="s">
        <v>279</v>
      </c>
      <c r="BM560" s="210" t="s">
        <v>814</v>
      </c>
    </row>
    <row r="561" spans="1:65" s="39" customFormat="1" ht="16.5" customHeight="1">
      <c r="A561" s="184"/>
      <c r="B561" s="26"/>
      <c r="C561" s="127" t="s">
        <v>815</v>
      </c>
      <c r="D561" s="127" t="s">
        <v>143</v>
      </c>
      <c r="E561" s="128" t="s">
        <v>816</v>
      </c>
      <c r="F561" s="129" t="s">
        <v>817</v>
      </c>
      <c r="G561" s="130" t="s">
        <v>610</v>
      </c>
      <c r="H561" s="131">
        <v>2</v>
      </c>
      <c r="I561" s="132"/>
      <c r="J561" s="133">
        <f t="shared" si="0"/>
        <v>0</v>
      </c>
      <c r="K561" s="134"/>
      <c r="L561" s="26"/>
      <c r="M561" s="209" t="s">
        <v>1</v>
      </c>
      <c r="N561" s="135" t="s">
        <v>38</v>
      </c>
      <c r="O561" s="61"/>
      <c r="P561" s="136">
        <f t="shared" si="1"/>
        <v>0</v>
      </c>
      <c r="Q561" s="136">
        <v>5.5999999999999995E-4</v>
      </c>
      <c r="R561" s="136">
        <f t="shared" si="2"/>
        <v>1.1199999999999999E-3</v>
      </c>
      <c r="S561" s="136">
        <v>0</v>
      </c>
      <c r="T561" s="137">
        <f t="shared" si="3"/>
        <v>0</v>
      </c>
      <c r="U561" s="184"/>
      <c r="V561" s="184"/>
      <c r="W561" s="184"/>
      <c r="X561" s="184"/>
      <c r="Y561" s="184"/>
      <c r="Z561" s="184"/>
      <c r="AA561" s="184"/>
      <c r="AB561" s="184"/>
      <c r="AC561" s="184"/>
      <c r="AD561" s="184"/>
      <c r="AE561" s="184"/>
      <c r="AR561" s="210" t="s">
        <v>279</v>
      </c>
      <c r="AT561" s="210" t="s">
        <v>143</v>
      </c>
      <c r="AU561" s="210" t="s">
        <v>83</v>
      </c>
      <c r="AY561" s="186" t="s">
        <v>140</v>
      </c>
      <c r="BE561" s="211">
        <f t="shared" si="4"/>
        <v>0</v>
      </c>
      <c r="BF561" s="211">
        <f t="shared" si="5"/>
        <v>0</v>
      </c>
      <c r="BG561" s="211">
        <f t="shared" si="6"/>
        <v>0</v>
      </c>
      <c r="BH561" s="211">
        <f t="shared" si="7"/>
        <v>0</v>
      </c>
      <c r="BI561" s="211">
        <f t="shared" si="8"/>
        <v>0</v>
      </c>
      <c r="BJ561" s="186" t="s">
        <v>81</v>
      </c>
      <c r="BK561" s="211">
        <f t="shared" si="9"/>
        <v>0</v>
      </c>
      <c r="BL561" s="186" t="s">
        <v>279</v>
      </c>
      <c r="BM561" s="210" t="s">
        <v>818</v>
      </c>
    </row>
    <row r="562" spans="1:65" s="139" customFormat="1">
      <c r="B562" s="138"/>
      <c r="D562" s="140" t="s">
        <v>149</v>
      </c>
      <c r="E562" s="141" t="s">
        <v>1</v>
      </c>
      <c r="F562" s="142" t="s">
        <v>819</v>
      </c>
      <c r="H562" s="141" t="s">
        <v>1</v>
      </c>
      <c r="L562" s="138"/>
      <c r="M562" s="143"/>
      <c r="N562" s="144"/>
      <c r="O562" s="144"/>
      <c r="P562" s="144"/>
      <c r="Q562" s="144"/>
      <c r="R562" s="144"/>
      <c r="S562" s="144"/>
      <c r="T562" s="145"/>
      <c r="AT562" s="141" t="s">
        <v>149</v>
      </c>
      <c r="AU562" s="141" t="s">
        <v>83</v>
      </c>
      <c r="AV562" s="139" t="s">
        <v>81</v>
      </c>
      <c r="AW562" s="139" t="s">
        <v>31</v>
      </c>
      <c r="AX562" s="139" t="s">
        <v>73</v>
      </c>
      <c r="AY562" s="141" t="s">
        <v>140</v>
      </c>
    </row>
    <row r="563" spans="1:65" s="147" customFormat="1">
      <c r="B563" s="146"/>
      <c r="D563" s="140" t="s">
        <v>149</v>
      </c>
      <c r="E563" s="148" t="s">
        <v>1</v>
      </c>
      <c r="F563" s="149" t="s">
        <v>224</v>
      </c>
      <c r="H563" s="150">
        <v>2</v>
      </c>
      <c r="L563" s="146"/>
      <c r="M563" s="151"/>
      <c r="N563" s="152"/>
      <c r="O563" s="152"/>
      <c r="P563" s="152"/>
      <c r="Q563" s="152"/>
      <c r="R563" s="152"/>
      <c r="S563" s="152"/>
      <c r="T563" s="153"/>
      <c r="AT563" s="148" t="s">
        <v>149</v>
      </c>
      <c r="AU563" s="148" t="s">
        <v>83</v>
      </c>
      <c r="AV563" s="147" t="s">
        <v>83</v>
      </c>
      <c r="AW563" s="147" t="s">
        <v>31</v>
      </c>
      <c r="AX563" s="147" t="s">
        <v>81</v>
      </c>
      <c r="AY563" s="148" t="s">
        <v>140</v>
      </c>
    </row>
    <row r="564" spans="1:65" s="39" customFormat="1" ht="24.2" customHeight="1">
      <c r="A564" s="184"/>
      <c r="B564" s="26"/>
      <c r="C564" s="162" t="s">
        <v>820</v>
      </c>
      <c r="D564" s="162" t="s">
        <v>225</v>
      </c>
      <c r="E564" s="163" t="s">
        <v>821</v>
      </c>
      <c r="F564" s="164" t="s">
        <v>822</v>
      </c>
      <c r="G564" s="165" t="s">
        <v>193</v>
      </c>
      <c r="H564" s="166">
        <v>2</v>
      </c>
      <c r="I564" s="167"/>
      <c r="J564" s="168">
        <f>ROUND(I564*H564,2)</f>
        <v>0</v>
      </c>
      <c r="K564" s="169"/>
      <c r="L564" s="212"/>
      <c r="M564" s="213" t="s">
        <v>1</v>
      </c>
      <c r="N564" s="170" t="s">
        <v>38</v>
      </c>
      <c r="O564" s="61"/>
      <c r="P564" s="136">
        <f>O564*H564</f>
        <v>0</v>
      </c>
      <c r="Q564" s="136">
        <v>0.02</v>
      </c>
      <c r="R564" s="136">
        <f>Q564*H564</f>
        <v>0.04</v>
      </c>
      <c r="S564" s="136">
        <v>0</v>
      </c>
      <c r="T564" s="137">
        <f>S564*H564</f>
        <v>0</v>
      </c>
      <c r="U564" s="184"/>
      <c r="V564" s="184"/>
      <c r="W564" s="184"/>
      <c r="X564" s="184"/>
      <c r="Y564" s="184"/>
      <c r="Z564" s="184"/>
      <c r="AA564" s="184"/>
      <c r="AB564" s="184"/>
      <c r="AC564" s="184"/>
      <c r="AD564" s="184"/>
      <c r="AE564" s="184"/>
      <c r="AR564" s="210" t="s">
        <v>380</v>
      </c>
      <c r="AT564" s="210" t="s">
        <v>225</v>
      </c>
      <c r="AU564" s="210" t="s">
        <v>83</v>
      </c>
      <c r="AY564" s="186" t="s">
        <v>140</v>
      </c>
      <c r="BE564" s="211">
        <f>IF(N564="základní",J564,0)</f>
        <v>0</v>
      </c>
      <c r="BF564" s="211">
        <f>IF(N564="snížená",J564,0)</f>
        <v>0</v>
      </c>
      <c r="BG564" s="211">
        <f>IF(N564="zákl. přenesená",J564,0)</f>
        <v>0</v>
      </c>
      <c r="BH564" s="211">
        <f>IF(N564="sníž. přenesená",J564,0)</f>
        <v>0</v>
      </c>
      <c r="BI564" s="211">
        <f>IF(N564="nulová",J564,0)</f>
        <v>0</v>
      </c>
      <c r="BJ564" s="186" t="s">
        <v>81</v>
      </c>
      <c r="BK564" s="211">
        <f>ROUND(I564*H564,2)</f>
        <v>0</v>
      </c>
      <c r="BL564" s="186" t="s">
        <v>279</v>
      </c>
      <c r="BM564" s="210" t="s">
        <v>823</v>
      </c>
    </row>
    <row r="565" spans="1:65" s="39" customFormat="1" ht="16.5" customHeight="1">
      <c r="A565" s="184"/>
      <c r="B565" s="26"/>
      <c r="C565" s="162" t="s">
        <v>824</v>
      </c>
      <c r="D565" s="162" t="s">
        <v>225</v>
      </c>
      <c r="E565" s="163" t="s">
        <v>825</v>
      </c>
      <c r="F565" s="164" t="s">
        <v>826</v>
      </c>
      <c r="G565" s="165" t="s">
        <v>193</v>
      </c>
      <c r="H565" s="166">
        <v>2</v>
      </c>
      <c r="I565" s="167"/>
      <c r="J565" s="168">
        <f>ROUND(I565*H565,2)</f>
        <v>0</v>
      </c>
      <c r="K565" s="169"/>
      <c r="L565" s="212"/>
      <c r="M565" s="213" t="s">
        <v>1</v>
      </c>
      <c r="N565" s="170" t="s">
        <v>38</v>
      </c>
      <c r="O565" s="61"/>
      <c r="P565" s="136">
        <f>O565*H565</f>
        <v>0</v>
      </c>
      <c r="Q565" s="136">
        <v>4.0000000000000001E-3</v>
      </c>
      <c r="R565" s="136">
        <f>Q565*H565</f>
        <v>8.0000000000000002E-3</v>
      </c>
      <c r="S565" s="136">
        <v>0</v>
      </c>
      <c r="T565" s="137">
        <f>S565*H565</f>
        <v>0</v>
      </c>
      <c r="U565" s="184"/>
      <c r="V565" s="184"/>
      <c r="W565" s="184"/>
      <c r="X565" s="184"/>
      <c r="Y565" s="184"/>
      <c r="Z565" s="184"/>
      <c r="AA565" s="184"/>
      <c r="AB565" s="184"/>
      <c r="AC565" s="184"/>
      <c r="AD565" s="184"/>
      <c r="AE565" s="184"/>
      <c r="AR565" s="210" t="s">
        <v>380</v>
      </c>
      <c r="AT565" s="210" t="s">
        <v>225</v>
      </c>
      <c r="AU565" s="210" t="s">
        <v>83</v>
      </c>
      <c r="AY565" s="186" t="s">
        <v>140</v>
      </c>
      <c r="BE565" s="211">
        <f>IF(N565="základní",J565,0)</f>
        <v>0</v>
      </c>
      <c r="BF565" s="211">
        <f>IF(N565="snížená",J565,0)</f>
        <v>0</v>
      </c>
      <c r="BG565" s="211">
        <f>IF(N565="zákl. přenesená",J565,0)</f>
        <v>0</v>
      </c>
      <c r="BH565" s="211">
        <f>IF(N565="sníž. přenesená",J565,0)</f>
        <v>0</v>
      </c>
      <c r="BI565" s="211">
        <f>IF(N565="nulová",J565,0)</f>
        <v>0</v>
      </c>
      <c r="BJ565" s="186" t="s">
        <v>81</v>
      </c>
      <c r="BK565" s="211">
        <f>ROUND(I565*H565,2)</f>
        <v>0</v>
      </c>
      <c r="BL565" s="186" t="s">
        <v>279</v>
      </c>
      <c r="BM565" s="210" t="s">
        <v>827</v>
      </c>
    </row>
    <row r="566" spans="1:65" s="39" customFormat="1" ht="16.5" customHeight="1">
      <c r="A566" s="184"/>
      <c r="B566" s="26"/>
      <c r="C566" s="127" t="s">
        <v>828</v>
      </c>
      <c r="D566" s="127" t="s">
        <v>143</v>
      </c>
      <c r="E566" s="128" t="s">
        <v>829</v>
      </c>
      <c r="F566" s="129" t="s">
        <v>830</v>
      </c>
      <c r="G566" s="130" t="s">
        <v>610</v>
      </c>
      <c r="H566" s="131">
        <v>8</v>
      </c>
      <c r="I566" s="132"/>
      <c r="J566" s="133">
        <f>ROUND(I566*H566,2)</f>
        <v>0</v>
      </c>
      <c r="K566" s="134"/>
      <c r="L566" s="26"/>
      <c r="M566" s="209" t="s">
        <v>1</v>
      </c>
      <c r="N566" s="135" t="s">
        <v>38</v>
      </c>
      <c r="O566" s="61"/>
      <c r="P566" s="136">
        <f>O566*H566</f>
        <v>0</v>
      </c>
      <c r="Q566" s="136">
        <v>0</v>
      </c>
      <c r="R566" s="136">
        <f>Q566*H566</f>
        <v>0</v>
      </c>
      <c r="S566" s="136">
        <v>1.56E-3</v>
      </c>
      <c r="T566" s="137">
        <f>S566*H566</f>
        <v>1.248E-2</v>
      </c>
      <c r="U566" s="184"/>
      <c r="V566" s="184"/>
      <c r="W566" s="184"/>
      <c r="X566" s="184"/>
      <c r="Y566" s="184"/>
      <c r="Z566" s="184"/>
      <c r="AA566" s="184"/>
      <c r="AB566" s="184"/>
      <c r="AC566" s="184"/>
      <c r="AD566" s="184"/>
      <c r="AE566" s="184"/>
      <c r="AR566" s="210" t="s">
        <v>279</v>
      </c>
      <c r="AT566" s="210" t="s">
        <v>143</v>
      </c>
      <c r="AU566" s="210" t="s">
        <v>83</v>
      </c>
      <c r="AY566" s="186" t="s">
        <v>140</v>
      </c>
      <c r="BE566" s="211">
        <f>IF(N566="základní",J566,0)</f>
        <v>0</v>
      </c>
      <c r="BF566" s="211">
        <f>IF(N566="snížená",J566,0)</f>
        <v>0</v>
      </c>
      <c r="BG566" s="211">
        <f>IF(N566="zákl. přenesená",J566,0)</f>
        <v>0</v>
      </c>
      <c r="BH566" s="211">
        <f>IF(N566="sníž. přenesená",J566,0)</f>
        <v>0</v>
      </c>
      <c r="BI566" s="211">
        <f>IF(N566="nulová",J566,0)</f>
        <v>0</v>
      </c>
      <c r="BJ566" s="186" t="s">
        <v>81</v>
      </c>
      <c r="BK566" s="211">
        <f>ROUND(I566*H566,2)</f>
        <v>0</v>
      </c>
      <c r="BL566" s="186" t="s">
        <v>279</v>
      </c>
      <c r="BM566" s="210" t="s">
        <v>831</v>
      </c>
    </row>
    <row r="567" spans="1:65" s="139" customFormat="1">
      <c r="B567" s="138"/>
      <c r="D567" s="140" t="s">
        <v>149</v>
      </c>
      <c r="E567" s="141" t="s">
        <v>1</v>
      </c>
      <c r="F567" s="142" t="s">
        <v>637</v>
      </c>
      <c r="H567" s="141" t="s">
        <v>1</v>
      </c>
      <c r="L567" s="138"/>
      <c r="M567" s="143"/>
      <c r="N567" s="144"/>
      <c r="O567" s="144"/>
      <c r="P567" s="144"/>
      <c r="Q567" s="144"/>
      <c r="R567" s="144"/>
      <c r="S567" s="144"/>
      <c r="T567" s="145"/>
      <c r="AT567" s="141" t="s">
        <v>149</v>
      </c>
      <c r="AU567" s="141" t="s">
        <v>83</v>
      </c>
      <c r="AV567" s="139" t="s">
        <v>81</v>
      </c>
      <c r="AW567" s="139" t="s">
        <v>31</v>
      </c>
      <c r="AX567" s="139" t="s">
        <v>73</v>
      </c>
      <c r="AY567" s="141" t="s">
        <v>140</v>
      </c>
    </row>
    <row r="568" spans="1:65" s="147" customFormat="1">
      <c r="B568" s="146"/>
      <c r="D568" s="140" t="s">
        <v>149</v>
      </c>
      <c r="E568" s="148" t="s">
        <v>1</v>
      </c>
      <c r="F568" s="149" t="s">
        <v>832</v>
      </c>
      <c r="H568" s="150">
        <v>8</v>
      </c>
      <c r="L568" s="146"/>
      <c r="M568" s="151"/>
      <c r="N568" s="152"/>
      <c r="O568" s="152"/>
      <c r="P568" s="152"/>
      <c r="Q568" s="152"/>
      <c r="R568" s="152"/>
      <c r="S568" s="152"/>
      <c r="T568" s="153"/>
      <c r="AT568" s="148" t="s">
        <v>149</v>
      </c>
      <c r="AU568" s="148" t="s">
        <v>83</v>
      </c>
      <c r="AV568" s="147" t="s">
        <v>83</v>
      </c>
      <c r="AW568" s="147" t="s">
        <v>31</v>
      </c>
      <c r="AX568" s="147" t="s">
        <v>81</v>
      </c>
      <c r="AY568" s="148" t="s">
        <v>140</v>
      </c>
    </row>
    <row r="569" spans="1:65" s="39" customFormat="1" ht="24.2" customHeight="1">
      <c r="A569" s="184"/>
      <c r="B569" s="26"/>
      <c r="C569" s="127" t="s">
        <v>833</v>
      </c>
      <c r="D569" s="127" t="s">
        <v>143</v>
      </c>
      <c r="E569" s="128" t="s">
        <v>834</v>
      </c>
      <c r="F569" s="129" t="s">
        <v>835</v>
      </c>
      <c r="G569" s="130" t="s">
        <v>193</v>
      </c>
      <c r="H569" s="131">
        <v>2</v>
      </c>
      <c r="I569" s="132"/>
      <c r="J569" s="133">
        <f>ROUND(I569*H569,2)</f>
        <v>0</v>
      </c>
      <c r="K569" s="134"/>
      <c r="L569" s="26"/>
      <c r="M569" s="209" t="s">
        <v>1</v>
      </c>
      <c r="N569" s="135" t="s">
        <v>38</v>
      </c>
      <c r="O569" s="61"/>
      <c r="P569" s="136">
        <f>O569*H569</f>
        <v>0</v>
      </c>
      <c r="Q569" s="136">
        <v>1.5914E-4</v>
      </c>
      <c r="R569" s="136">
        <f>Q569*H569</f>
        <v>3.1828E-4</v>
      </c>
      <c r="S569" s="136">
        <v>0</v>
      </c>
      <c r="T569" s="137">
        <f>S569*H569</f>
        <v>0</v>
      </c>
      <c r="U569" s="184"/>
      <c r="V569" s="184"/>
      <c r="W569" s="184"/>
      <c r="X569" s="184"/>
      <c r="Y569" s="184"/>
      <c r="Z569" s="184"/>
      <c r="AA569" s="184"/>
      <c r="AB569" s="184"/>
      <c r="AC569" s="184"/>
      <c r="AD569" s="184"/>
      <c r="AE569" s="184"/>
      <c r="AR569" s="210" t="s">
        <v>279</v>
      </c>
      <c r="AT569" s="210" t="s">
        <v>143</v>
      </c>
      <c r="AU569" s="210" t="s">
        <v>83</v>
      </c>
      <c r="AY569" s="186" t="s">
        <v>140</v>
      </c>
      <c r="BE569" s="211">
        <f>IF(N569="základní",J569,0)</f>
        <v>0</v>
      </c>
      <c r="BF569" s="211">
        <f>IF(N569="snížená",J569,0)</f>
        <v>0</v>
      </c>
      <c r="BG569" s="211">
        <f>IF(N569="zákl. přenesená",J569,0)</f>
        <v>0</v>
      </c>
      <c r="BH569" s="211">
        <f>IF(N569="sníž. přenesená",J569,0)</f>
        <v>0</v>
      </c>
      <c r="BI569" s="211">
        <f>IF(N569="nulová",J569,0)</f>
        <v>0</v>
      </c>
      <c r="BJ569" s="186" t="s">
        <v>81</v>
      </c>
      <c r="BK569" s="211">
        <f>ROUND(I569*H569,2)</f>
        <v>0</v>
      </c>
      <c r="BL569" s="186" t="s">
        <v>279</v>
      </c>
      <c r="BM569" s="210" t="s">
        <v>836</v>
      </c>
    </row>
    <row r="570" spans="1:65" s="139" customFormat="1">
      <c r="B570" s="138"/>
      <c r="D570" s="140" t="s">
        <v>149</v>
      </c>
      <c r="E570" s="141" t="s">
        <v>1</v>
      </c>
      <c r="F570" s="142" t="s">
        <v>604</v>
      </c>
      <c r="H570" s="141" t="s">
        <v>1</v>
      </c>
      <c r="L570" s="138"/>
      <c r="M570" s="143"/>
      <c r="N570" s="144"/>
      <c r="O570" s="144"/>
      <c r="P570" s="144"/>
      <c r="Q570" s="144"/>
      <c r="R570" s="144"/>
      <c r="S570" s="144"/>
      <c r="T570" s="145"/>
      <c r="AT570" s="141" t="s">
        <v>149</v>
      </c>
      <c r="AU570" s="141" t="s">
        <v>83</v>
      </c>
      <c r="AV570" s="139" t="s">
        <v>81</v>
      </c>
      <c r="AW570" s="139" t="s">
        <v>31</v>
      </c>
      <c r="AX570" s="139" t="s">
        <v>73</v>
      </c>
      <c r="AY570" s="141" t="s">
        <v>140</v>
      </c>
    </row>
    <row r="571" spans="1:65" s="147" customFormat="1">
      <c r="B571" s="146"/>
      <c r="D571" s="140" t="s">
        <v>149</v>
      </c>
      <c r="E571" s="148" t="s">
        <v>1</v>
      </c>
      <c r="F571" s="149" t="s">
        <v>81</v>
      </c>
      <c r="H571" s="150">
        <v>1</v>
      </c>
      <c r="L571" s="146"/>
      <c r="M571" s="151"/>
      <c r="N571" s="152"/>
      <c r="O571" s="152"/>
      <c r="P571" s="152"/>
      <c r="Q571" s="152"/>
      <c r="R571" s="152"/>
      <c r="S571" s="152"/>
      <c r="T571" s="153"/>
      <c r="AT571" s="148" t="s">
        <v>149</v>
      </c>
      <c r="AU571" s="148" t="s">
        <v>83</v>
      </c>
      <c r="AV571" s="147" t="s">
        <v>83</v>
      </c>
      <c r="AW571" s="147" t="s">
        <v>31</v>
      </c>
      <c r="AX571" s="147" t="s">
        <v>73</v>
      </c>
      <c r="AY571" s="148" t="s">
        <v>140</v>
      </c>
    </row>
    <row r="572" spans="1:65" s="139" customFormat="1">
      <c r="B572" s="138"/>
      <c r="D572" s="140" t="s">
        <v>149</v>
      </c>
      <c r="E572" s="141" t="s">
        <v>1</v>
      </c>
      <c r="F572" s="142" t="s">
        <v>837</v>
      </c>
      <c r="H572" s="141" t="s">
        <v>1</v>
      </c>
      <c r="L572" s="138"/>
      <c r="M572" s="143"/>
      <c r="N572" s="144"/>
      <c r="O572" s="144"/>
      <c r="P572" s="144"/>
      <c r="Q572" s="144"/>
      <c r="R572" s="144"/>
      <c r="S572" s="144"/>
      <c r="T572" s="145"/>
      <c r="AT572" s="141" t="s">
        <v>149</v>
      </c>
      <c r="AU572" s="141" t="s">
        <v>83</v>
      </c>
      <c r="AV572" s="139" t="s">
        <v>81</v>
      </c>
      <c r="AW572" s="139" t="s">
        <v>31</v>
      </c>
      <c r="AX572" s="139" t="s">
        <v>73</v>
      </c>
      <c r="AY572" s="141" t="s">
        <v>140</v>
      </c>
    </row>
    <row r="573" spans="1:65" s="147" customFormat="1">
      <c r="B573" s="146"/>
      <c r="D573" s="140" t="s">
        <v>149</v>
      </c>
      <c r="E573" s="148" t="s">
        <v>1</v>
      </c>
      <c r="F573" s="149" t="s">
        <v>81</v>
      </c>
      <c r="H573" s="150">
        <v>1</v>
      </c>
      <c r="L573" s="146"/>
      <c r="M573" s="151"/>
      <c r="N573" s="152"/>
      <c r="O573" s="152"/>
      <c r="P573" s="152"/>
      <c r="Q573" s="152"/>
      <c r="R573" s="152"/>
      <c r="S573" s="152"/>
      <c r="T573" s="153"/>
      <c r="AT573" s="148" t="s">
        <v>149</v>
      </c>
      <c r="AU573" s="148" t="s">
        <v>83</v>
      </c>
      <c r="AV573" s="147" t="s">
        <v>83</v>
      </c>
      <c r="AW573" s="147" t="s">
        <v>31</v>
      </c>
      <c r="AX573" s="147" t="s">
        <v>73</v>
      </c>
      <c r="AY573" s="148" t="s">
        <v>140</v>
      </c>
    </row>
    <row r="574" spans="1:65" s="155" customFormat="1">
      <c r="B574" s="154"/>
      <c r="D574" s="140" t="s">
        <v>149</v>
      </c>
      <c r="E574" s="156" t="s">
        <v>1</v>
      </c>
      <c r="F574" s="157" t="s">
        <v>170</v>
      </c>
      <c r="H574" s="158">
        <v>2</v>
      </c>
      <c r="L574" s="154"/>
      <c r="M574" s="159"/>
      <c r="N574" s="160"/>
      <c r="O574" s="160"/>
      <c r="P574" s="160"/>
      <c r="Q574" s="160"/>
      <c r="R574" s="160"/>
      <c r="S574" s="160"/>
      <c r="T574" s="161"/>
      <c r="AT574" s="156" t="s">
        <v>149</v>
      </c>
      <c r="AU574" s="156" t="s">
        <v>83</v>
      </c>
      <c r="AV574" s="155" t="s">
        <v>147</v>
      </c>
      <c r="AW574" s="155" t="s">
        <v>31</v>
      </c>
      <c r="AX574" s="155" t="s">
        <v>81</v>
      </c>
      <c r="AY574" s="156" t="s">
        <v>140</v>
      </c>
    </row>
    <row r="575" spans="1:65" s="39" customFormat="1" ht="33" customHeight="1">
      <c r="A575" s="184"/>
      <c r="B575" s="26"/>
      <c r="C575" s="162" t="s">
        <v>838</v>
      </c>
      <c r="D575" s="162" t="s">
        <v>225</v>
      </c>
      <c r="E575" s="163" t="s">
        <v>839</v>
      </c>
      <c r="F575" s="164" t="s">
        <v>840</v>
      </c>
      <c r="G575" s="165" t="s">
        <v>193</v>
      </c>
      <c r="H575" s="166">
        <v>2</v>
      </c>
      <c r="I575" s="167"/>
      <c r="J575" s="168">
        <f>ROUND(I575*H575,2)</f>
        <v>0</v>
      </c>
      <c r="K575" s="169"/>
      <c r="L575" s="212"/>
      <c r="M575" s="213" t="s">
        <v>1</v>
      </c>
      <c r="N575" s="170" t="s">
        <v>38</v>
      </c>
      <c r="O575" s="61"/>
      <c r="P575" s="136">
        <f>O575*H575</f>
        <v>0</v>
      </c>
      <c r="Q575" s="136">
        <v>1.99E-3</v>
      </c>
      <c r="R575" s="136">
        <f>Q575*H575</f>
        <v>3.98E-3</v>
      </c>
      <c r="S575" s="136">
        <v>0</v>
      </c>
      <c r="T575" s="137">
        <f>S575*H575</f>
        <v>0</v>
      </c>
      <c r="U575" s="184"/>
      <c r="V575" s="184"/>
      <c r="W575" s="184"/>
      <c r="X575" s="184"/>
      <c r="Y575" s="184"/>
      <c r="Z575" s="184"/>
      <c r="AA575" s="184"/>
      <c r="AB575" s="184"/>
      <c r="AC575" s="184"/>
      <c r="AD575" s="184"/>
      <c r="AE575" s="184"/>
      <c r="AR575" s="210" t="s">
        <v>380</v>
      </c>
      <c r="AT575" s="210" t="s">
        <v>225</v>
      </c>
      <c r="AU575" s="210" t="s">
        <v>83</v>
      </c>
      <c r="AY575" s="186" t="s">
        <v>140</v>
      </c>
      <c r="BE575" s="211">
        <f>IF(N575="základní",J575,0)</f>
        <v>0</v>
      </c>
      <c r="BF575" s="211">
        <f>IF(N575="snížená",J575,0)</f>
        <v>0</v>
      </c>
      <c r="BG575" s="211">
        <f>IF(N575="zákl. přenesená",J575,0)</f>
        <v>0</v>
      </c>
      <c r="BH575" s="211">
        <f>IF(N575="sníž. přenesená",J575,0)</f>
        <v>0</v>
      </c>
      <c r="BI575" s="211">
        <f>IF(N575="nulová",J575,0)</f>
        <v>0</v>
      </c>
      <c r="BJ575" s="186" t="s">
        <v>81</v>
      </c>
      <c r="BK575" s="211">
        <f>ROUND(I575*H575,2)</f>
        <v>0</v>
      </c>
      <c r="BL575" s="186" t="s">
        <v>279</v>
      </c>
      <c r="BM575" s="210" t="s">
        <v>841</v>
      </c>
    </row>
    <row r="576" spans="1:65" s="39" customFormat="1" ht="24.2" customHeight="1">
      <c r="A576" s="184"/>
      <c r="B576" s="26"/>
      <c r="C576" s="127" t="s">
        <v>842</v>
      </c>
      <c r="D576" s="127" t="s">
        <v>143</v>
      </c>
      <c r="E576" s="128" t="s">
        <v>843</v>
      </c>
      <c r="F576" s="129" t="s">
        <v>844</v>
      </c>
      <c r="G576" s="130" t="s">
        <v>193</v>
      </c>
      <c r="H576" s="131">
        <v>7</v>
      </c>
      <c r="I576" s="132"/>
      <c r="J576" s="133">
        <f>ROUND(I576*H576,2)</f>
        <v>0</v>
      </c>
      <c r="K576" s="134"/>
      <c r="L576" s="26"/>
      <c r="M576" s="209" t="s">
        <v>1</v>
      </c>
      <c r="N576" s="135" t="s">
        <v>38</v>
      </c>
      <c r="O576" s="61"/>
      <c r="P576" s="136">
        <f>O576*H576</f>
        <v>0</v>
      </c>
      <c r="Q576" s="136">
        <v>3.9140000000000001E-5</v>
      </c>
      <c r="R576" s="136">
        <f>Q576*H576</f>
        <v>2.7398E-4</v>
      </c>
      <c r="S576" s="136">
        <v>0</v>
      </c>
      <c r="T576" s="137">
        <f>S576*H576</f>
        <v>0</v>
      </c>
      <c r="U576" s="184"/>
      <c r="V576" s="184"/>
      <c r="W576" s="184"/>
      <c r="X576" s="184"/>
      <c r="Y576" s="184"/>
      <c r="Z576" s="184"/>
      <c r="AA576" s="184"/>
      <c r="AB576" s="184"/>
      <c r="AC576" s="184"/>
      <c r="AD576" s="184"/>
      <c r="AE576" s="184"/>
      <c r="AR576" s="210" t="s">
        <v>279</v>
      </c>
      <c r="AT576" s="210" t="s">
        <v>143</v>
      </c>
      <c r="AU576" s="210" t="s">
        <v>83</v>
      </c>
      <c r="AY576" s="186" t="s">
        <v>140</v>
      </c>
      <c r="BE576" s="211">
        <f>IF(N576="základní",J576,0)</f>
        <v>0</v>
      </c>
      <c r="BF576" s="211">
        <f>IF(N576="snížená",J576,0)</f>
        <v>0</v>
      </c>
      <c r="BG576" s="211">
        <f>IF(N576="zákl. přenesená",J576,0)</f>
        <v>0</v>
      </c>
      <c r="BH576" s="211">
        <f>IF(N576="sníž. přenesená",J576,0)</f>
        <v>0</v>
      </c>
      <c r="BI576" s="211">
        <f>IF(N576="nulová",J576,0)</f>
        <v>0</v>
      </c>
      <c r="BJ576" s="186" t="s">
        <v>81</v>
      </c>
      <c r="BK576" s="211">
        <f>ROUND(I576*H576,2)</f>
        <v>0</v>
      </c>
      <c r="BL576" s="186" t="s">
        <v>279</v>
      </c>
      <c r="BM576" s="210" t="s">
        <v>845</v>
      </c>
    </row>
    <row r="577" spans="1:65" s="139" customFormat="1">
      <c r="B577" s="138"/>
      <c r="D577" s="140" t="s">
        <v>149</v>
      </c>
      <c r="E577" s="141" t="s">
        <v>1</v>
      </c>
      <c r="F577" s="142" t="s">
        <v>686</v>
      </c>
      <c r="H577" s="141" t="s">
        <v>1</v>
      </c>
      <c r="L577" s="138"/>
      <c r="M577" s="143"/>
      <c r="N577" s="144"/>
      <c r="O577" s="144"/>
      <c r="P577" s="144"/>
      <c r="Q577" s="144"/>
      <c r="R577" s="144"/>
      <c r="S577" s="144"/>
      <c r="T577" s="145"/>
      <c r="AT577" s="141" t="s">
        <v>149</v>
      </c>
      <c r="AU577" s="141" t="s">
        <v>83</v>
      </c>
      <c r="AV577" s="139" t="s">
        <v>81</v>
      </c>
      <c r="AW577" s="139" t="s">
        <v>31</v>
      </c>
      <c r="AX577" s="139" t="s">
        <v>73</v>
      </c>
      <c r="AY577" s="141" t="s">
        <v>140</v>
      </c>
    </row>
    <row r="578" spans="1:65" s="147" customFormat="1">
      <c r="B578" s="146"/>
      <c r="D578" s="140" t="s">
        <v>149</v>
      </c>
      <c r="E578" s="148" t="s">
        <v>1</v>
      </c>
      <c r="F578" s="149" t="s">
        <v>846</v>
      </c>
      <c r="H578" s="150">
        <v>7</v>
      </c>
      <c r="L578" s="146"/>
      <c r="M578" s="151"/>
      <c r="N578" s="152"/>
      <c r="O578" s="152"/>
      <c r="P578" s="152"/>
      <c r="Q578" s="152"/>
      <c r="R578" s="152"/>
      <c r="S578" s="152"/>
      <c r="T578" s="153"/>
      <c r="AT578" s="148" t="s">
        <v>149</v>
      </c>
      <c r="AU578" s="148" t="s">
        <v>83</v>
      </c>
      <c r="AV578" s="147" t="s">
        <v>83</v>
      </c>
      <c r="AW578" s="147" t="s">
        <v>31</v>
      </c>
      <c r="AX578" s="147" t="s">
        <v>81</v>
      </c>
      <c r="AY578" s="148" t="s">
        <v>140</v>
      </c>
    </row>
    <row r="579" spans="1:65" s="39" customFormat="1" ht="16.5" customHeight="1">
      <c r="A579" s="184"/>
      <c r="B579" s="26"/>
      <c r="C579" s="162" t="s">
        <v>847</v>
      </c>
      <c r="D579" s="162" t="s">
        <v>225</v>
      </c>
      <c r="E579" s="163" t="s">
        <v>848</v>
      </c>
      <c r="F579" s="164" t="s">
        <v>849</v>
      </c>
      <c r="G579" s="165" t="s">
        <v>193</v>
      </c>
      <c r="H579" s="166">
        <v>6</v>
      </c>
      <c r="I579" s="167"/>
      <c r="J579" s="168">
        <f>ROUND(I579*H579,2)</f>
        <v>0</v>
      </c>
      <c r="K579" s="169"/>
      <c r="L579" s="212"/>
      <c r="M579" s="213" t="s">
        <v>1</v>
      </c>
      <c r="N579" s="170" t="s">
        <v>38</v>
      </c>
      <c r="O579" s="61"/>
      <c r="P579" s="136">
        <f>O579*H579</f>
        <v>0</v>
      </c>
      <c r="Q579" s="136">
        <v>1.47E-3</v>
      </c>
      <c r="R579" s="136">
        <f>Q579*H579</f>
        <v>8.8199999999999997E-3</v>
      </c>
      <c r="S579" s="136">
        <v>0</v>
      </c>
      <c r="T579" s="137">
        <f>S579*H579</f>
        <v>0</v>
      </c>
      <c r="U579" s="184"/>
      <c r="V579" s="184"/>
      <c r="W579" s="184"/>
      <c r="X579" s="184"/>
      <c r="Y579" s="184"/>
      <c r="Z579" s="184"/>
      <c r="AA579" s="184"/>
      <c r="AB579" s="184"/>
      <c r="AC579" s="184"/>
      <c r="AD579" s="184"/>
      <c r="AE579" s="184"/>
      <c r="AR579" s="210" t="s">
        <v>380</v>
      </c>
      <c r="AT579" s="210" t="s">
        <v>225</v>
      </c>
      <c r="AU579" s="210" t="s">
        <v>83</v>
      </c>
      <c r="AY579" s="186" t="s">
        <v>140</v>
      </c>
      <c r="BE579" s="211">
        <f>IF(N579="základní",J579,0)</f>
        <v>0</v>
      </c>
      <c r="BF579" s="211">
        <f>IF(N579="snížená",J579,0)</f>
        <v>0</v>
      </c>
      <c r="BG579" s="211">
        <f>IF(N579="zákl. přenesená",J579,0)</f>
        <v>0</v>
      </c>
      <c r="BH579" s="211">
        <f>IF(N579="sníž. přenesená",J579,0)</f>
        <v>0</v>
      </c>
      <c r="BI579" s="211">
        <f>IF(N579="nulová",J579,0)</f>
        <v>0</v>
      </c>
      <c r="BJ579" s="186" t="s">
        <v>81</v>
      </c>
      <c r="BK579" s="211">
        <f>ROUND(I579*H579,2)</f>
        <v>0</v>
      </c>
      <c r="BL579" s="186" t="s">
        <v>279</v>
      </c>
      <c r="BM579" s="210" t="s">
        <v>850</v>
      </c>
    </row>
    <row r="580" spans="1:65" s="39" customFormat="1" ht="24.2" customHeight="1">
      <c r="A580" s="184"/>
      <c r="B580" s="26"/>
      <c r="C580" s="162" t="s">
        <v>851</v>
      </c>
      <c r="D580" s="162" t="s">
        <v>225</v>
      </c>
      <c r="E580" s="163" t="s">
        <v>852</v>
      </c>
      <c r="F580" s="164" t="s">
        <v>853</v>
      </c>
      <c r="G580" s="165" t="s">
        <v>193</v>
      </c>
      <c r="H580" s="166">
        <v>1</v>
      </c>
      <c r="I580" s="167"/>
      <c r="J580" s="168">
        <f>ROUND(I580*H580,2)</f>
        <v>0</v>
      </c>
      <c r="K580" s="169"/>
      <c r="L580" s="212"/>
      <c r="M580" s="213" t="s">
        <v>1</v>
      </c>
      <c r="N580" s="170" t="s">
        <v>38</v>
      </c>
      <c r="O580" s="61"/>
      <c r="P580" s="136">
        <f>O580*H580</f>
        <v>0</v>
      </c>
      <c r="Q580" s="136">
        <v>1.8E-3</v>
      </c>
      <c r="R580" s="136">
        <f>Q580*H580</f>
        <v>1.8E-3</v>
      </c>
      <c r="S580" s="136">
        <v>0</v>
      </c>
      <c r="T580" s="137">
        <f>S580*H580</f>
        <v>0</v>
      </c>
      <c r="U580" s="184"/>
      <c r="V580" s="184"/>
      <c r="W580" s="184"/>
      <c r="X580" s="184"/>
      <c r="Y580" s="184"/>
      <c r="Z580" s="184"/>
      <c r="AA580" s="184"/>
      <c r="AB580" s="184"/>
      <c r="AC580" s="184"/>
      <c r="AD580" s="184"/>
      <c r="AE580" s="184"/>
      <c r="AR580" s="210" t="s">
        <v>380</v>
      </c>
      <c r="AT580" s="210" t="s">
        <v>225</v>
      </c>
      <c r="AU580" s="210" t="s">
        <v>83</v>
      </c>
      <c r="AY580" s="186" t="s">
        <v>140</v>
      </c>
      <c r="BE580" s="211">
        <f>IF(N580="základní",J580,0)</f>
        <v>0</v>
      </c>
      <c r="BF580" s="211">
        <f>IF(N580="snížená",J580,0)</f>
        <v>0</v>
      </c>
      <c r="BG580" s="211">
        <f>IF(N580="zákl. přenesená",J580,0)</f>
        <v>0</v>
      </c>
      <c r="BH580" s="211">
        <f>IF(N580="sníž. přenesená",J580,0)</f>
        <v>0</v>
      </c>
      <c r="BI580" s="211">
        <f>IF(N580="nulová",J580,0)</f>
        <v>0</v>
      </c>
      <c r="BJ580" s="186" t="s">
        <v>81</v>
      </c>
      <c r="BK580" s="211">
        <f>ROUND(I580*H580,2)</f>
        <v>0</v>
      </c>
      <c r="BL580" s="186" t="s">
        <v>279</v>
      </c>
      <c r="BM580" s="210" t="s">
        <v>854</v>
      </c>
    </row>
    <row r="581" spans="1:65" s="39" customFormat="1" ht="24.2" customHeight="1">
      <c r="A581" s="184"/>
      <c r="B581" s="26"/>
      <c r="C581" s="127" t="s">
        <v>855</v>
      </c>
      <c r="D581" s="127" t="s">
        <v>143</v>
      </c>
      <c r="E581" s="128" t="s">
        <v>856</v>
      </c>
      <c r="F581" s="129" t="s">
        <v>857</v>
      </c>
      <c r="G581" s="130" t="s">
        <v>193</v>
      </c>
      <c r="H581" s="131">
        <v>1</v>
      </c>
      <c r="I581" s="132"/>
      <c r="J581" s="133">
        <f>ROUND(I581*H581,2)</f>
        <v>0</v>
      </c>
      <c r="K581" s="134"/>
      <c r="L581" s="26"/>
      <c r="M581" s="209" t="s">
        <v>1</v>
      </c>
      <c r="N581" s="135" t="s">
        <v>38</v>
      </c>
      <c r="O581" s="61"/>
      <c r="P581" s="136">
        <f>O581*H581</f>
        <v>0</v>
      </c>
      <c r="Q581" s="136">
        <v>1.4014E-4</v>
      </c>
      <c r="R581" s="136">
        <f>Q581*H581</f>
        <v>1.4014E-4</v>
      </c>
      <c r="S581" s="136">
        <v>0</v>
      </c>
      <c r="T581" s="137">
        <f>S581*H581</f>
        <v>0</v>
      </c>
      <c r="U581" s="184"/>
      <c r="V581" s="184"/>
      <c r="W581" s="184"/>
      <c r="X581" s="184"/>
      <c r="Y581" s="184"/>
      <c r="Z581" s="184"/>
      <c r="AA581" s="184"/>
      <c r="AB581" s="184"/>
      <c r="AC581" s="184"/>
      <c r="AD581" s="184"/>
      <c r="AE581" s="184"/>
      <c r="AR581" s="210" t="s">
        <v>279</v>
      </c>
      <c r="AT581" s="210" t="s">
        <v>143</v>
      </c>
      <c r="AU581" s="210" t="s">
        <v>83</v>
      </c>
      <c r="AY581" s="186" t="s">
        <v>140</v>
      </c>
      <c r="BE581" s="211">
        <f>IF(N581="základní",J581,0)</f>
        <v>0</v>
      </c>
      <c r="BF581" s="211">
        <f>IF(N581="snížená",J581,0)</f>
        <v>0</v>
      </c>
      <c r="BG581" s="211">
        <f>IF(N581="zákl. přenesená",J581,0)</f>
        <v>0</v>
      </c>
      <c r="BH581" s="211">
        <f>IF(N581="sníž. přenesená",J581,0)</f>
        <v>0</v>
      </c>
      <c r="BI581" s="211">
        <f>IF(N581="nulová",J581,0)</f>
        <v>0</v>
      </c>
      <c r="BJ581" s="186" t="s">
        <v>81</v>
      </c>
      <c r="BK581" s="211">
        <f>ROUND(I581*H581,2)</f>
        <v>0</v>
      </c>
      <c r="BL581" s="186" t="s">
        <v>279</v>
      </c>
      <c r="BM581" s="210" t="s">
        <v>858</v>
      </c>
    </row>
    <row r="582" spans="1:65" s="139" customFormat="1">
      <c r="B582" s="138"/>
      <c r="D582" s="140" t="s">
        <v>149</v>
      </c>
      <c r="E582" s="141" t="s">
        <v>1</v>
      </c>
      <c r="F582" s="142" t="s">
        <v>555</v>
      </c>
      <c r="H582" s="141" t="s">
        <v>1</v>
      </c>
      <c r="L582" s="138"/>
      <c r="M582" s="143"/>
      <c r="N582" s="144"/>
      <c r="O582" s="144"/>
      <c r="P582" s="144"/>
      <c r="Q582" s="144"/>
      <c r="R582" s="144"/>
      <c r="S582" s="144"/>
      <c r="T582" s="145"/>
      <c r="AT582" s="141" t="s">
        <v>149</v>
      </c>
      <c r="AU582" s="141" t="s">
        <v>83</v>
      </c>
      <c r="AV582" s="139" t="s">
        <v>81</v>
      </c>
      <c r="AW582" s="139" t="s">
        <v>31</v>
      </c>
      <c r="AX582" s="139" t="s">
        <v>73</v>
      </c>
      <c r="AY582" s="141" t="s">
        <v>140</v>
      </c>
    </row>
    <row r="583" spans="1:65" s="147" customFormat="1">
      <c r="B583" s="146"/>
      <c r="D583" s="140" t="s">
        <v>149</v>
      </c>
      <c r="E583" s="148" t="s">
        <v>1</v>
      </c>
      <c r="F583" s="149" t="s">
        <v>81</v>
      </c>
      <c r="H583" s="150">
        <v>1</v>
      </c>
      <c r="L583" s="146"/>
      <c r="M583" s="151"/>
      <c r="N583" s="152"/>
      <c r="O583" s="152"/>
      <c r="P583" s="152"/>
      <c r="Q583" s="152"/>
      <c r="R583" s="152"/>
      <c r="S583" s="152"/>
      <c r="T583" s="153"/>
      <c r="AT583" s="148" t="s">
        <v>149</v>
      </c>
      <c r="AU583" s="148" t="s">
        <v>83</v>
      </c>
      <c r="AV583" s="147" t="s">
        <v>83</v>
      </c>
      <c r="AW583" s="147" t="s">
        <v>31</v>
      </c>
      <c r="AX583" s="147" t="s">
        <v>81</v>
      </c>
      <c r="AY583" s="148" t="s">
        <v>140</v>
      </c>
    </row>
    <row r="584" spans="1:65" s="39" customFormat="1" ht="16.5" customHeight="1">
      <c r="A584" s="184"/>
      <c r="B584" s="26"/>
      <c r="C584" s="162" t="s">
        <v>859</v>
      </c>
      <c r="D584" s="162" t="s">
        <v>225</v>
      </c>
      <c r="E584" s="163" t="s">
        <v>860</v>
      </c>
      <c r="F584" s="164" t="s">
        <v>861</v>
      </c>
      <c r="G584" s="165" t="s">
        <v>193</v>
      </c>
      <c r="H584" s="166">
        <v>1</v>
      </c>
      <c r="I584" s="167"/>
      <c r="J584" s="168">
        <f>ROUND(I584*H584,2)</f>
        <v>0</v>
      </c>
      <c r="K584" s="169"/>
      <c r="L584" s="212"/>
      <c r="M584" s="213" t="s">
        <v>1</v>
      </c>
      <c r="N584" s="170" t="s">
        <v>38</v>
      </c>
      <c r="O584" s="61"/>
      <c r="P584" s="136">
        <f>O584*H584</f>
        <v>0</v>
      </c>
      <c r="Q584" s="136">
        <v>2.0699999999999998E-3</v>
      </c>
      <c r="R584" s="136">
        <f>Q584*H584</f>
        <v>2.0699999999999998E-3</v>
      </c>
      <c r="S584" s="136">
        <v>0</v>
      </c>
      <c r="T584" s="137">
        <f>S584*H584</f>
        <v>0</v>
      </c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R584" s="210" t="s">
        <v>380</v>
      </c>
      <c r="AT584" s="210" t="s">
        <v>225</v>
      </c>
      <c r="AU584" s="210" t="s">
        <v>83</v>
      </c>
      <c r="AY584" s="186" t="s">
        <v>140</v>
      </c>
      <c r="BE584" s="211">
        <f>IF(N584="základní",J584,0)</f>
        <v>0</v>
      </c>
      <c r="BF584" s="211">
        <f>IF(N584="snížená",J584,0)</f>
        <v>0</v>
      </c>
      <c r="BG584" s="211">
        <f>IF(N584="zákl. přenesená",J584,0)</f>
        <v>0</v>
      </c>
      <c r="BH584" s="211">
        <f>IF(N584="sníž. přenesená",J584,0)</f>
        <v>0</v>
      </c>
      <c r="BI584" s="211">
        <f>IF(N584="nulová",J584,0)</f>
        <v>0</v>
      </c>
      <c r="BJ584" s="186" t="s">
        <v>81</v>
      </c>
      <c r="BK584" s="211">
        <f>ROUND(I584*H584,2)</f>
        <v>0</v>
      </c>
      <c r="BL584" s="186" t="s">
        <v>279</v>
      </c>
      <c r="BM584" s="210" t="s">
        <v>862</v>
      </c>
    </row>
    <row r="585" spans="1:65" s="39" customFormat="1" ht="16.5" customHeight="1">
      <c r="A585" s="184"/>
      <c r="B585" s="26"/>
      <c r="C585" s="127" t="s">
        <v>863</v>
      </c>
      <c r="D585" s="127" t="s">
        <v>143</v>
      </c>
      <c r="E585" s="128" t="s">
        <v>864</v>
      </c>
      <c r="F585" s="129" t="s">
        <v>865</v>
      </c>
      <c r="G585" s="130" t="s">
        <v>193</v>
      </c>
      <c r="H585" s="131">
        <v>8</v>
      </c>
      <c r="I585" s="132"/>
      <c r="J585" s="133">
        <f>ROUND(I585*H585,2)</f>
        <v>0</v>
      </c>
      <c r="K585" s="134"/>
      <c r="L585" s="26"/>
      <c r="M585" s="209" t="s">
        <v>1</v>
      </c>
      <c r="N585" s="135" t="s">
        <v>38</v>
      </c>
      <c r="O585" s="61"/>
      <c r="P585" s="136">
        <f>O585*H585</f>
        <v>0</v>
      </c>
      <c r="Q585" s="136">
        <v>0</v>
      </c>
      <c r="R585" s="136">
        <f>Q585*H585</f>
        <v>0</v>
      </c>
      <c r="S585" s="136">
        <v>8.4999999999999995E-4</v>
      </c>
      <c r="T585" s="137">
        <f>S585*H585</f>
        <v>6.7999999999999996E-3</v>
      </c>
      <c r="U585" s="184"/>
      <c r="V585" s="184"/>
      <c r="W585" s="184"/>
      <c r="X585" s="184"/>
      <c r="Y585" s="184"/>
      <c r="Z585" s="184"/>
      <c r="AA585" s="184"/>
      <c r="AB585" s="184"/>
      <c r="AC585" s="184"/>
      <c r="AD585" s="184"/>
      <c r="AE585" s="184"/>
      <c r="AR585" s="210" t="s">
        <v>279</v>
      </c>
      <c r="AT585" s="210" t="s">
        <v>143</v>
      </c>
      <c r="AU585" s="210" t="s">
        <v>83</v>
      </c>
      <c r="AY585" s="186" t="s">
        <v>140</v>
      </c>
      <c r="BE585" s="211">
        <f>IF(N585="základní",J585,0)</f>
        <v>0</v>
      </c>
      <c r="BF585" s="211">
        <f>IF(N585="snížená",J585,0)</f>
        <v>0</v>
      </c>
      <c r="BG585" s="211">
        <f>IF(N585="zákl. přenesená",J585,0)</f>
        <v>0</v>
      </c>
      <c r="BH585" s="211">
        <f>IF(N585="sníž. přenesená",J585,0)</f>
        <v>0</v>
      </c>
      <c r="BI585" s="211">
        <f>IF(N585="nulová",J585,0)</f>
        <v>0</v>
      </c>
      <c r="BJ585" s="186" t="s">
        <v>81</v>
      </c>
      <c r="BK585" s="211">
        <f>ROUND(I585*H585,2)</f>
        <v>0</v>
      </c>
      <c r="BL585" s="186" t="s">
        <v>279</v>
      </c>
      <c r="BM585" s="210" t="s">
        <v>866</v>
      </c>
    </row>
    <row r="586" spans="1:65" s="39" customFormat="1" ht="16.5" customHeight="1">
      <c r="A586" s="184"/>
      <c r="B586" s="26"/>
      <c r="C586" s="127" t="s">
        <v>867</v>
      </c>
      <c r="D586" s="127" t="s">
        <v>143</v>
      </c>
      <c r="E586" s="128" t="s">
        <v>868</v>
      </c>
      <c r="F586" s="129" t="s">
        <v>869</v>
      </c>
      <c r="G586" s="130" t="s">
        <v>193</v>
      </c>
      <c r="H586" s="131">
        <v>8</v>
      </c>
      <c r="I586" s="132"/>
      <c r="J586" s="133">
        <f>ROUND(I586*H586,2)</f>
        <v>0</v>
      </c>
      <c r="K586" s="134"/>
      <c r="L586" s="26"/>
      <c r="M586" s="209" t="s">
        <v>1</v>
      </c>
      <c r="N586" s="135" t="s">
        <v>38</v>
      </c>
      <c r="O586" s="61"/>
      <c r="P586" s="136">
        <f>O586*H586</f>
        <v>0</v>
      </c>
      <c r="Q586" s="136">
        <v>2.2499999999999999E-4</v>
      </c>
      <c r="R586" s="136">
        <f>Q586*H586</f>
        <v>1.8E-3</v>
      </c>
      <c r="S586" s="136">
        <v>0</v>
      </c>
      <c r="T586" s="137">
        <f>S586*H586</f>
        <v>0</v>
      </c>
      <c r="U586" s="184"/>
      <c r="V586" s="184"/>
      <c r="W586" s="184"/>
      <c r="X586" s="184"/>
      <c r="Y586" s="184"/>
      <c r="Z586" s="184"/>
      <c r="AA586" s="184"/>
      <c r="AB586" s="184"/>
      <c r="AC586" s="184"/>
      <c r="AD586" s="184"/>
      <c r="AE586" s="184"/>
      <c r="AR586" s="210" t="s">
        <v>279</v>
      </c>
      <c r="AT586" s="210" t="s">
        <v>143</v>
      </c>
      <c r="AU586" s="210" t="s">
        <v>83</v>
      </c>
      <c r="AY586" s="186" t="s">
        <v>140</v>
      </c>
      <c r="BE586" s="211">
        <f>IF(N586="základní",J586,0)</f>
        <v>0</v>
      </c>
      <c r="BF586" s="211">
        <f>IF(N586="snížená",J586,0)</f>
        <v>0</v>
      </c>
      <c r="BG586" s="211">
        <f>IF(N586="zákl. přenesená",J586,0)</f>
        <v>0</v>
      </c>
      <c r="BH586" s="211">
        <f>IF(N586="sníž. přenesená",J586,0)</f>
        <v>0</v>
      </c>
      <c r="BI586" s="211">
        <f>IF(N586="nulová",J586,0)</f>
        <v>0</v>
      </c>
      <c r="BJ586" s="186" t="s">
        <v>81</v>
      </c>
      <c r="BK586" s="211">
        <f>ROUND(I586*H586,2)</f>
        <v>0</v>
      </c>
      <c r="BL586" s="186" t="s">
        <v>279</v>
      </c>
      <c r="BM586" s="210" t="s">
        <v>870</v>
      </c>
    </row>
    <row r="587" spans="1:65" s="39" customFormat="1" ht="16.5" customHeight="1">
      <c r="A587" s="184"/>
      <c r="B587" s="26"/>
      <c r="C587" s="127" t="s">
        <v>871</v>
      </c>
      <c r="D587" s="127" t="s">
        <v>143</v>
      </c>
      <c r="E587" s="128" t="s">
        <v>872</v>
      </c>
      <c r="F587" s="129" t="s">
        <v>873</v>
      </c>
      <c r="G587" s="130" t="s">
        <v>193</v>
      </c>
      <c r="H587" s="131">
        <v>1</v>
      </c>
      <c r="I587" s="132"/>
      <c r="J587" s="133">
        <f>ROUND(I587*H587,2)</f>
        <v>0</v>
      </c>
      <c r="K587" s="134"/>
      <c r="L587" s="26"/>
      <c r="M587" s="209" t="s">
        <v>1</v>
      </c>
      <c r="N587" s="135" t="s">
        <v>38</v>
      </c>
      <c r="O587" s="61"/>
      <c r="P587" s="136">
        <f>O587*H587</f>
        <v>0</v>
      </c>
      <c r="Q587" s="136">
        <v>2.7500000000000002E-4</v>
      </c>
      <c r="R587" s="136">
        <f>Q587*H587</f>
        <v>2.7500000000000002E-4</v>
      </c>
      <c r="S587" s="136">
        <v>0</v>
      </c>
      <c r="T587" s="137">
        <f>S587*H587</f>
        <v>0</v>
      </c>
      <c r="U587" s="184"/>
      <c r="V587" s="184"/>
      <c r="W587" s="184"/>
      <c r="X587" s="184"/>
      <c r="Y587" s="184"/>
      <c r="Z587" s="184"/>
      <c r="AA587" s="184"/>
      <c r="AB587" s="184"/>
      <c r="AC587" s="184"/>
      <c r="AD587" s="184"/>
      <c r="AE587" s="184"/>
      <c r="AR587" s="210" t="s">
        <v>279</v>
      </c>
      <c r="AT587" s="210" t="s">
        <v>143</v>
      </c>
      <c r="AU587" s="210" t="s">
        <v>83</v>
      </c>
      <c r="AY587" s="186" t="s">
        <v>140</v>
      </c>
      <c r="BE587" s="211">
        <f>IF(N587="základní",J587,0)</f>
        <v>0</v>
      </c>
      <c r="BF587" s="211">
        <f>IF(N587="snížená",J587,0)</f>
        <v>0</v>
      </c>
      <c r="BG587" s="211">
        <f>IF(N587="zákl. přenesená",J587,0)</f>
        <v>0</v>
      </c>
      <c r="BH587" s="211">
        <f>IF(N587="sníž. přenesená",J587,0)</f>
        <v>0</v>
      </c>
      <c r="BI587" s="211">
        <f>IF(N587="nulová",J587,0)</f>
        <v>0</v>
      </c>
      <c r="BJ587" s="186" t="s">
        <v>81</v>
      </c>
      <c r="BK587" s="211">
        <f>ROUND(I587*H587,2)</f>
        <v>0</v>
      </c>
      <c r="BL587" s="186" t="s">
        <v>279</v>
      </c>
      <c r="BM587" s="210" t="s">
        <v>874</v>
      </c>
    </row>
    <row r="588" spans="1:65" s="39" customFormat="1" ht="21.75" customHeight="1">
      <c r="A588" s="184"/>
      <c r="B588" s="26"/>
      <c r="C588" s="127" t="s">
        <v>875</v>
      </c>
      <c r="D588" s="127" t="s">
        <v>143</v>
      </c>
      <c r="E588" s="128" t="s">
        <v>876</v>
      </c>
      <c r="F588" s="129" t="s">
        <v>877</v>
      </c>
      <c r="G588" s="130" t="s">
        <v>193</v>
      </c>
      <c r="H588" s="131">
        <v>1</v>
      </c>
      <c r="I588" s="132"/>
      <c r="J588" s="133">
        <f>ROUND(I588*H588,2)</f>
        <v>0</v>
      </c>
      <c r="K588" s="134"/>
      <c r="L588" s="26"/>
      <c r="M588" s="209" t="s">
        <v>1</v>
      </c>
      <c r="N588" s="135" t="s">
        <v>38</v>
      </c>
      <c r="O588" s="61"/>
      <c r="P588" s="136">
        <f>O588*H588</f>
        <v>0</v>
      </c>
      <c r="Q588" s="136">
        <v>1.2800000000000001E-3</v>
      </c>
      <c r="R588" s="136">
        <f>Q588*H588</f>
        <v>1.2800000000000001E-3</v>
      </c>
      <c r="S588" s="136">
        <v>0</v>
      </c>
      <c r="T588" s="137">
        <f>S588*H588</f>
        <v>0</v>
      </c>
      <c r="U588" s="184"/>
      <c r="V588" s="184"/>
      <c r="W588" s="184"/>
      <c r="X588" s="184"/>
      <c r="Y588" s="184"/>
      <c r="Z588" s="184"/>
      <c r="AA588" s="184"/>
      <c r="AB588" s="184"/>
      <c r="AC588" s="184"/>
      <c r="AD588" s="184"/>
      <c r="AE588" s="184"/>
      <c r="AR588" s="210" t="s">
        <v>279</v>
      </c>
      <c r="AT588" s="210" t="s">
        <v>143</v>
      </c>
      <c r="AU588" s="210" t="s">
        <v>83</v>
      </c>
      <c r="AY588" s="186" t="s">
        <v>140</v>
      </c>
      <c r="BE588" s="211">
        <f>IF(N588="základní",J588,0)</f>
        <v>0</v>
      </c>
      <c r="BF588" s="211">
        <f>IF(N588="snížená",J588,0)</f>
        <v>0</v>
      </c>
      <c r="BG588" s="211">
        <f>IF(N588="zákl. přenesená",J588,0)</f>
        <v>0</v>
      </c>
      <c r="BH588" s="211">
        <f>IF(N588="sníž. přenesená",J588,0)</f>
        <v>0</v>
      </c>
      <c r="BI588" s="211">
        <f>IF(N588="nulová",J588,0)</f>
        <v>0</v>
      </c>
      <c r="BJ588" s="186" t="s">
        <v>81</v>
      </c>
      <c r="BK588" s="211">
        <f>ROUND(I588*H588,2)</f>
        <v>0</v>
      </c>
      <c r="BL588" s="186" t="s">
        <v>279</v>
      </c>
      <c r="BM588" s="210" t="s">
        <v>878</v>
      </c>
    </row>
    <row r="589" spans="1:65" s="139" customFormat="1">
      <c r="B589" s="138"/>
      <c r="D589" s="140" t="s">
        <v>149</v>
      </c>
      <c r="E589" s="141" t="s">
        <v>1</v>
      </c>
      <c r="F589" s="142" t="s">
        <v>393</v>
      </c>
      <c r="H589" s="141" t="s">
        <v>1</v>
      </c>
      <c r="L589" s="138"/>
      <c r="M589" s="143"/>
      <c r="N589" s="144"/>
      <c r="O589" s="144"/>
      <c r="P589" s="144"/>
      <c r="Q589" s="144"/>
      <c r="R589" s="144"/>
      <c r="S589" s="144"/>
      <c r="T589" s="145"/>
      <c r="AT589" s="141" t="s">
        <v>149</v>
      </c>
      <c r="AU589" s="141" t="s">
        <v>83</v>
      </c>
      <c r="AV589" s="139" t="s">
        <v>81</v>
      </c>
      <c r="AW589" s="139" t="s">
        <v>31</v>
      </c>
      <c r="AX589" s="139" t="s">
        <v>73</v>
      </c>
      <c r="AY589" s="141" t="s">
        <v>140</v>
      </c>
    </row>
    <row r="590" spans="1:65" s="147" customFormat="1">
      <c r="B590" s="146"/>
      <c r="D590" s="140" t="s">
        <v>149</v>
      </c>
      <c r="E590" s="148" t="s">
        <v>1</v>
      </c>
      <c r="F590" s="149" t="s">
        <v>81</v>
      </c>
      <c r="H590" s="150">
        <v>1</v>
      </c>
      <c r="L590" s="146"/>
      <c r="M590" s="151"/>
      <c r="N590" s="152"/>
      <c r="O590" s="152"/>
      <c r="P590" s="152"/>
      <c r="Q590" s="152"/>
      <c r="R590" s="152"/>
      <c r="S590" s="152"/>
      <c r="T590" s="153"/>
      <c r="AT590" s="148" t="s">
        <v>149</v>
      </c>
      <c r="AU590" s="148" t="s">
        <v>83</v>
      </c>
      <c r="AV590" s="147" t="s">
        <v>83</v>
      </c>
      <c r="AW590" s="147" t="s">
        <v>31</v>
      </c>
      <c r="AX590" s="147" t="s">
        <v>81</v>
      </c>
      <c r="AY590" s="148" t="s">
        <v>140</v>
      </c>
    </row>
    <row r="591" spans="1:65" s="39" customFormat="1" ht="24.2" customHeight="1">
      <c r="A591" s="184"/>
      <c r="B591" s="26"/>
      <c r="C591" s="127" t="s">
        <v>879</v>
      </c>
      <c r="D591" s="127" t="s">
        <v>143</v>
      </c>
      <c r="E591" s="128" t="s">
        <v>880</v>
      </c>
      <c r="F591" s="129" t="s">
        <v>881</v>
      </c>
      <c r="G591" s="130" t="s">
        <v>351</v>
      </c>
      <c r="H591" s="131">
        <v>0.35499999999999998</v>
      </c>
      <c r="I591" s="132"/>
      <c r="J591" s="133">
        <f>ROUND(I591*H591,2)</f>
        <v>0</v>
      </c>
      <c r="K591" s="134"/>
      <c r="L591" s="26"/>
      <c r="M591" s="209" t="s">
        <v>1</v>
      </c>
      <c r="N591" s="135" t="s">
        <v>38</v>
      </c>
      <c r="O591" s="61"/>
      <c r="P591" s="136">
        <f>O591*H591</f>
        <v>0</v>
      </c>
      <c r="Q591" s="136">
        <v>0</v>
      </c>
      <c r="R591" s="136">
        <f>Q591*H591</f>
        <v>0</v>
      </c>
      <c r="S591" s="136">
        <v>0</v>
      </c>
      <c r="T591" s="137">
        <f>S591*H591</f>
        <v>0</v>
      </c>
      <c r="U591" s="184"/>
      <c r="V591" s="184"/>
      <c r="W591" s="184"/>
      <c r="X591" s="184"/>
      <c r="Y591" s="184"/>
      <c r="Z591" s="184"/>
      <c r="AA591" s="184"/>
      <c r="AB591" s="184"/>
      <c r="AC591" s="184"/>
      <c r="AD591" s="184"/>
      <c r="AE591" s="184"/>
      <c r="AR591" s="210" t="s">
        <v>279</v>
      </c>
      <c r="AT591" s="210" t="s">
        <v>143</v>
      </c>
      <c r="AU591" s="210" t="s">
        <v>83</v>
      </c>
      <c r="AY591" s="186" t="s">
        <v>140</v>
      </c>
      <c r="BE591" s="211">
        <f>IF(N591="základní",J591,0)</f>
        <v>0</v>
      </c>
      <c r="BF591" s="211">
        <f>IF(N591="snížená",J591,0)</f>
        <v>0</v>
      </c>
      <c r="BG591" s="211">
        <f>IF(N591="zákl. přenesená",J591,0)</f>
        <v>0</v>
      </c>
      <c r="BH591" s="211">
        <f>IF(N591="sníž. přenesená",J591,0)</f>
        <v>0</v>
      </c>
      <c r="BI591" s="211">
        <f>IF(N591="nulová",J591,0)</f>
        <v>0</v>
      </c>
      <c r="BJ591" s="186" t="s">
        <v>81</v>
      </c>
      <c r="BK591" s="211">
        <f>ROUND(I591*H591,2)</f>
        <v>0</v>
      </c>
      <c r="BL591" s="186" t="s">
        <v>279</v>
      </c>
      <c r="BM591" s="210" t="s">
        <v>882</v>
      </c>
    </row>
    <row r="592" spans="1:65" s="39" customFormat="1" ht="33" customHeight="1">
      <c r="A592" s="184"/>
      <c r="B592" s="26"/>
      <c r="C592" s="127" t="s">
        <v>883</v>
      </c>
      <c r="D592" s="127" t="s">
        <v>143</v>
      </c>
      <c r="E592" s="128" t="s">
        <v>884</v>
      </c>
      <c r="F592" s="129" t="s">
        <v>885</v>
      </c>
      <c r="G592" s="130" t="s">
        <v>351</v>
      </c>
      <c r="H592" s="131">
        <v>0.35499999999999998</v>
      </c>
      <c r="I592" s="132"/>
      <c r="J592" s="133">
        <f>ROUND(I592*H592,2)</f>
        <v>0</v>
      </c>
      <c r="K592" s="134"/>
      <c r="L592" s="26"/>
      <c r="M592" s="209" t="s">
        <v>1</v>
      </c>
      <c r="N592" s="135" t="s">
        <v>38</v>
      </c>
      <c r="O592" s="61"/>
      <c r="P592" s="136">
        <f>O592*H592</f>
        <v>0</v>
      </c>
      <c r="Q592" s="136">
        <v>0</v>
      </c>
      <c r="R592" s="136">
        <f>Q592*H592</f>
        <v>0</v>
      </c>
      <c r="S592" s="136">
        <v>0</v>
      </c>
      <c r="T592" s="137">
        <f>S592*H592</f>
        <v>0</v>
      </c>
      <c r="U592" s="184"/>
      <c r="V592" s="184"/>
      <c r="W592" s="184"/>
      <c r="X592" s="184"/>
      <c r="Y592" s="184"/>
      <c r="Z592" s="184"/>
      <c r="AA592" s="184"/>
      <c r="AB592" s="184"/>
      <c r="AC592" s="184"/>
      <c r="AD592" s="184"/>
      <c r="AE592" s="184"/>
      <c r="AR592" s="210" t="s">
        <v>279</v>
      </c>
      <c r="AT592" s="210" t="s">
        <v>143</v>
      </c>
      <c r="AU592" s="210" t="s">
        <v>83</v>
      </c>
      <c r="AY592" s="186" t="s">
        <v>140</v>
      </c>
      <c r="BE592" s="211">
        <f>IF(N592="základní",J592,0)</f>
        <v>0</v>
      </c>
      <c r="BF592" s="211">
        <f>IF(N592="snížená",J592,0)</f>
        <v>0</v>
      </c>
      <c r="BG592" s="211">
        <f>IF(N592="zákl. přenesená",J592,0)</f>
        <v>0</v>
      </c>
      <c r="BH592" s="211">
        <f>IF(N592="sníž. přenesená",J592,0)</f>
        <v>0</v>
      </c>
      <c r="BI592" s="211">
        <f>IF(N592="nulová",J592,0)</f>
        <v>0</v>
      </c>
      <c r="BJ592" s="186" t="s">
        <v>81</v>
      </c>
      <c r="BK592" s="211">
        <f>ROUND(I592*H592,2)</f>
        <v>0</v>
      </c>
      <c r="BL592" s="186" t="s">
        <v>279</v>
      </c>
      <c r="BM592" s="210" t="s">
        <v>886</v>
      </c>
    </row>
    <row r="593" spans="1:65" s="117" customFormat="1" ht="22.9" customHeight="1">
      <c r="B593" s="116"/>
      <c r="D593" s="118" t="s">
        <v>72</v>
      </c>
      <c r="E593" s="125" t="s">
        <v>887</v>
      </c>
      <c r="F593" s="125" t="s">
        <v>888</v>
      </c>
      <c r="J593" s="126">
        <f>BK593</f>
        <v>0</v>
      </c>
      <c r="L593" s="116"/>
      <c r="M593" s="121"/>
      <c r="N593" s="122"/>
      <c r="O593" s="122"/>
      <c r="P593" s="123">
        <f>SUM(P594:P614)</f>
        <v>0</v>
      </c>
      <c r="Q593" s="122"/>
      <c r="R593" s="123">
        <f>SUM(R594:R614)</f>
        <v>0.16255000000000003</v>
      </c>
      <c r="S593" s="122"/>
      <c r="T593" s="124">
        <f>SUM(T594:T614)</f>
        <v>0</v>
      </c>
      <c r="AR593" s="118" t="s">
        <v>83</v>
      </c>
      <c r="AT593" s="207" t="s">
        <v>72</v>
      </c>
      <c r="AU593" s="207" t="s">
        <v>81</v>
      </c>
      <c r="AY593" s="118" t="s">
        <v>140</v>
      </c>
      <c r="BK593" s="208">
        <f>SUM(BK594:BK614)</f>
        <v>0</v>
      </c>
    </row>
    <row r="594" spans="1:65" s="39" customFormat="1" ht="33" customHeight="1">
      <c r="A594" s="184"/>
      <c r="B594" s="26"/>
      <c r="C594" s="127" t="s">
        <v>889</v>
      </c>
      <c r="D594" s="127" t="s">
        <v>143</v>
      </c>
      <c r="E594" s="128" t="s">
        <v>890</v>
      </c>
      <c r="F594" s="129" t="s">
        <v>891</v>
      </c>
      <c r="G594" s="130" t="s">
        <v>610</v>
      </c>
      <c r="H594" s="131">
        <v>3</v>
      </c>
      <c r="I594" s="132"/>
      <c r="J594" s="133">
        <f>ROUND(I594*H594,2)</f>
        <v>0</v>
      </c>
      <c r="K594" s="134"/>
      <c r="L594" s="26"/>
      <c r="M594" s="209" t="s">
        <v>1</v>
      </c>
      <c r="N594" s="135" t="s">
        <v>38</v>
      </c>
      <c r="O594" s="61"/>
      <c r="P594" s="136">
        <f>O594*H594</f>
        <v>0</v>
      </c>
      <c r="Q594" s="136">
        <v>1.2E-2</v>
      </c>
      <c r="R594" s="136">
        <f>Q594*H594</f>
        <v>3.6000000000000004E-2</v>
      </c>
      <c r="S594" s="136">
        <v>0</v>
      </c>
      <c r="T594" s="137">
        <f>S594*H594</f>
        <v>0</v>
      </c>
      <c r="U594" s="184"/>
      <c r="V594" s="184"/>
      <c r="W594" s="184"/>
      <c r="X594" s="184"/>
      <c r="Y594" s="184"/>
      <c r="Z594" s="184"/>
      <c r="AA594" s="184"/>
      <c r="AB594" s="184"/>
      <c r="AC594" s="184"/>
      <c r="AD594" s="184"/>
      <c r="AE594" s="184"/>
      <c r="AR594" s="210" t="s">
        <v>279</v>
      </c>
      <c r="AT594" s="210" t="s">
        <v>143</v>
      </c>
      <c r="AU594" s="210" t="s">
        <v>83</v>
      </c>
      <c r="AY594" s="186" t="s">
        <v>140</v>
      </c>
      <c r="BE594" s="211">
        <f>IF(N594="základní",J594,0)</f>
        <v>0</v>
      </c>
      <c r="BF594" s="211">
        <f>IF(N594="snížená",J594,0)</f>
        <v>0</v>
      </c>
      <c r="BG594" s="211">
        <f>IF(N594="zákl. přenesená",J594,0)</f>
        <v>0</v>
      </c>
      <c r="BH594" s="211">
        <f>IF(N594="sníž. přenesená",J594,0)</f>
        <v>0</v>
      </c>
      <c r="BI594" s="211">
        <f>IF(N594="nulová",J594,0)</f>
        <v>0</v>
      </c>
      <c r="BJ594" s="186" t="s">
        <v>81</v>
      </c>
      <c r="BK594" s="211">
        <f>ROUND(I594*H594,2)</f>
        <v>0</v>
      </c>
      <c r="BL594" s="186" t="s">
        <v>279</v>
      </c>
      <c r="BM594" s="210" t="s">
        <v>892</v>
      </c>
    </row>
    <row r="595" spans="1:65" s="139" customFormat="1" ht="33.75">
      <c r="B595" s="138"/>
      <c r="D595" s="140" t="s">
        <v>149</v>
      </c>
      <c r="E595" s="141" t="s">
        <v>1</v>
      </c>
      <c r="F595" s="142" t="s">
        <v>893</v>
      </c>
      <c r="H595" s="141" t="s">
        <v>1</v>
      </c>
      <c r="L595" s="138"/>
      <c r="M595" s="143"/>
      <c r="N595" s="144"/>
      <c r="O595" s="144"/>
      <c r="P595" s="144"/>
      <c r="Q595" s="144"/>
      <c r="R595" s="144"/>
      <c r="S595" s="144"/>
      <c r="T595" s="145"/>
      <c r="AT595" s="141" t="s">
        <v>149</v>
      </c>
      <c r="AU595" s="141" t="s">
        <v>83</v>
      </c>
      <c r="AV595" s="139" t="s">
        <v>81</v>
      </c>
      <c r="AW595" s="139" t="s">
        <v>31</v>
      </c>
      <c r="AX595" s="139" t="s">
        <v>73</v>
      </c>
      <c r="AY595" s="141" t="s">
        <v>140</v>
      </c>
    </row>
    <row r="596" spans="1:65" s="139" customFormat="1">
      <c r="B596" s="138"/>
      <c r="D596" s="140" t="s">
        <v>149</v>
      </c>
      <c r="E596" s="141" t="s">
        <v>1</v>
      </c>
      <c r="F596" s="142" t="s">
        <v>686</v>
      </c>
      <c r="H596" s="141" t="s">
        <v>1</v>
      </c>
      <c r="L596" s="138"/>
      <c r="M596" s="143"/>
      <c r="N596" s="144"/>
      <c r="O596" s="144"/>
      <c r="P596" s="144"/>
      <c r="Q596" s="144"/>
      <c r="R596" s="144"/>
      <c r="S596" s="144"/>
      <c r="T596" s="145"/>
      <c r="AT596" s="141" t="s">
        <v>149</v>
      </c>
      <c r="AU596" s="141" t="s">
        <v>83</v>
      </c>
      <c r="AV596" s="139" t="s">
        <v>81</v>
      </c>
      <c r="AW596" s="139" t="s">
        <v>31</v>
      </c>
      <c r="AX596" s="139" t="s">
        <v>73</v>
      </c>
      <c r="AY596" s="141" t="s">
        <v>140</v>
      </c>
    </row>
    <row r="597" spans="1:65" s="147" customFormat="1">
      <c r="B597" s="146"/>
      <c r="D597" s="140" t="s">
        <v>149</v>
      </c>
      <c r="E597" s="148" t="s">
        <v>1</v>
      </c>
      <c r="F597" s="149" t="s">
        <v>894</v>
      </c>
      <c r="H597" s="150">
        <v>3</v>
      </c>
      <c r="L597" s="146"/>
      <c r="M597" s="151"/>
      <c r="N597" s="152"/>
      <c r="O597" s="152"/>
      <c r="P597" s="152"/>
      <c r="Q597" s="152"/>
      <c r="R597" s="152"/>
      <c r="S597" s="152"/>
      <c r="T597" s="153"/>
      <c r="AT597" s="148" t="s">
        <v>149</v>
      </c>
      <c r="AU597" s="148" t="s">
        <v>83</v>
      </c>
      <c r="AV597" s="147" t="s">
        <v>83</v>
      </c>
      <c r="AW597" s="147" t="s">
        <v>31</v>
      </c>
      <c r="AX597" s="147" t="s">
        <v>73</v>
      </c>
      <c r="AY597" s="148" t="s">
        <v>140</v>
      </c>
    </row>
    <row r="598" spans="1:65" s="155" customFormat="1">
      <c r="B598" s="154"/>
      <c r="D598" s="140" t="s">
        <v>149</v>
      </c>
      <c r="E598" s="156" t="s">
        <v>1</v>
      </c>
      <c r="F598" s="157" t="s">
        <v>170</v>
      </c>
      <c r="H598" s="158">
        <v>3</v>
      </c>
      <c r="L598" s="154"/>
      <c r="M598" s="159"/>
      <c r="N598" s="160"/>
      <c r="O598" s="160"/>
      <c r="P598" s="160"/>
      <c r="Q598" s="160"/>
      <c r="R598" s="160"/>
      <c r="S598" s="160"/>
      <c r="T598" s="161"/>
      <c r="AT598" s="156" t="s">
        <v>149</v>
      </c>
      <c r="AU598" s="156" t="s">
        <v>83</v>
      </c>
      <c r="AV598" s="155" t="s">
        <v>147</v>
      </c>
      <c r="AW598" s="155" t="s">
        <v>31</v>
      </c>
      <c r="AX598" s="155" t="s">
        <v>81</v>
      </c>
      <c r="AY598" s="156" t="s">
        <v>140</v>
      </c>
    </row>
    <row r="599" spans="1:65" s="39" customFormat="1" ht="24.2" customHeight="1">
      <c r="A599" s="184"/>
      <c r="B599" s="26"/>
      <c r="C599" s="127" t="s">
        <v>895</v>
      </c>
      <c r="D599" s="127" t="s">
        <v>143</v>
      </c>
      <c r="E599" s="128" t="s">
        <v>896</v>
      </c>
      <c r="F599" s="129" t="s">
        <v>897</v>
      </c>
      <c r="G599" s="130" t="s">
        <v>610</v>
      </c>
      <c r="H599" s="131">
        <v>1</v>
      </c>
      <c r="I599" s="132"/>
      <c r="J599" s="133">
        <f>ROUND(I599*H599,2)</f>
        <v>0</v>
      </c>
      <c r="K599" s="134"/>
      <c r="L599" s="26"/>
      <c r="M599" s="209" t="s">
        <v>1</v>
      </c>
      <c r="N599" s="135" t="s">
        <v>38</v>
      </c>
      <c r="O599" s="61"/>
      <c r="P599" s="136">
        <f>O599*H599</f>
        <v>0</v>
      </c>
      <c r="Q599" s="136">
        <v>1.5599999999999999E-2</v>
      </c>
      <c r="R599" s="136">
        <f>Q599*H599</f>
        <v>1.5599999999999999E-2</v>
      </c>
      <c r="S599" s="136">
        <v>0</v>
      </c>
      <c r="T599" s="137">
        <f>S599*H599</f>
        <v>0</v>
      </c>
      <c r="U599" s="184"/>
      <c r="V599" s="184"/>
      <c r="W599" s="184"/>
      <c r="X599" s="184"/>
      <c r="Y599" s="184"/>
      <c r="Z599" s="184"/>
      <c r="AA599" s="184"/>
      <c r="AB599" s="184"/>
      <c r="AC599" s="184"/>
      <c r="AD599" s="184"/>
      <c r="AE599" s="184"/>
      <c r="AR599" s="210" t="s">
        <v>279</v>
      </c>
      <c r="AT599" s="210" t="s">
        <v>143</v>
      </c>
      <c r="AU599" s="210" t="s">
        <v>83</v>
      </c>
      <c r="AY599" s="186" t="s">
        <v>140</v>
      </c>
      <c r="BE599" s="211">
        <f>IF(N599="základní",J599,0)</f>
        <v>0</v>
      </c>
      <c r="BF599" s="211">
        <f>IF(N599="snížená",J599,0)</f>
        <v>0</v>
      </c>
      <c r="BG599" s="211">
        <f>IF(N599="zákl. přenesená",J599,0)</f>
        <v>0</v>
      </c>
      <c r="BH599" s="211">
        <f>IF(N599="sníž. přenesená",J599,0)</f>
        <v>0</v>
      </c>
      <c r="BI599" s="211">
        <f>IF(N599="nulová",J599,0)</f>
        <v>0</v>
      </c>
      <c r="BJ599" s="186" t="s">
        <v>81</v>
      </c>
      <c r="BK599" s="211">
        <f>ROUND(I599*H599,2)</f>
        <v>0</v>
      </c>
      <c r="BL599" s="186" t="s">
        <v>279</v>
      </c>
      <c r="BM599" s="210" t="s">
        <v>898</v>
      </c>
    </row>
    <row r="600" spans="1:65" s="139" customFormat="1" ht="22.5">
      <c r="B600" s="138"/>
      <c r="D600" s="140" t="s">
        <v>149</v>
      </c>
      <c r="E600" s="141" t="s">
        <v>1</v>
      </c>
      <c r="F600" s="142" t="s">
        <v>899</v>
      </c>
      <c r="H600" s="141" t="s">
        <v>1</v>
      </c>
      <c r="L600" s="138"/>
      <c r="M600" s="143"/>
      <c r="N600" s="144"/>
      <c r="O600" s="144"/>
      <c r="P600" s="144"/>
      <c r="Q600" s="144"/>
      <c r="R600" s="144"/>
      <c r="S600" s="144"/>
      <c r="T600" s="145"/>
      <c r="AT600" s="141" t="s">
        <v>149</v>
      </c>
      <c r="AU600" s="141" t="s">
        <v>83</v>
      </c>
      <c r="AV600" s="139" t="s">
        <v>81</v>
      </c>
      <c r="AW600" s="139" t="s">
        <v>31</v>
      </c>
      <c r="AX600" s="139" t="s">
        <v>73</v>
      </c>
      <c r="AY600" s="141" t="s">
        <v>140</v>
      </c>
    </row>
    <row r="601" spans="1:65" s="139" customFormat="1">
      <c r="B601" s="138"/>
      <c r="D601" s="140" t="s">
        <v>149</v>
      </c>
      <c r="E601" s="141" t="s">
        <v>1</v>
      </c>
      <c r="F601" s="142" t="s">
        <v>555</v>
      </c>
      <c r="H601" s="141" t="s">
        <v>1</v>
      </c>
      <c r="L601" s="138"/>
      <c r="M601" s="143"/>
      <c r="N601" s="144"/>
      <c r="O601" s="144"/>
      <c r="P601" s="144"/>
      <c r="Q601" s="144"/>
      <c r="R601" s="144"/>
      <c r="S601" s="144"/>
      <c r="T601" s="145"/>
      <c r="AT601" s="141" t="s">
        <v>149</v>
      </c>
      <c r="AU601" s="141" t="s">
        <v>83</v>
      </c>
      <c r="AV601" s="139" t="s">
        <v>81</v>
      </c>
      <c r="AW601" s="139" t="s">
        <v>31</v>
      </c>
      <c r="AX601" s="139" t="s">
        <v>73</v>
      </c>
      <c r="AY601" s="141" t="s">
        <v>140</v>
      </c>
    </row>
    <row r="602" spans="1:65" s="147" customFormat="1">
      <c r="B602" s="146"/>
      <c r="D602" s="140" t="s">
        <v>149</v>
      </c>
      <c r="E602" s="148" t="s">
        <v>1</v>
      </c>
      <c r="F602" s="149" t="s">
        <v>81</v>
      </c>
      <c r="H602" s="150">
        <v>1</v>
      </c>
      <c r="L602" s="146"/>
      <c r="M602" s="151"/>
      <c r="N602" s="152"/>
      <c r="O602" s="152"/>
      <c r="P602" s="152"/>
      <c r="Q602" s="152"/>
      <c r="R602" s="152"/>
      <c r="S602" s="152"/>
      <c r="T602" s="153"/>
      <c r="AT602" s="148" t="s">
        <v>149</v>
      </c>
      <c r="AU602" s="148" t="s">
        <v>83</v>
      </c>
      <c r="AV602" s="147" t="s">
        <v>83</v>
      </c>
      <c r="AW602" s="147" t="s">
        <v>31</v>
      </c>
      <c r="AX602" s="147" t="s">
        <v>73</v>
      </c>
      <c r="AY602" s="148" t="s">
        <v>140</v>
      </c>
    </row>
    <row r="603" spans="1:65" s="155" customFormat="1">
      <c r="B603" s="154"/>
      <c r="D603" s="140" t="s">
        <v>149</v>
      </c>
      <c r="E603" s="156" t="s">
        <v>1</v>
      </c>
      <c r="F603" s="157" t="s">
        <v>170</v>
      </c>
      <c r="H603" s="158">
        <v>1</v>
      </c>
      <c r="L603" s="154"/>
      <c r="M603" s="159"/>
      <c r="N603" s="160"/>
      <c r="O603" s="160"/>
      <c r="P603" s="160"/>
      <c r="Q603" s="160"/>
      <c r="R603" s="160"/>
      <c r="S603" s="160"/>
      <c r="T603" s="161"/>
      <c r="AT603" s="156" t="s">
        <v>149</v>
      </c>
      <c r="AU603" s="156" t="s">
        <v>83</v>
      </c>
      <c r="AV603" s="155" t="s">
        <v>147</v>
      </c>
      <c r="AW603" s="155" t="s">
        <v>31</v>
      </c>
      <c r="AX603" s="155" t="s">
        <v>81</v>
      </c>
      <c r="AY603" s="156" t="s">
        <v>140</v>
      </c>
    </row>
    <row r="604" spans="1:65" s="39" customFormat="1" ht="33" customHeight="1">
      <c r="A604" s="184"/>
      <c r="B604" s="26"/>
      <c r="C604" s="127" t="s">
        <v>900</v>
      </c>
      <c r="D604" s="127" t="s">
        <v>143</v>
      </c>
      <c r="E604" s="128" t="s">
        <v>901</v>
      </c>
      <c r="F604" s="129" t="s">
        <v>902</v>
      </c>
      <c r="G604" s="130" t="s">
        <v>610</v>
      </c>
      <c r="H604" s="131">
        <v>6</v>
      </c>
      <c r="I604" s="132"/>
      <c r="J604" s="133">
        <f>ROUND(I604*H604,2)</f>
        <v>0</v>
      </c>
      <c r="K604" s="134"/>
      <c r="L604" s="26"/>
      <c r="M604" s="209" t="s">
        <v>1</v>
      </c>
      <c r="N604" s="135" t="s">
        <v>38</v>
      </c>
      <c r="O604" s="61"/>
      <c r="P604" s="136">
        <f>O604*H604</f>
        <v>0</v>
      </c>
      <c r="Q604" s="136">
        <v>1.6650000000000002E-2</v>
      </c>
      <c r="R604" s="136">
        <f>Q604*H604</f>
        <v>9.9900000000000017E-2</v>
      </c>
      <c r="S604" s="136">
        <v>0</v>
      </c>
      <c r="T604" s="137">
        <f>S604*H604</f>
        <v>0</v>
      </c>
      <c r="U604" s="184"/>
      <c r="V604" s="184"/>
      <c r="W604" s="184"/>
      <c r="X604" s="184"/>
      <c r="Y604" s="184"/>
      <c r="Z604" s="184"/>
      <c r="AA604" s="184"/>
      <c r="AB604" s="184"/>
      <c r="AC604" s="184"/>
      <c r="AD604" s="184"/>
      <c r="AE604" s="184"/>
      <c r="AR604" s="210" t="s">
        <v>279</v>
      </c>
      <c r="AT604" s="210" t="s">
        <v>143</v>
      </c>
      <c r="AU604" s="210" t="s">
        <v>83</v>
      </c>
      <c r="AY604" s="186" t="s">
        <v>140</v>
      </c>
      <c r="BE604" s="211">
        <f>IF(N604="základní",J604,0)</f>
        <v>0</v>
      </c>
      <c r="BF604" s="211">
        <f>IF(N604="snížená",J604,0)</f>
        <v>0</v>
      </c>
      <c r="BG604" s="211">
        <f>IF(N604="zákl. přenesená",J604,0)</f>
        <v>0</v>
      </c>
      <c r="BH604" s="211">
        <f>IF(N604="sníž. přenesená",J604,0)</f>
        <v>0</v>
      </c>
      <c r="BI604" s="211">
        <f>IF(N604="nulová",J604,0)</f>
        <v>0</v>
      </c>
      <c r="BJ604" s="186" t="s">
        <v>81</v>
      </c>
      <c r="BK604" s="211">
        <f>ROUND(I604*H604,2)</f>
        <v>0</v>
      </c>
      <c r="BL604" s="186" t="s">
        <v>279</v>
      </c>
      <c r="BM604" s="210" t="s">
        <v>903</v>
      </c>
    </row>
    <row r="605" spans="1:65" s="139" customFormat="1" ht="33.75">
      <c r="B605" s="138"/>
      <c r="D605" s="140" t="s">
        <v>149</v>
      </c>
      <c r="E605" s="141" t="s">
        <v>1</v>
      </c>
      <c r="F605" s="142" t="s">
        <v>904</v>
      </c>
      <c r="H605" s="141" t="s">
        <v>1</v>
      </c>
      <c r="L605" s="138"/>
      <c r="M605" s="143"/>
      <c r="N605" s="144"/>
      <c r="O605" s="144"/>
      <c r="P605" s="144"/>
      <c r="Q605" s="144"/>
      <c r="R605" s="144"/>
      <c r="S605" s="144"/>
      <c r="T605" s="145"/>
      <c r="AT605" s="141" t="s">
        <v>149</v>
      </c>
      <c r="AU605" s="141" t="s">
        <v>83</v>
      </c>
      <c r="AV605" s="139" t="s">
        <v>81</v>
      </c>
      <c r="AW605" s="139" t="s">
        <v>31</v>
      </c>
      <c r="AX605" s="139" t="s">
        <v>73</v>
      </c>
      <c r="AY605" s="141" t="s">
        <v>140</v>
      </c>
    </row>
    <row r="606" spans="1:65" s="139" customFormat="1">
      <c r="B606" s="138"/>
      <c r="D606" s="140" t="s">
        <v>149</v>
      </c>
      <c r="E606" s="141" t="s">
        <v>1</v>
      </c>
      <c r="F606" s="142" t="s">
        <v>905</v>
      </c>
      <c r="H606" s="141" t="s">
        <v>1</v>
      </c>
      <c r="L606" s="138"/>
      <c r="M606" s="143"/>
      <c r="N606" s="144"/>
      <c r="O606" s="144"/>
      <c r="P606" s="144"/>
      <c r="Q606" s="144"/>
      <c r="R606" s="144"/>
      <c r="S606" s="144"/>
      <c r="T606" s="145"/>
      <c r="AT606" s="141" t="s">
        <v>149</v>
      </c>
      <c r="AU606" s="141" t="s">
        <v>83</v>
      </c>
      <c r="AV606" s="139" t="s">
        <v>81</v>
      </c>
      <c r="AW606" s="139" t="s">
        <v>31</v>
      </c>
      <c r="AX606" s="139" t="s">
        <v>73</v>
      </c>
      <c r="AY606" s="141" t="s">
        <v>140</v>
      </c>
    </row>
    <row r="607" spans="1:65" s="147" customFormat="1">
      <c r="B607" s="146"/>
      <c r="D607" s="140" t="s">
        <v>149</v>
      </c>
      <c r="E607" s="148" t="s">
        <v>1</v>
      </c>
      <c r="F607" s="149" t="s">
        <v>906</v>
      </c>
      <c r="H607" s="150">
        <v>6</v>
      </c>
      <c r="L607" s="146"/>
      <c r="M607" s="151"/>
      <c r="N607" s="152"/>
      <c r="O607" s="152"/>
      <c r="P607" s="152"/>
      <c r="Q607" s="152"/>
      <c r="R607" s="152"/>
      <c r="S607" s="152"/>
      <c r="T607" s="153"/>
      <c r="AT607" s="148" t="s">
        <v>149</v>
      </c>
      <c r="AU607" s="148" t="s">
        <v>83</v>
      </c>
      <c r="AV607" s="147" t="s">
        <v>83</v>
      </c>
      <c r="AW607" s="147" t="s">
        <v>31</v>
      </c>
      <c r="AX607" s="147" t="s">
        <v>73</v>
      </c>
      <c r="AY607" s="148" t="s">
        <v>140</v>
      </c>
    </row>
    <row r="608" spans="1:65" s="155" customFormat="1">
      <c r="B608" s="154"/>
      <c r="D608" s="140" t="s">
        <v>149</v>
      </c>
      <c r="E608" s="156" t="s">
        <v>1</v>
      </c>
      <c r="F608" s="157" t="s">
        <v>170</v>
      </c>
      <c r="H608" s="158">
        <v>6</v>
      </c>
      <c r="L608" s="154"/>
      <c r="M608" s="159"/>
      <c r="N608" s="160"/>
      <c r="O608" s="160"/>
      <c r="P608" s="160"/>
      <c r="Q608" s="160"/>
      <c r="R608" s="160"/>
      <c r="S608" s="160"/>
      <c r="T608" s="161"/>
      <c r="AT608" s="156" t="s">
        <v>149</v>
      </c>
      <c r="AU608" s="156" t="s">
        <v>83</v>
      </c>
      <c r="AV608" s="155" t="s">
        <v>147</v>
      </c>
      <c r="AW608" s="155" t="s">
        <v>31</v>
      </c>
      <c r="AX608" s="155" t="s">
        <v>81</v>
      </c>
      <c r="AY608" s="156" t="s">
        <v>140</v>
      </c>
    </row>
    <row r="609" spans="1:65" s="39" customFormat="1" ht="16.5" customHeight="1">
      <c r="A609" s="184"/>
      <c r="B609" s="26"/>
      <c r="C609" s="127" t="s">
        <v>907</v>
      </c>
      <c r="D609" s="127" t="s">
        <v>143</v>
      </c>
      <c r="E609" s="128" t="s">
        <v>908</v>
      </c>
      <c r="F609" s="129" t="s">
        <v>909</v>
      </c>
      <c r="G609" s="130" t="s">
        <v>610</v>
      </c>
      <c r="H609" s="131">
        <v>7</v>
      </c>
      <c r="I609" s="132"/>
      <c r="J609" s="133">
        <f t="shared" ref="J609:J614" si="10">ROUND(I609*H609,2)</f>
        <v>0</v>
      </c>
      <c r="K609" s="134"/>
      <c r="L609" s="26"/>
      <c r="M609" s="209" t="s">
        <v>1</v>
      </c>
      <c r="N609" s="135" t="s">
        <v>38</v>
      </c>
      <c r="O609" s="61"/>
      <c r="P609" s="136">
        <f t="shared" ref="P609:P614" si="11">O609*H609</f>
        <v>0</v>
      </c>
      <c r="Q609" s="136">
        <v>1.4999999999999999E-4</v>
      </c>
      <c r="R609" s="136">
        <f t="shared" ref="R609:R614" si="12">Q609*H609</f>
        <v>1.0499999999999999E-3</v>
      </c>
      <c r="S609" s="136">
        <v>0</v>
      </c>
      <c r="T609" s="137">
        <f t="shared" ref="T609:T614" si="13">S609*H609</f>
        <v>0</v>
      </c>
      <c r="U609" s="184"/>
      <c r="V609" s="184"/>
      <c r="W609" s="184"/>
      <c r="X609" s="184"/>
      <c r="Y609" s="184"/>
      <c r="Z609" s="184"/>
      <c r="AA609" s="184"/>
      <c r="AB609" s="184"/>
      <c r="AC609" s="184"/>
      <c r="AD609" s="184"/>
      <c r="AE609" s="184"/>
      <c r="AR609" s="210" t="s">
        <v>279</v>
      </c>
      <c r="AT609" s="210" t="s">
        <v>143</v>
      </c>
      <c r="AU609" s="210" t="s">
        <v>83</v>
      </c>
      <c r="AY609" s="186" t="s">
        <v>140</v>
      </c>
      <c r="BE609" s="211">
        <f t="shared" ref="BE609:BE614" si="14">IF(N609="základní",J609,0)</f>
        <v>0</v>
      </c>
      <c r="BF609" s="211">
        <f t="shared" ref="BF609:BF614" si="15">IF(N609="snížená",J609,0)</f>
        <v>0</v>
      </c>
      <c r="BG609" s="211">
        <f t="shared" ref="BG609:BG614" si="16">IF(N609="zákl. přenesená",J609,0)</f>
        <v>0</v>
      </c>
      <c r="BH609" s="211">
        <f t="shared" ref="BH609:BH614" si="17">IF(N609="sníž. přenesená",J609,0)</f>
        <v>0</v>
      </c>
      <c r="BI609" s="211">
        <f t="shared" ref="BI609:BI614" si="18">IF(N609="nulová",J609,0)</f>
        <v>0</v>
      </c>
      <c r="BJ609" s="186" t="s">
        <v>81</v>
      </c>
      <c r="BK609" s="211">
        <f t="shared" ref="BK609:BK614" si="19">ROUND(I609*H609,2)</f>
        <v>0</v>
      </c>
      <c r="BL609" s="186" t="s">
        <v>279</v>
      </c>
      <c r="BM609" s="210" t="s">
        <v>910</v>
      </c>
    </row>
    <row r="610" spans="1:65" s="39" customFormat="1" ht="16.5" customHeight="1">
      <c r="A610" s="184"/>
      <c r="B610" s="26"/>
      <c r="C610" s="127" t="s">
        <v>911</v>
      </c>
      <c r="D610" s="127" t="s">
        <v>143</v>
      </c>
      <c r="E610" s="128" t="s">
        <v>912</v>
      </c>
      <c r="F610" s="129" t="s">
        <v>913</v>
      </c>
      <c r="G610" s="130" t="s">
        <v>610</v>
      </c>
      <c r="H610" s="131">
        <v>6</v>
      </c>
      <c r="I610" s="132"/>
      <c r="J610" s="133">
        <f t="shared" si="10"/>
        <v>0</v>
      </c>
      <c r="K610" s="134"/>
      <c r="L610" s="26"/>
      <c r="M610" s="209" t="s">
        <v>1</v>
      </c>
      <c r="N610" s="135" t="s">
        <v>38</v>
      </c>
      <c r="O610" s="61"/>
      <c r="P610" s="136">
        <f t="shared" si="11"/>
        <v>0</v>
      </c>
      <c r="Q610" s="136">
        <v>5.0000000000000001E-4</v>
      </c>
      <c r="R610" s="136">
        <f t="shared" si="12"/>
        <v>3.0000000000000001E-3</v>
      </c>
      <c r="S610" s="136">
        <v>0</v>
      </c>
      <c r="T610" s="137">
        <f t="shared" si="13"/>
        <v>0</v>
      </c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R610" s="210" t="s">
        <v>279</v>
      </c>
      <c r="AT610" s="210" t="s">
        <v>143</v>
      </c>
      <c r="AU610" s="210" t="s">
        <v>83</v>
      </c>
      <c r="AY610" s="186" t="s">
        <v>140</v>
      </c>
      <c r="BE610" s="211">
        <f t="shared" si="14"/>
        <v>0</v>
      </c>
      <c r="BF610" s="211">
        <f t="shared" si="15"/>
        <v>0</v>
      </c>
      <c r="BG610" s="211">
        <f t="shared" si="16"/>
        <v>0</v>
      </c>
      <c r="BH610" s="211">
        <f t="shared" si="17"/>
        <v>0</v>
      </c>
      <c r="BI610" s="211">
        <f t="shared" si="18"/>
        <v>0</v>
      </c>
      <c r="BJ610" s="186" t="s">
        <v>81</v>
      </c>
      <c r="BK610" s="211">
        <f t="shared" si="19"/>
        <v>0</v>
      </c>
      <c r="BL610" s="186" t="s">
        <v>279</v>
      </c>
      <c r="BM610" s="210" t="s">
        <v>914</v>
      </c>
    </row>
    <row r="611" spans="1:65" s="39" customFormat="1" ht="24.2" customHeight="1">
      <c r="A611" s="184"/>
      <c r="B611" s="26"/>
      <c r="C611" s="127" t="s">
        <v>915</v>
      </c>
      <c r="D611" s="127" t="s">
        <v>143</v>
      </c>
      <c r="E611" s="128" t="s">
        <v>916</v>
      </c>
      <c r="F611" s="129" t="s">
        <v>917</v>
      </c>
      <c r="G611" s="130" t="s">
        <v>610</v>
      </c>
      <c r="H611" s="131">
        <v>7</v>
      </c>
      <c r="I611" s="132"/>
      <c r="J611" s="133">
        <f t="shared" si="10"/>
        <v>0</v>
      </c>
      <c r="K611" s="134"/>
      <c r="L611" s="26"/>
      <c r="M611" s="209" t="s">
        <v>1</v>
      </c>
      <c r="N611" s="135" t="s">
        <v>38</v>
      </c>
      <c r="O611" s="61"/>
      <c r="P611" s="136">
        <f t="shared" si="11"/>
        <v>0</v>
      </c>
      <c r="Q611" s="136">
        <v>0</v>
      </c>
      <c r="R611" s="136">
        <f t="shared" si="12"/>
        <v>0</v>
      </c>
      <c r="S611" s="136">
        <v>0</v>
      </c>
      <c r="T611" s="137">
        <f t="shared" si="13"/>
        <v>0</v>
      </c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R611" s="210" t="s">
        <v>279</v>
      </c>
      <c r="AT611" s="210" t="s">
        <v>143</v>
      </c>
      <c r="AU611" s="210" t="s">
        <v>83</v>
      </c>
      <c r="AY611" s="186" t="s">
        <v>140</v>
      </c>
      <c r="BE611" s="211">
        <f t="shared" si="14"/>
        <v>0</v>
      </c>
      <c r="BF611" s="211">
        <f t="shared" si="15"/>
        <v>0</v>
      </c>
      <c r="BG611" s="211">
        <f t="shared" si="16"/>
        <v>0</v>
      </c>
      <c r="BH611" s="211">
        <f t="shared" si="17"/>
        <v>0</v>
      </c>
      <c r="BI611" s="211">
        <f t="shared" si="18"/>
        <v>0</v>
      </c>
      <c r="BJ611" s="186" t="s">
        <v>81</v>
      </c>
      <c r="BK611" s="211">
        <f t="shared" si="19"/>
        <v>0</v>
      </c>
      <c r="BL611" s="186" t="s">
        <v>279</v>
      </c>
      <c r="BM611" s="210" t="s">
        <v>918</v>
      </c>
    </row>
    <row r="612" spans="1:65" s="39" customFormat="1" ht="24.2" customHeight="1">
      <c r="A612" s="184"/>
      <c r="B612" s="26"/>
      <c r="C612" s="162" t="s">
        <v>919</v>
      </c>
      <c r="D612" s="162" t="s">
        <v>225</v>
      </c>
      <c r="E612" s="163" t="s">
        <v>920</v>
      </c>
      <c r="F612" s="164" t="s">
        <v>921</v>
      </c>
      <c r="G612" s="165" t="s">
        <v>193</v>
      </c>
      <c r="H612" s="166">
        <v>7</v>
      </c>
      <c r="I612" s="167"/>
      <c r="J612" s="168">
        <f t="shared" si="10"/>
        <v>0</v>
      </c>
      <c r="K612" s="169"/>
      <c r="L612" s="212"/>
      <c r="M612" s="213" t="s">
        <v>1</v>
      </c>
      <c r="N612" s="170" t="s">
        <v>38</v>
      </c>
      <c r="O612" s="61"/>
      <c r="P612" s="136">
        <f t="shared" si="11"/>
        <v>0</v>
      </c>
      <c r="Q612" s="136">
        <v>1E-3</v>
      </c>
      <c r="R612" s="136">
        <f t="shared" si="12"/>
        <v>7.0000000000000001E-3</v>
      </c>
      <c r="S612" s="136">
        <v>0</v>
      </c>
      <c r="T612" s="137">
        <f t="shared" si="13"/>
        <v>0</v>
      </c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R612" s="210" t="s">
        <v>380</v>
      </c>
      <c r="AT612" s="210" t="s">
        <v>225</v>
      </c>
      <c r="AU612" s="210" t="s">
        <v>83</v>
      </c>
      <c r="AY612" s="186" t="s">
        <v>140</v>
      </c>
      <c r="BE612" s="211">
        <f t="shared" si="14"/>
        <v>0</v>
      </c>
      <c r="BF612" s="211">
        <f t="shared" si="15"/>
        <v>0</v>
      </c>
      <c r="BG612" s="211">
        <f t="shared" si="16"/>
        <v>0</v>
      </c>
      <c r="BH612" s="211">
        <f t="shared" si="17"/>
        <v>0</v>
      </c>
      <c r="BI612" s="211">
        <f t="shared" si="18"/>
        <v>0</v>
      </c>
      <c r="BJ612" s="186" t="s">
        <v>81</v>
      </c>
      <c r="BK612" s="211">
        <f t="shared" si="19"/>
        <v>0</v>
      </c>
      <c r="BL612" s="186" t="s">
        <v>279</v>
      </c>
      <c r="BM612" s="210" t="s">
        <v>922</v>
      </c>
    </row>
    <row r="613" spans="1:65" s="39" customFormat="1" ht="24.2" customHeight="1">
      <c r="A613" s="184"/>
      <c r="B613" s="26"/>
      <c r="C613" s="127" t="s">
        <v>923</v>
      </c>
      <c r="D613" s="127" t="s">
        <v>143</v>
      </c>
      <c r="E613" s="128" t="s">
        <v>924</v>
      </c>
      <c r="F613" s="129" t="s">
        <v>925</v>
      </c>
      <c r="G613" s="130" t="s">
        <v>351</v>
      </c>
      <c r="H613" s="131">
        <v>0.16300000000000001</v>
      </c>
      <c r="I613" s="132"/>
      <c r="J613" s="133">
        <f t="shared" si="10"/>
        <v>0</v>
      </c>
      <c r="K613" s="134"/>
      <c r="L613" s="26"/>
      <c r="M613" s="209" t="s">
        <v>1</v>
      </c>
      <c r="N613" s="135" t="s">
        <v>38</v>
      </c>
      <c r="O613" s="61"/>
      <c r="P613" s="136">
        <f t="shared" si="11"/>
        <v>0</v>
      </c>
      <c r="Q613" s="136">
        <v>0</v>
      </c>
      <c r="R613" s="136">
        <f t="shared" si="12"/>
        <v>0</v>
      </c>
      <c r="S613" s="136">
        <v>0</v>
      </c>
      <c r="T613" s="137">
        <f t="shared" si="13"/>
        <v>0</v>
      </c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R613" s="210" t="s">
        <v>279</v>
      </c>
      <c r="AT613" s="210" t="s">
        <v>143</v>
      </c>
      <c r="AU613" s="210" t="s">
        <v>83</v>
      </c>
      <c r="AY613" s="186" t="s">
        <v>140</v>
      </c>
      <c r="BE613" s="211">
        <f t="shared" si="14"/>
        <v>0</v>
      </c>
      <c r="BF613" s="211">
        <f t="shared" si="15"/>
        <v>0</v>
      </c>
      <c r="BG613" s="211">
        <f t="shared" si="16"/>
        <v>0</v>
      </c>
      <c r="BH613" s="211">
        <f t="shared" si="17"/>
        <v>0</v>
      </c>
      <c r="BI613" s="211">
        <f t="shared" si="18"/>
        <v>0</v>
      </c>
      <c r="BJ613" s="186" t="s">
        <v>81</v>
      </c>
      <c r="BK613" s="211">
        <f t="shared" si="19"/>
        <v>0</v>
      </c>
      <c r="BL613" s="186" t="s">
        <v>279</v>
      </c>
      <c r="BM613" s="210" t="s">
        <v>926</v>
      </c>
    </row>
    <row r="614" spans="1:65" s="39" customFormat="1" ht="24.2" customHeight="1">
      <c r="A614" s="184"/>
      <c r="B614" s="26"/>
      <c r="C614" s="127" t="s">
        <v>927</v>
      </c>
      <c r="D614" s="127" t="s">
        <v>143</v>
      </c>
      <c r="E614" s="128" t="s">
        <v>928</v>
      </c>
      <c r="F614" s="129" t="s">
        <v>929</v>
      </c>
      <c r="G614" s="130" t="s">
        <v>351</v>
      </c>
      <c r="H614" s="131">
        <v>0.16300000000000001</v>
      </c>
      <c r="I614" s="132"/>
      <c r="J614" s="133">
        <f t="shared" si="10"/>
        <v>0</v>
      </c>
      <c r="K614" s="134"/>
      <c r="L614" s="26"/>
      <c r="M614" s="209" t="s">
        <v>1</v>
      </c>
      <c r="N614" s="135" t="s">
        <v>38</v>
      </c>
      <c r="O614" s="61"/>
      <c r="P614" s="136">
        <f t="shared" si="11"/>
        <v>0</v>
      </c>
      <c r="Q614" s="136">
        <v>0</v>
      </c>
      <c r="R614" s="136">
        <f t="shared" si="12"/>
        <v>0</v>
      </c>
      <c r="S614" s="136">
        <v>0</v>
      </c>
      <c r="T614" s="137">
        <f t="shared" si="13"/>
        <v>0</v>
      </c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R614" s="210" t="s">
        <v>279</v>
      </c>
      <c r="AT614" s="210" t="s">
        <v>143</v>
      </c>
      <c r="AU614" s="210" t="s">
        <v>83</v>
      </c>
      <c r="AY614" s="186" t="s">
        <v>140</v>
      </c>
      <c r="BE614" s="211">
        <f t="shared" si="14"/>
        <v>0</v>
      </c>
      <c r="BF614" s="211">
        <f t="shared" si="15"/>
        <v>0</v>
      </c>
      <c r="BG614" s="211">
        <f t="shared" si="16"/>
        <v>0</v>
      </c>
      <c r="BH614" s="211">
        <f t="shared" si="17"/>
        <v>0</v>
      </c>
      <c r="BI614" s="211">
        <f t="shared" si="18"/>
        <v>0</v>
      </c>
      <c r="BJ614" s="186" t="s">
        <v>81</v>
      </c>
      <c r="BK614" s="211">
        <f t="shared" si="19"/>
        <v>0</v>
      </c>
      <c r="BL614" s="186" t="s">
        <v>279</v>
      </c>
      <c r="BM614" s="210" t="s">
        <v>930</v>
      </c>
    </row>
    <row r="615" spans="1:65" s="117" customFormat="1" ht="22.9" customHeight="1">
      <c r="B615" s="116"/>
      <c r="D615" s="118" t="s">
        <v>72</v>
      </c>
      <c r="E615" s="125" t="s">
        <v>931</v>
      </c>
      <c r="F615" s="125" t="s">
        <v>932</v>
      </c>
      <c r="J615" s="126">
        <f>BK615</f>
        <v>0</v>
      </c>
      <c r="L615" s="116"/>
      <c r="M615" s="121"/>
      <c r="N615" s="122"/>
      <c r="O615" s="122"/>
      <c r="P615" s="123">
        <f>SUM(P616:P629)</f>
        <v>0</v>
      </c>
      <c r="Q615" s="122"/>
      <c r="R615" s="123">
        <f>SUM(R616:R629)</f>
        <v>2.0000000000000001E-4</v>
      </c>
      <c r="S615" s="122"/>
      <c r="T615" s="124">
        <f>SUM(T616:T629)</f>
        <v>9.35E-2</v>
      </c>
      <c r="AR615" s="118" t="s">
        <v>83</v>
      </c>
      <c r="AT615" s="207" t="s">
        <v>72</v>
      </c>
      <c r="AU615" s="207" t="s">
        <v>81</v>
      </c>
      <c r="AY615" s="118" t="s">
        <v>140</v>
      </c>
      <c r="BK615" s="208">
        <f>SUM(BK616:BK629)</f>
        <v>0</v>
      </c>
    </row>
    <row r="616" spans="1:65" s="39" customFormat="1" ht="24.2" customHeight="1">
      <c r="A616" s="184"/>
      <c r="B616" s="26"/>
      <c r="C616" s="127" t="s">
        <v>933</v>
      </c>
      <c r="D616" s="127" t="s">
        <v>143</v>
      </c>
      <c r="E616" s="128" t="s">
        <v>934</v>
      </c>
      <c r="F616" s="129" t="s">
        <v>935</v>
      </c>
      <c r="G616" s="130" t="s">
        <v>193</v>
      </c>
      <c r="H616" s="131">
        <v>2</v>
      </c>
      <c r="I616" s="132"/>
      <c r="J616" s="133">
        <f>ROUND(I616*H616,2)</f>
        <v>0</v>
      </c>
      <c r="K616" s="134"/>
      <c r="L616" s="26"/>
      <c r="M616" s="209" t="s">
        <v>1</v>
      </c>
      <c r="N616" s="135" t="s">
        <v>38</v>
      </c>
      <c r="O616" s="61"/>
      <c r="P616" s="136">
        <f>O616*H616</f>
        <v>0</v>
      </c>
      <c r="Q616" s="136">
        <v>0</v>
      </c>
      <c r="R616" s="136">
        <f>Q616*H616</f>
        <v>0</v>
      </c>
      <c r="S616" s="136">
        <v>0</v>
      </c>
      <c r="T616" s="137">
        <f>S616*H616</f>
        <v>0</v>
      </c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R616" s="210" t="s">
        <v>279</v>
      </c>
      <c r="AT616" s="210" t="s">
        <v>143</v>
      </c>
      <c r="AU616" s="210" t="s">
        <v>83</v>
      </c>
      <c r="AY616" s="186" t="s">
        <v>140</v>
      </c>
      <c r="BE616" s="211">
        <f>IF(N616="základní",J616,0)</f>
        <v>0</v>
      </c>
      <c r="BF616" s="211">
        <f>IF(N616="snížená",J616,0)</f>
        <v>0</v>
      </c>
      <c r="BG616" s="211">
        <f>IF(N616="zákl. přenesená",J616,0)</f>
        <v>0</v>
      </c>
      <c r="BH616" s="211">
        <f>IF(N616="sníž. přenesená",J616,0)</f>
        <v>0</v>
      </c>
      <c r="BI616" s="211">
        <f>IF(N616="nulová",J616,0)</f>
        <v>0</v>
      </c>
      <c r="BJ616" s="186" t="s">
        <v>81</v>
      </c>
      <c r="BK616" s="211">
        <f>ROUND(I616*H616,2)</f>
        <v>0</v>
      </c>
      <c r="BL616" s="186" t="s">
        <v>279</v>
      </c>
      <c r="BM616" s="210" t="s">
        <v>936</v>
      </c>
    </row>
    <row r="617" spans="1:65" s="139" customFormat="1">
      <c r="B617" s="138"/>
      <c r="D617" s="140" t="s">
        <v>149</v>
      </c>
      <c r="E617" s="141" t="s">
        <v>1</v>
      </c>
      <c r="F617" s="142" t="s">
        <v>937</v>
      </c>
      <c r="H617" s="141" t="s">
        <v>1</v>
      </c>
      <c r="L617" s="138"/>
      <c r="M617" s="143"/>
      <c r="N617" s="144"/>
      <c r="O617" s="144"/>
      <c r="P617" s="144"/>
      <c r="Q617" s="144"/>
      <c r="R617" s="144"/>
      <c r="S617" s="144"/>
      <c r="T617" s="145"/>
      <c r="AT617" s="141" t="s">
        <v>149</v>
      </c>
      <c r="AU617" s="141" t="s">
        <v>83</v>
      </c>
      <c r="AV617" s="139" t="s">
        <v>81</v>
      </c>
      <c r="AW617" s="139" t="s">
        <v>31</v>
      </c>
      <c r="AX617" s="139" t="s">
        <v>73</v>
      </c>
      <c r="AY617" s="141" t="s">
        <v>140</v>
      </c>
    </row>
    <row r="618" spans="1:65" s="147" customFormat="1">
      <c r="B618" s="146"/>
      <c r="D618" s="140" t="s">
        <v>149</v>
      </c>
      <c r="E618" s="148" t="s">
        <v>1</v>
      </c>
      <c r="F618" s="149" t="s">
        <v>224</v>
      </c>
      <c r="H618" s="150">
        <v>2</v>
      </c>
      <c r="L618" s="146"/>
      <c r="M618" s="151"/>
      <c r="N618" s="152"/>
      <c r="O618" s="152"/>
      <c r="P618" s="152"/>
      <c r="Q618" s="152"/>
      <c r="R618" s="152"/>
      <c r="S618" s="152"/>
      <c r="T618" s="153"/>
      <c r="AT618" s="148" t="s">
        <v>149</v>
      </c>
      <c r="AU618" s="148" t="s">
        <v>83</v>
      </c>
      <c r="AV618" s="147" t="s">
        <v>83</v>
      </c>
      <c r="AW618" s="147" t="s">
        <v>31</v>
      </c>
      <c r="AX618" s="147" t="s">
        <v>81</v>
      </c>
      <c r="AY618" s="148" t="s">
        <v>140</v>
      </c>
    </row>
    <row r="619" spans="1:65" s="39" customFormat="1" ht="24.2" customHeight="1">
      <c r="A619" s="184"/>
      <c r="B619" s="26"/>
      <c r="C619" s="127" t="s">
        <v>938</v>
      </c>
      <c r="D619" s="127" t="s">
        <v>143</v>
      </c>
      <c r="E619" s="128" t="s">
        <v>939</v>
      </c>
      <c r="F619" s="129" t="s">
        <v>940</v>
      </c>
      <c r="G619" s="130" t="s">
        <v>193</v>
      </c>
      <c r="H619" s="131">
        <v>2</v>
      </c>
      <c r="I619" s="132"/>
      <c r="J619" s="133">
        <f>ROUND(I619*H619,2)</f>
        <v>0</v>
      </c>
      <c r="K619" s="134"/>
      <c r="L619" s="26"/>
      <c r="M619" s="209" t="s">
        <v>1</v>
      </c>
      <c r="N619" s="135" t="s">
        <v>38</v>
      </c>
      <c r="O619" s="61"/>
      <c r="P619" s="136">
        <f>O619*H619</f>
        <v>0</v>
      </c>
      <c r="Q619" s="136">
        <v>0</v>
      </c>
      <c r="R619" s="136">
        <f>Q619*H619</f>
        <v>0</v>
      </c>
      <c r="S619" s="136">
        <v>0</v>
      </c>
      <c r="T619" s="137">
        <f>S619*H619</f>
        <v>0</v>
      </c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R619" s="210" t="s">
        <v>279</v>
      </c>
      <c r="AT619" s="210" t="s">
        <v>143</v>
      </c>
      <c r="AU619" s="210" t="s">
        <v>83</v>
      </c>
      <c r="AY619" s="186" t="s">
        <v>140</v>
      </c>
      <c r="BE619" s="211">
        <f>IF(N619="základní",J619,0)</f>
        <v>0</v>
      </c>
      <c r="BF619" s="211">
        <f>IF(N619="snížená",J619,0)</f>
        <v>0</v>
      </c>
      <c r="BG619" s="211">
        <f>IF(N619="zákl. přenesená",J619,0)</f>
        <v>0</v>
      </c>
      <c r="BH619" s="211">
        <f>IF(N619="sníž. přenesená",J619,0)</f>
        <v>0</v>
      </c>
      <c r="BI619" s="211">
        <f>IF(N619="nulová",J619,0)</f>
        <v>0</v>
      </c>
      <c r="BJ619" s="186" t="s">
        <v>81</v>
      </c>
      <c r="BK619" s="211">
        <f>ROUND(I619*H619,2)</f>
        <v>0</v>
      </c>
      <c r="BL619" s="186" t="s">
        <v>279</v>
      </c>
      <c r="BM619" s="210" t="s">
        <v>941</v>
      </c>
    </row>
    <row r="620" spans="1:65" s="39" customFormat="1" ht="24.2" customHeight="1">
      <c r="A620" s="184"/>
      <c r="B620" s="26"/>
      <c r="C620" s="127" t="s">
        <v>942</v>
      </c>
      <c r="D620" s="127" t="s">
        <v>143</v>
      </c>
      <c r="E620" s="128" t="s">
        <v>943</v>
      </c>
      <c r="F620" s="129" t="s">
        <v>944</v>
      </c>
      <c r="G620" s="130" t="s">
        <v>193</v>
      </c>
      <c r="H620" s="131">
        <v>2</v>
      </c>
      <c r="I620" s="132"/>
      <c r="J620" s="133">
        <f>ROUND(I620*H620,2)</f>
        <v>0</v>
      </c>
      <c r="K620" s="134"/>
      <c r="L620" s="26"/>
      <c r="M620" s="209" t="s">
        <v>1</v>
      </c>
      <c r="N620" s="135" t="s">
        <v>38</v>
      </c>
      <c r="O620" s="61"/>
      <c r="P620" s="136">
        <f>O620*H620</f>
        <v>0</v>
      </c>
      <c r="Q620" s="136">
        <v>8.0000000000000007E-5</v>
      </c>
      <c r="R620" s="136">
        <f>Q620*H620</f>
        <v>1.6000000000000001E-4</v>
      </c>
      <c r="S620" s="136">
        <v>4.675E-2</v>
      </c>
      <c r="T620" s="137">
        <f>S620*H620</f>
        <v>9.35E-2</v>
      </c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R620" s="210" t="s">
        <v>279</v>
      </c>
      <c r="AT620" s="210" t="s">
        <v>143</v>
      </c>
      <c r="AU620" s="210" t="s">
        <v>83</v>
      </c>
      <c r="AY620" s="186" t="s">
        <v>140</v>
      </c>
      <c r="BE620" s="211">
        <f>IF(N620="základní",J620,0)</f>
        <v>0</v>
      </c>
      <c r="BF620" s="211">
        <f>IF(N620="snížená",J620,0)</f>
        <v>0</v>
      </c>
      <c r="BG620" s="211">
        <f>IF(N620="zákl. přenesená",J620,0)</f>
        <v>0</v>
      </c>
      <c r="BH620" s="211">
        <f>IF(N620="sníž. přenesená",J620,0)</f>
        <v>0</v>
      </c>
      <c r="BI620" s="211">
        <f>IF(N620="nulová",J620,0)</f>
        <v>0</v>
      </c>
      <c r="BJ620" s="186" t="s">
        <v>81</v>
      </c>
      <c r="BK620" s="211">
        <f>ROUND(I620*H620,2)</f>
        <v>0</v>
      </c>
      <c r="BL620" s="186" t="s">
        <v>279</v>
      </c>
      <c r="BM620" s="210" t="s">
        <v>945</v>
      </c>
    </row>
    <row r="621" spans="1:65" s="139" customFormat="1">
      <c r="B621" s="138"/>
      <c r="D621" s="140" t="s">
        <v>149</v>
      </c>
      <c r="E621" s="141" t="s">
        <v>1</v>
      </c>
      <c r="F621" s="142" t="s">
        <v>937</v>
      </c>
      <c r="H621" s="141" t="s">
        <v>1</v>
      </c>
      <c r="L621" s="138"/>
      <c r="M621" s="143"/>
      <c r="N621" s="144"/>
      <c r="O621" s="144"/>
      <c r="P621" s="144"/>
      <c r="Q621" s="144"/>
      <c r="R621" s="144"/>
      <c r="S621" s="144"/>
      <c r="T621" s="145"/>
      <c r="AT621" s="141" t="s">
        <v>149</v>
      </c>
      <c r="AU621" s="141" t="s">
        <v>83</v>
      </c>
      <c r="AV621" s="139" t="s">
        <v>81</v>
      </c>
      <c r="AW621" s="139" t="s">
        <v>31</v>
      </c>
      <c r="AX621" s="139" t="s">
        <v>73</v>
      </c>
      <c r="AY621" s="141" t="s">
        <v>140</v>
      </c>
    </row>
    <row r="622" spans="1:65" s="147" customFormat="1">
      <c r="B622" s="146"/>
      <c r="D622" s="140" t="s">
        <v>149</v>
      </c>
      <c r="E622" s="148" t="s">
        <v>1</v>
      </c>
      <c r="F622" s="149" t="s">
        <v>224</v>
      </c>
      <c r="H622" s="150">
        <v>2</v>
      </c>
      <c r="L622" s="146"/>
      <c r="M622" s="151"/>
      <c r="N622" s="152"/>
      <c r="O622" s="152"/>
      <c r="P622" s="152"/>
      <c r="Q622" s="152"/>
      <c r="R622" s="152"/>
      <c r="S622" s="152"/>
      <c r="T622" s="153"/>
      <c r="AT622" s="148" t="s">
        <v>149</v>
      </c>
      <c r="AU622" s="148" t="s">
        <v>83</v>
      </c>
      <c r="AV622" s="147" t="s">
        <v>83</v>
      </c>
      <c r="AW622" s="147" t="s">
        <v>31</v>
      </c>
      <c r="AX622" s="147" t="s">
        <v>81</v>
      </c>
      <c r="AY622" s="148" t="s">
        <v>140</v>
      </c>
    </row>
    <row r="623" spans="1:65" s="39" customFormat="1" ht="24.2" customHeight="1">
      <c r="A623" s="184"/>
      <c r="B623" s="26"/>
      <c r="C623" s="127" t="s">
        <v>946</v>
      </c>
      <c r="D623" s="127" t="s">
        <v>143</v>
      </c>
      <c r="E623" s="128" t="s">
        <v>947</v>
      </c>
      <c r="F623" s="129" t="s">
        <v>948</v>
      </c>
      <c r="G623" s="130" t="s">
        <v>156</v>
      </c>
      <c r="H623" s="131">
        <v>2.4</v>
      </c>
      <c r="I623" s="132"/>
      <c r="J623" s="133">
        <f>ROUND(I623*H623,2)</f>
        <v>0</v>
      </c>
      <c r="K623" s="134"/>
      <c r="L623" s="26"/>
      <c r="M623" s="209" t="s">
        <v>1</v>
      </c>
      <c r="N623" s="135" t="s">
        <v>38</v>
      </c>
      <c r="O623" s="61"/>
      <c r="P623" s="136">
        <f>O623*H623</f>
        <v>0</v>
      </c>
      <c r="Q623" s="136">
        <v>0</v>
      </c>
      <c r="R623" s="136">
        <f>Q623*H623</f>
        <v>0</v>
      </c>
      <c r="S623" s="136">
        <v>0</v>
      </c>
      <c r="T623" s="137">
        <f>S623*H623</f>
        <v>0</v>
      </c>
      <c r="U623" s="184"/>
      <c r="V623" s="184"/>
      <c r="W623" s="184"/>
      <c r="X623" s="184"/>
      <c r="Y623" s="184"/>
      <c r="Z623" s="184"/>
      <c r="AA623" s="184"/>
      <c r="AB623" s="184"/>
      <c r="AC623" s="184"/>
      <c r="AD623" s="184"/>
      <c r="AE623" s="184"/>
      <c r="AR623" s="210" t="s">
        <v>279</v>
      </c>
      <c r="AT623" s="210" t="s">
        <v>143</v>
      </c>
      <c r="AU623" s="210" t="s">
        <v>83</v>
      </c>
      <c r="AY623" s="186" t="s">
        <v>140</v>
      </c>
      <c r="BE623" s="211">
        <f>IF(N623="základní",J623,0)</f>
        <v>0</v>
      </c>
      <c r="BF623" s="211">
        <f>IF(N623="snížená",J623,0)</f>
        <v>0</v>
      </c>
      <c r="BG623" s="211">
        <f>IF(N623="zákl. přenesená",J623,0)</f>
        <v>0</v>
      </c>
      <c r="BH623" s="211">
        <f>IF(N623="sníž. přenesená",J623,0)</f>
        <v>0</v>
      </c>
      <c r="BI623" s="211">
        <f>IF(N623="nulová",J623,0)</f>
        <v>0</v>
      </c>
      <c r="BJ623" s="186" t="s">
        <v>81</v>
      </c>
      <c r="BK623" s="211">
        <f>ROUND(I623*H623,2)</f>
        <v>0</v>
      </c>
      <c r="BL623" s="186" t="s">
        <v>279</v>
      </c>
      <c r="BM623" s="210" t="s">
        <v>949</v>
      </c>
    </row>
    <row r="624" spans="1:65" s="139" customFormat="1">
      <c r="B624" s="138"/>
      <c r="D624" s="140" t="s">
        <v>149</v>
      </c>
      <c r="E624" s="141" t="s">
        <v>1</v>
      </c>
      <c r="F624" s="142" t="s">
        <v>937</v>
      </c>
      <c r="H624" s="141" t="s">
        <v>1</v>
      </c>
      <c r="L624" s="138"/>
      <c r="M624" s="143"/>
      <c r="N624" s="144"/>
      <c r="O624" s="144"/>
      <c r="P624" s="144"/>
      <c r="Q624" s="144"/>
      <c r="R624" s="144"/>
      <c r="S624" s="144"/>
      <c r="T624" s="145"/>
      <c r="AT624" s="141" t="s">
        <v>149</v>
      </c>
      <c r="AU624" s="141" t="s">
        <v>83</v>
      </c>
      <c r="AV624" s="139" t="s">
        <v>81</v>
      </c>
      <c r="AW624" s="139" t="s">
        <v>31</v>
      </c>
      <c r="AX624" s="139" t="s">
        <v>73</v>
      </c>
      <c r="AY624" s="141" t="s">
        <v>140</v>
      </c>
    </row>
    <row r="625" spans="1:65" s="147" customFormat="1">
      <c r="B625" s="146"/>
      <c r="D625" s="140" t="s">
        <v>149</v>
      </c>
      <c r="E625" s="148" t="s">
        <v>1</v>
      </c>
      <c r="F625" s="149" t="s">
        <v>950</v>
      </c>
      <c r="H625" s="150">
        <v>2.4000000000000004</v>
      </c>
      <c r="L625" s="146"/>
      <c r="M625" s="151"/>
      <c r="N625" s="152"/>
      <c r="O625" s="152"/>
      <c r="P625" s="152"/>
      <c r="Q625" s="152"/>
      <c r="R625" s="152"/>
      <c r="S625" s="152"/>
      <c r="T625" s="153"/>
      <c r="AT625" s="148" t="s">
        <v>149</v>
      </c>
      <c r="AU625" s="148" t="s">
        <v>83</v>
      </c>
      <c r="AV625" s="147" t="s">
        <v>83</v>
      </c>
      <c r="AW625" s="147" t="s">
        <v>31</v>
      </c>
      <c r="AX625" s="147" t="s">
        <v>81</v>
      </c>
      <c r="AY625" s="148" t="s">
        <v>140</v>
      </c>
    </row>
    <row r="626" spans="1:65" s="39" customFormat="1" ht="16.5" customHeight="1">
      <c r="A626" s="184"/>
      <c r="B626" s="26"/>
      <c r="C626" s="127" t="s">
        <v>951</v>
      </c>
      <c r="D626" s="127" t="s">
        <v>143</v>
      </c>
      <c r="E626" s="128" t="s">
        <v>952</v>
      </c>
      <c r="F626" s="129" t="s">
        <v>953</v>
      </c>
      <c r="G626" s="130" t="s">
        <v>193</v>
      </c>
      <c r="H626" s="131">
        <v>2</v>
      </c>
      <c r="I626" s="132"/>
      <c r="J626" s="133">
        <f>ROUND(I626*H626,2)</f>
        <v>0</v>
      </c>
      <c r="K626" s="134"/>
      <c r="L626" s="26"/>
      <c r="M626" s="209" t="s">
        <v>1</v>
      </c>
      <c r="N626" s="135" t="s">
        <v>38</v>
      </c>
      <c r="O626" s="61"/>
      <c r="P626" s="136">
        <f>O626*H626</f>
        <v>0</v>
      </c>
      <c r="Q626" s="136">
        <v>0</v>
      </c>
      <c r="R626" s="136">
        <f>Q626*H626</f>
        <v>0</v>
      </c>
      <c r="S626" s="136">
        <v>0</v>
      </c>
      <c r="T626" s="137">
        <f>S626*H626</f>
        <v>0</v>
      </c>
      <c r="U626" s="184"/>
      <c r="V626" s="184"/>
      <c r="W626" s="184"/>
      <c r="X626" s="184"/>
      <c r="Y626" s="184"/>
      <c r="Z626" s="184"/>
      <c r="AA626" s="184"/>
      <c r="AB626" s="184"/>
      <c r="AC626" s="184"/>
      <c r="AD626" s="184"/>
      <c r="AE626" s="184"/>
      <c r="AR626" s="210" t="s">
        <v>279</v>
      </c>
      <c r="AT626" s="210" t="s">
        <v>143</v>
      </c>
      <c r="AU626" s="210" t="s">
        <v>83</v>
      </c>
      <c r="AY626" s="186" t="s">
        <v>140</v>
      </c>
      <c r="BE626" s="211">
        <f>IF(N626="základní",J626,0)</f>
        <v>0</v>
      </c>
      <c r="BF626" s="211">
        <f>IF(N626="snížená",J626,0)</f>
        <v>0</v>
      </c>
      <c r="BG626" s="211">
        <f>IF(N626="zákl. přenesená",J626,0)</f>
        <v>0</v>
      </c>
      <c r="BH626" s="211">
        <f>IF(N626="sníž. přenesená",J626,0)</f>
        <v>0</v>
      </c>
      <c r="BI626" s="211">
        <f>IF(N626="nulová",J626,0)</f>
        <v>0</v>
      </c>
      <c r="BJ626" s="186" t="s">
        <v>81</v>
      </c>
      <c r="BK626" s="211">
        <f>ROUND(I626*H626,2)</f>
        <v>0</v>
      </c>
      <c r="BL626" s="186" t="s">
        <v>279</v>
      </c>
      <c r="BM626" s="210" t="s">
        <v>954</v>
      </c>
    </row>
    <row r="627" spans="1:65" s="39" customFormat="1" ht="16.5" customHeight="1">
      <c r="A627" s="184"/>
      <c r="B627" s="26"/>
      <c r="C627" s="127" t="s">
        <v>955</v>
      </c>
      <c r="D627" s="127" t="s">
        <v>143</v>
      </c>
      <c r="E627" s="128" t="s">
        <v>956</v>
      </c>
      <c r="F627" s="129" t="s">
        <v>957</v>
      </c>
      <c r="G627" s="130" t="s">
        <v>156</v>
      </c>
      <c r="H627" s="131">
        <v>14</v>
      </c>
      <c r="I627" s="132"/>
      <c r="J627" s="133">
        <f>ROUND(I627*H627,2)</f>
        <v>0</v>
      </c>
      <c r="K627" s="134"/>
      <c r="L627" s="26"/>
      <c r="M627" s="209" t="s">
        <v>1</v>
      </c>
      <c r="N627" s="135" t="s">
        <v>38</v>
      </c>
      <c r="O627" s="61"/>
      <c r="P627" s="136">
        <f>O627*H627</f>
        <v>0</v>
      </c>
      <c r="Q627" s="136">
        <v>0</v>
      </c>
      <c r="R627" s="136">
        <f>Q627*H627</f>
        <v>0</v>
      </c>
      <c r="S627" s="136">
        <v>0</v>
      </c>
      <c r="T627" s="137">
        <f>S627*H627</f>
        <v>0</v>
      </c>
      <c r="U627" s="184"/>
      <c r="V627" s="184"/>
      <c r="W627" s="184"/>
      <c r="X627" s="184"/>
      <c r="Y627" s="184"/>
      <c r="Z627" s="184"/>
      <c r="AA627" s="184"/>
      <c r="AB627" s="184"/>
      <c r="AC627" s="184"/>
      <c r="AD627" s="184"/>
      <c r="AE627" s="184"/>
      <c r="AR627" s="210" t="s">
        <v>279</v>
      </c>
      <c r="AT627" s="210" t="s">
        <v>143</v>
      </c>
      <c r="AU627" s="210" t="s">
        <v>83</v>
      </c>
      <c r="AY627" s="186" t="s">
        <v>140</v>
      </c>
      <c r="BE627" s="211">
        <f>IF(N627="základní",J627,0)</f>
        <v>0</v>
      </c>
      <c r="BF627" s="211">
        <f>IF(N627="snížená",J627,0)</f>
        <v>0</v>
      </c>
      <c r="BG627" s="211">
        <f>IF(N627="zákl. přenesená",J627,0)</f>
        <v>0</v>
      </c>
      <c r="BH627" s="211">
        <f>IF(N627="sníž. přenesená",J627,0)</f>
        <v>0</v>
      </c>
      <c r="BI627" s="211">
        <f>IF(N627="nulová",J627,0)</f>
        <v>0</v>
      </c>
      <c r="BJ627" s="186" t="s">
        <v>81</v>
      </c>
      <c r="BK627" s="211">
        <f>ROUND(I627*H627,2)</f>
        <v>0</v>
      </c>
      <c r="BL627" s="186" t="s">
        <v>279</v>
      </c>
      <c r="BM627" s="210" t="s">
        <v>958</v>
      </c>
    </row>
    <row r="628" spans="1:65" s="39" customFormat="1" ht="24.2" customHeight="1">
      <c r="A628" s="184"/>
      <c r="B628" s="26"/>
      <c r="C628" s="127" t="s">
        <v>959</v>
      </c>
      <c r="D628" s="127" t="s">
        <v>143</v>
      </c>
      <c r="E628" s="128" t="s">
        <v>960</v>
      </c>
      <c r="F628" s="129" t="s">
        <v>961</v>
      </c>
      <c r="G628" s="130" t="s">
        <v>193</v>
      </c>
      <c r="H628" s="131">
        <v>2</v>
      </c>
      <c r="I628" s="132"/>
      <c r="J628" s="133">
        <f>ROUND(I628*H628,2)</f>
        <v>0</v>
      </c>
      <c r="K628" s="134"/>
      <c r="L628" s="26"/>
      <c r="M628" s="209" t="s">
        <v>1</v>
      </c>
      <c r="N628" s="135" t="s">
        <v>38</v>
      </c>
      <c r="O628" s="61"/>
      <c r="P628" s="136">
        <f>O628*H628</f>
        <v>0</v>
      </c>
      <c r="Q628" s="136">
        <v>2.0000000000000002E-5</v>
      </c>
      <c r="R628" s="136">
        <f>Q628*H628</f>
        <v>4.0000000000000003E-5</v>
      </c>
      <c r="S628" s="136">
        <v>0</v>
      </c>
      <c r="T628" s="137">
        <f>S628*H628</f>
        <v>0</v>
      </c>
      <c r="U628" s="184"/>
      <c r="V628" s="184"/>
      <c r="W628" s="184"/>
      <c r="X628" s="184"/>
      <c r="Y628" s="184"/>
      <c r="Z628" s="184"/>
      <c r="AA628" s="184"/>
      <c r="AB628" s="184"/>
      <c r="AC628" s="184"/>
      <c r="AD628" s="184"/>
      <c r="AE628" s="184"/>
      <c r="AR628" s="210" t="s">
        <v>279</v>
      </c>
      <c r="AT628" s="210" t="s">
        <v>143</v>
      </c>
      <c r="AU628" s="210" t="s">
        <v>83</v>
      </c>
      <c r="AY628" s="186" t="s">
        <v>140</v>
      </c>
      <c r="BE628" s="211">
        <f>IF(N628="základní",J628,0)</f>
        <v>0</v>
      </c>
      <c r="BF628" s="211">
        <f>IF(N628="snížená",J628,0)</f>
        <v>0</v>
      </c>
      <c r="BG628" s="211">
        <f>IF(N628="zákl. přenesená",J628,0)</f>
        <v>0</v>
      </c>
      <c r="BH628" s="211">
        <f>IF(N628="sníž. přenesená",J628,0)</f>
        <v>0</v>
      </c>
      <c r="BI628" s="211">
        <f>IF(N628="nulová",J628,0)</f>
        <v>0</v>
      </c>
      <c r="BJ628" s="186" t="s">
        <v>81</v>
      </c>
      <c r="BK628" s="211">
        <f>ROUND(I628*H628,2)</f>
        <v>0</v>
      </c>
      <c r="BL628" s="186" t="s">
        <v>279</v>
      </c>
      <c r="BM628" s="210" t="s">
        <v>962</v>
      </c>
    </row>
    <row r="629" spans="1:65" s="39" customFormat="1" ht="16.5" customHeight="1">
      <c r="A629" s="184"/>
      <c r="B629" s="26"/>
      <c r="C629" s="127" t="s">
        <v>963</v>
      </c>
      <c r="D629" s="127" t="s">
        <v>143</v>
      </c>
      <c r="E629" s="128" t="s">
        <v>964</v>
      </c>
      <c r="F629" s="129" t="s">
        <v>965</v>
      </c>
      <c r="G629" s="130" t="s">
        <v>156</v>
      </c>
      <c r="H629" s="131">
        <v>14</v>
      </c>
      <c r="I629" s="132"/>
      <c r="J629" s="133">
        <f>ROUND(I629*H629,2)</f>
        <v>0</v>
      </c>
      <c r="K629" s="134"/>
      <c r="L629" s="26"/>
      <c r="M629" s="209" t="s">
        <v>1</v>
      </c>
      <c r="N629" s="135" t="s">
        <v>38</v>
      </c>
      <c r="O629" s="61"/>
      <c r="P629" s="136">
        <f>O629*H629</f>
        <v>0</v>
      </c>
      <c r="Q629" s="136">
        <v>0</v>
      </c>
      <c r="R629" s="136">
        <f>Q629*H629</f>
        <v>0</v>
      </c>
      <c r="S629" s="136">
        <v>0</v>
      </c>
      <c r="T629" s="137">
        <f>S629*H629</f>
        <v>0</v>
      </c>
      <c r="U629" s="184"/>
      <c r="V629" s="184"/>
      <c r="W629" s="184"/>
      <c r="X629" s="184"/>
      <c r="Y629" s="184"/>
      <c r="Z629" s="184"/>
      <c r="AA629" s="184"/>
      <c r="AB629" s="184"/>
      <c r="AC629" s="184"/>
      <c r="AD629" s="184"/>
      <c r="AE629" s="184"/>
      <c r="AR629" s="210" t="s">
        <v>279</v>
      </c>
      <c r="AT629" s="210" t="s">
        <v>143</v>
      </c>
      <c r="AU629" s="210" t="s">
        <v>83</v>
      </c>
      <c r="AY629" s="186" t="s">
        <v>140</v>
      </c>
      <c r="BE629" s="211">
        <f>IF(N629="základní",J629,0)</f>
        <v>0</v>
      </c>
      <c r="BF629" s="211">
        <f>IF(N629="snížená",J629,0)</f>
        <v>0</v>
      </c>
      <c r="BG629" s="211">
        <f>IF(N629="zákl. přenesená",J629,0)</f>
        <v>0</v>
      </c>
      <c r="BH629" s="211">
        <f>IF(N629="sníž. přenesená",J629,0)</f>
        <v>0</v>
      </c>
      <c r="BI629" s="211">
        <f>IF(N629="nulová",J629,0)</f>
        <v>0</v>
      </c>
      <c r="BJ629" s="186" t="s">
        <v>81</v>
      </c>
      <c r="BK629" s="211">
        <f>ROUND(I629*H629,2)</f>
        <v>0</v>
      </c>
      <c r="BL629" s="186" t="s">
        <v>279</v>
      </c>
      <c r="BM629" s="210" t="s">
        <v>966</v>
      </c>
    </row>
    <row r="630" spans="1:65" s="117" customFormat="1" ht="22.9" customHeight="1">
      <c r="B630" s="116"/>
      <c r="D630" s="118" t="s">
        <v>72</v>
      </c>
      <c r="E630" s="125" t="s">
        <v>967</v>
      </c>
      <c r="F630" s="125" t="s">
        <v>968</v>
      </c>
      <c r="J630" s="126">
        <f>BK630</f>
        <v>0</v>
      </c>
      <c r="L630" s="116"/>
      <c r="M630" s="121"/>
      <c r="N630" s="122"/>
      <c r="O630" s="122"/>
      <c r="P630" s="123">
        <f>SUM(P631:P712)</f>
        <v>0</v>
      </c>
      <c r="Q630" s="122"/>
      <c r="R630" s="123">
        <f>SUM(R631:R712)</f>
        <v>1.1046E-2</v>
      </c>
      <c r="S630" s="122"/>
      <c r="T630" s="124">
        <f>SUM(T631:T712)</f>
        <v>0</v>
      </c>
      <c r="AR630" s="118" t="s">
        <v>83</v>
      </c>
      <c r="AT630" s="207" t="s">
        <v>72</v>
      </c>
      <c r="AU630" s="207" t="s">
        <v>81</v>
      </c>
      <c r="AY630" s="118" t="s">
        <v>140</v>
      </c>
      <c r="BK630" s="208">
        <f>SUM(BK631:BK712)</f>
        <v>0</v>
      </c>
    </row>
    <row r="631" spans="1:65" s="39" customFormat="1" ht="16.5" customHeight="1">
      <c r="A631" s="184"/>
      <c r="B631" s="26"/>
      <c r="C631" s="127" t="s">
        <v>969</v>
      </c>
      <c r="D631" s="127" t="s">
        <v>143</v>
      </c>
      <c r="E631" s="128" t="s">
        <v>970</v>
      </c>
      <c r="F631" s="129" t="s">
        <v>971</v>
      </c>
      <c r="G631" s="130" t="s">
        <v>485</v>
      </c>
      <c r="H631" s="131">
        <v>1</v>
      </c>
      <c r="I631" s="132"/>
      <c r="J631" s="133">
        <f>ROUND(I631*H631,2)</f>
        <v>0</v>
      </c>
      <c r="K631" s="134"/>
      <c r="L631" s="26"/>
      <c r="M631" s="209" t="s">
        <v>1</v>
      </c>
      <c r="N631" s="135" t="s">
        <v>38</v>
      </c>
      <c r="O631" s="61"/>
      <c r="P631" s="136">
        <f>O631*H631</f>
        <v>0</v>
      </c>
      <c r="Q631" s="136">
        <v>0</v>
      </c>
      <c r="R631" s="136">
        <f>Q631*H631</f>
        <v>0</v>
      </c>
      <c r="S631" s="136">
        <v>0</v>
      </c>
      <c r="T631" s="137">
        <f>S631*H631</f>
        <v>0</v>
      </c>
      <c r="U631" s="184"/>
      <c r="V631" s="184"/>
      <c r="W631" s="184"/>
      <c r="X631" s="184"/>
      <c r="Y631" s="184"/>
      <c r="Z631" s="184"/>
      <c r="AA631" s="184"/>
      <c r="AB631" s="184"/>
      <c r="AC631" s="184"/>
      <c r="AD631" s="184"/>
      <c r="AE631" s="184"/>
      <c r="AR631" s="210" t="s">
        <v>279</v>
      </c>
      <c r="AT631" s="210" t="s">
        <v>143</v>
      </c>
      <c r="AU631" s="210" t="s">
        <v>83</v>
      </c>
      <c r="AY631" s="186" t="s">
        <v>140</v>
      </c>
      <c r="BE631" s="211">
        <f>IF(N631="základní",J631,0)</f>
        <v>0</v>
      </c>
      <c r="BF631" s="211">
        <f>IF(N631="snížená",J631,0)</f>
        <v>0</v>
      </c>
      <c r="BG631" s="211">
        <f>IF(N631="zákl. přenesená",J631,0)</f>
        <v>0</v>
      </c>
      <c r="BH631" s="211">
        <f>IF(N631="sníž. přenesená",J631,0)</f>
        <v>0</v>
      </c>
      <c r="BI631" s="211">
        <f>IF(N631="nulová",J631,0)</f>
        <v>0</v>
      </c>
      <c r="BJ631" s="186" t="s">
        <v>81</v>
      </c>
      <c r="BK631" s="211">
        <f>ROUND(I631*H631,2)</f>
        <v>0</v>
      </c>
      <c r="BL631" s="186" t="s">
        <v>279</v>
      </c>
      <c r="BM631" s="210" t="s">
        <v>972</v>
      </c>
    </row>
    <row r="632" spans="1:65" s="139" customFormat="1">
      <c r="B632" s="138"/>
      <c r="D632" s="140" t="s">
        <v>149</v>
      </c>
      <c r="E632" s="141" t="s">
        <v>1</v>
      </c>
      <c r="F632" s="142" t="s">
        <v>973</v>
      </c>
      <c r="H632" s="141" t="s">
        <v>1</v>
      </c>
      <c r="L632" s="138"/>
      <c r="M632" s="143"/>
      <c r="N632" s="144"/>
      <c r="O632" s="144"/>
      <c r="P632" s="144"/>
      <c r="Q632" s="144"/>
      <c r="R632" s="144"/>
      <c r="S632" s="144"/>
      <c r="T632" s="145"/>
      <c r="AT632" s="141" t="s">
        <v>149</v>
      </c>
      <c r="AU632" s="141" t="s">
        <v>83</v>
      </c>
      <c r="AV632" s="139" t="s">
        <v>81</v>
      </c>
      <c r="AW632" s="139" t="s">
        <v>31</v>
      </c>
      <c r="AX632" s="139" t="s">
        <v>73</v>
      </c>
      <c r="AY632" s="141" t="s">
        <v>140</v>
      </c>
    </row>
    <row r="633" spans="1:65" s="147" customFormat="1">
      <c r="B633" s="146"/>
      <c r="D633" s="140" t="s">
        <v>149</v>
      </c>
      <c r="E633" s="148" t="s">
        <v>1</v>
      </c>
      <c r="F633" s="149" t="s">
        <v>81</v>
      </c>
      <c r="H633" s="150">
        <v>1</v>
      </c>
      <c r="L633" s="146"/>
      <c r="M633" s="151"/>
      <c r="N633" s="152"/>
      <c r="O633" s="152"/>
      <c r="P633" s="152"/>
      <c r="Q633" s="152"/>
      <c r="R633" s="152"/>
      <c r="S633" s="152"/>
      <c r="T633" s="153"/>
      <c r="AT633" s="148" t="s">
        <v>149</v>
      </c>
      <c r="AU633" s="148" t="s">
        <v>83</v>
      </c>
      <c r="AV633" s="147" t="s">
        <v>83</v>
      </c>
      <c r="AW633" s="147" t="s">
        <v>31</v>
      </c>
      <c r="AX633" s="147" t="s">
        <v>81</v>
      </c>
      <c r="AY633" s="148" t="s">
        <v>140</v>
      </c>
    </row>
    <row r="634" spans="1:65" s="39" customFormat="1" ht="16.5" customHeight="1">
      <c r="A634" s="184"/>
      <c r="B634" s="26"/>
      <c r="C634" s="127" t="s">
        <v>974</v>
      </c>
      <c r="D634" s="127" t="s">
        <v>143</v>
      </c>
      <c r="E634" s="128" t="s">
        <v>975</v>
      </c>
      <c r="F634" s="129" t="s">
        <v>976</v>
      </c>
      <c r="G634" s="130" t="s">
        <v>485</v>
      </c>
      <c r="H634" s="131">
        <v>1</v>
      </c>
      <c r="I634" s="132"/>
      <c r="J634" s="133">
        <f>ROUND(I634*H634,2)</f>
        <v>0</v>
      </c>
      <c r="K634" s="134"/>
      <c r="L634" s="26"/>
      <c r="M634" s="209" t="s">
        <v>1</v>
      </c>
      <c r="N634" s="135" t="s">
        <v>38</v>
      </c>
      <c r="O634" s="61"/>
      <c r="P634" s="136">
        <f>O634*H634</f>
        <v>0</v>
      </c>
      <c r="Q634" s="136">
        <v>0</v>
      </c>
      <c r="R634" s="136">
        <f>Q634*H634</f>
        <v>0</v>
      </c>
      <c r="S634" s="136">
        <v>0</v>
      </c>
      <c r="T634" s="137">
        <f>S634*H634</f>
        <v>0</v>
      </c>
      <c r="U634" s="184"/>
      <c r="V634" s="184"/>
      <c r="W634" s="184"/>
      <c r="X634" s="184"/>
      <c r="Y634" s="184"/>
      <c r="Z634" s="184"/>
      <c r="AA634" s="184"/>
      <c r="AB634" s="184"/>
      <c r="AC634" s="184"/>
      <c r="AD634" s="184"/>
      <c r="AE634" s="184"/>
      <c r="AR634" s="210" t="s">
        <v>279</v>
      </c>
      <c r="AT634" s="210" t="s">
        <v>143</v>
      </c>
      <c r="AU634" s="210" t="s">
        <v>83</v>
      </c>
      <c r="AY634" s="186" t="s">
        <v>140</v>
      </c>
      <c r="BE634" s="211">
        <f>IF(N634="základní",J634,0)</f>
        <v>0</v>
      </c>
      <c r="BF634" s="211">
        <f>IF(N634="snížená",J634,0)</f>
        <v>0</v>
      </c>
      <c r="BG634" s="211">
        <f>IF(N634="zákl. přenesená",J634,0)</f>
        <v>0</v>
      </c>
      <c r="BH634" s="211">
        <f>IF(N634="sníž. přenesená",J634,0)</f>
        <v>0</v>
      </c>
      <c r="BI634" s="211">
        <f>IF(N634="nulová",J634,0)</f>
        <v>0</v>
      </c>
      <c r="BJ634" s="186" t="s">
        <v>81</v>
      </c>
      <c r="BK634" s="211">
        <f>ROUND(I634*H634,2)</f>
        <v>0</v>
      </c>
      <c r="BL634" s="186" t="s">
        <v>279</v>
      </c>
      <c r="BM634" s="210" t="s">
        <v>977</v>
      </c>
    </row>
    <row r="635" spans="1:65" s="139" customFormat="1">
      <c r="B635" s="138"/>
      <c r="D635" s="140" t="s">
        <v>149</v>
      </c>
      <c r="E635" s="141" t="s">
        <v>1</v>
      </c>
      <c r="F635" s="142" t="s">
        <v>978</v>
      </c>
      <c r="H635" s="141" t="s">
        <v>1</v>
      </c>
      <c r="L635" s="138"/>
      <c r="M635" s="143"/>
      <c r="N635" s="144"/>
      <c r="O635" s="144"/>
      <c r="P635" s="144"/>
      <c r="Q635" s="144"/>
      <c r="R635" s="144"/>
      <c r="S635" s="144"/>
      <c r="T635" s="145"/>
      <c r="AT635" s="141" t="s">
        <v>149</v>
      </c>
      <c r="AU635" s="141" t="s">
        <v>83</v>
      </c>
      <c r="AV635" s="139" t="s">
        <v>81</v>
      </c>
      <c r="AW635" s="139" t="s">
        <v>31</v>
      </c>
      <c r="AX635" s="139" t="s">
        <v>73</v>
      </c>
      <c r="AY635" s="141" t="s">
        <v>140</v>
      </c>
    </row>
    <row r="636" spans="1:65" s="147" customFormat="1">
      <c r="B636" s="146"/>
      <c r="D636" s="140" t="s">
        <v>149</v>
      </c>
      <c r="E636" s="148" t="s">
        <v>1</v>
      </c>
      <c r="F636" s="149" t="s">
        <v>81</v>
      </c>
      <c r="H636" s="150">
        <v>1</v>
      </c>
      <c r="L636" s="146"/>
      <c r="M636" s="151"/>
      <c r="N636" s="152"/>
      <c r="O636" s="152"/>
      <c r="P636" s="152"/>
      <c r="Q636" s="152"/>
      <c r="R636" s="152"/>
      <c r="S636" s="152"/>
      <c r="T636" s="153"/>
      <c r="AT636" s="148" t="s">
        <v>149</v>
      </c>
      <c r="AU636" s="148" t="s">
        <v>83</v>
      </c>
      <c r="AV636" s="147" t="s">
        <v>83</v>
      </c>
      <c r="AW636" s="147" t="s">
        <v>31</v>
      </c>
      <c r="AX636" s="147" t="s">
        <v>81</v>
      </c>
      <c r="AY636" s="148" t="s">
        <v>140</v>
      </c>
    </row>
    <row r="637" spans="1:65" s="39" customFormat="1" ht="24.2" customHeight="1">
      <c r="A637" s="184"/>
      <c r="B637" s="26"/>
      <c r="C637" s="127" t="s">
        <v>979</v>
      </c>
      <c r="D637" s="127" t="s">
        <v>143</v>
      </c>
      <c r="E637" s="128" t="s">
        <v>980</v>
      </c>
      <c r="F637" s="129" t="s">
        <v>981</v>
      </c>
      <c r="G637" s="130" t="s">
        <v>485</v>
      </c>
      <c r="H637" s="131">
        <v>1</v>
      </c>
      <c r="I637" s="132"/>
      <c r="J637" s="133">
        <f>ROUND(I637*H637,2)</f>
        <v>0</v>
      </c>
      <c r="K637" s="134"/>
      <c r="L637" s="26"/>
      <c r="M637" s="209" t="s">
        <v>1</v>
      </c>
      <c r="N637" s="135" t="s">
        <v>38</v>
      </c>
      <c r="O637" s="61"/>
      <c r="P637" s="136">
        <f>O637*H637</f>
        <v>0</v>
      </c>
      <c r="Q637" s="136">
        <v>0</v>
      </c>
      <c r="R637" s="136">
        <f>Q637*H637</f>
        <v>0</v>
      </c>
      <c r="S637" s="136">
        <v>0</v>
      </c>
      <c r="T637" s="137">
        <f>S637*H637</f>
        <v>0</v>
      </c>
      <c r="U637" s="184"/>
      <c r="V637" s="184"/>
      <c r="W637" s="184"/>
      <c r="X637" s="184"/>
      <c r="Y637" s="184"/>
      <c r="Z637" s="184"/>
      <c r="AA637" s="184"/>
      <c r="AB637" s="184"/>
      <c r="AC637" s="184"/>
      <c r="AD637" s="184"/>
      <c r="AE637" s="184"/>
      <c r="AR637" s="210" t="s">
        <v>279</v>
      </c>
      <c r="AT637" s="210" t="s">
        <v>143</v>
      </c>
      <c r="AU637" s="210" t="s">
        <v>83</v>
      </c>
      <c r="AY637" s="186" t="s">
        <v>140</v>
      </c>
      <c r="BE637" s="211">
        <f>IF(N637="základní",J637,0)</f>
        <v>0</v>
      </c>
      <c r="BF637" s="211">
        <f>IF(N637="snížená",J637,0)</f>
        <v>0</v>
      </c>
      <c r="BG637" s="211">
        <f>IF(N637="zákl. přenesená",J637,0)</f>
        <v>0</v>
      </c>
      <c r="BH637" s="211">
        <f>IF(N637="sníž. přenesená",J637,0)</f>
        <v>0</v>
      </c>
      <c r="BI637" s="211">
        <f>IF(N637="nulová",J637,0)</f>
        <v>0</v>
      </c>
      <c r="BJ637" s="186" t="s">
        <v>81</v>
      </c>
      <c r="BK637" s="211">
        <f>ROUND(I637*H637,2)</f>
        <v>0</v>
      </c>
      <c r="BL637" s="186" t="s">
        <v>279</v>
      </c>
      <c r="BM637" s="210" t="s">
        <v>982</v>
      </c>
    </row>
    <row r="638" spans="1:65" s="39" customFormat="1" ht="24.2" customHeight="1">
      <c r="A638" s="184"/>
      <c r="B638" s="26"/>
      <c r="C638" s="127" t="s">
        <v>983</v>
      </c>
      <c r="D638" s="127" t="s">
        <v>143</v>
      </c>
      <c r="E638" s="128" t="s">
        <v>984</v>
      </c>
      <c r="F638" s="129" t="s">
        <v>985</v>
      </c>
      <c r="G638" s="130" t="s">
        <v>485</v>
      </c>
      <c r="H638" s="131">
        <v>1</v>
      </c>
      <c r="I638" s="132"/>
      <c r="J638" s="133">
        <f>ROUND(I638*H638,2)</f>
        <v>0</v>
      </c>
      <c r="K638" s="134"/>
      <c r="L638" s="26"/>
      <c r="M638" s="209" t="s">
        <v>1</v>
      </c>
      <c r="N638" s="135" t="s">
        <v>38</v>
      </c>
      <c r="O638" s="61"/>
      <c r="P638" s="136">
        <f>O638*H638</f>
        <v>0</v>
      </c>
      <c r="Q638" s="136">
        <v>0</v>
      </c>
      <c r="R638" s="136">
        <f>Q638*H638</f>
        <v>0</v>
      </c>
      <c r="S638" s="136">
        <v>0</v>
      </c>
      <c r="T638" s="137">
        <f>S638*H638</f>
        <v>0</v>
      </c>
      <c r="U638" s="184"/>
      <c r="V638" s="184"/>
      <c r="W638" s="184"/>
      <c r="X638" s="184"/>
      <c r="Y638" s="184"/>
      <c r="Z638" s="184"/>
      <c r="AA638" s="184"/>
      <c r="AB638" s="184"/>
      <c r="AC638" s="184"/>
      <c r="AD638" s="184"/>
      <c r="AE638" s="184"/>
      <c r="AR638" s="210" t="s">
        <v>279</v>
      </c>
      <c r="AT638" s="210" t="s">
        <v>143</v>
      </c>
      <c r="AU638" s="210" t="s">
        <v>83</v>
      </c>
      <c r="AY638" s="186" t="s">
        <v>140</v>
      </c>
      <c r="BE638" s="211">
        <f>IF(N638="základní",J638,0)</f>
        <v>0</v>
      </c>
      <c r="BF638" s="211">
        <f>IF(N638="snížená",J638,0)</f>
        <v>0</v>
      </c>
      <c r="BG638" s="211">
        <f>IF(N638="zákl. přenesená",J638,0)</f>
        <v>0</v>
      </c>
      <c r="BH638" s="211">
        <f>IF(N638="sníž. přenesená",J638,0)</f>
        <v>0</v>
      </c>
      <c r="BI638" s="211">
        <f>IF(N638="nulová",J638,0)</f>
        <v>0</v>
      </c>
      <c r="BJ638" s="186" t="s">
        <v>81</v>
      </c>
      <c r="BK638" s="211">
        <f>ROUND(I638*H638,2)</f>
        <v>0</v>
      </c>
      <c r="BL638" s="186" t="s">
        <v>279</v>
      </c>
      <c r="BM638" s="210" t="s">
        <v>986</v>
      </c>
    </row>
    <row r="639" spans="1:65" s="39" customFormat="1" ht="24.2" customHeight="1">
      <c r="A639" s="184"/>
      <c r="B639" s="26"/>
      <c r="C639" s="127" t="s">
        <v>987</v>
      </c>
      <c r="D639" s="127" t="s">
        <v>143</v>
      </c>
      <c r="E639" s="128" t="s">
        <v>988</v>
      </c>
      <c r="F639" s="129" t="s">
        <v>989</v>
      </c>
      <c r="G639" s="130" t="s">
        <v>193</v>
      </c>
      <c r="H639" s="131">
        <v>2</v>
      </c>
      <c r="I639" s="132"/>
      <c r="J639" s="133">
        <f>ROUND(I639*H639,2)</f>
        <v>0</v>
      </c>
      <c r="K639" s="134"/>
      <c r="L639" s="26"/>
      <c r="M639" s="209" t="s">
        <v>1</v>
      </c>
      <c r="N639" s="135" t="s">
        <v>38</v>
      </c>
      <c r="O639" s="61"/>
      <c r="P639" s="136">
        <f>O639*H639</f>
        <v>0</v>
      </c>
      <c r="Q639" s="136">
        <v>0</v>
      </c>
      <c r="R639" s="136">
        <f>Q639*H639</f>
        <v>0</v>
      </c>
      <c r="S639" s="136">
        <v>0</v>
      </c>
      <c r="T639" s="137">
        <f>S639*H639</f>
        <v>0</v>
      </c>
      <c r="U639" s="184"/>
      <c r="V639" s="184"/>
      <c r="W639" s="184"/>
      <c r="X639" s="184"/>
      <c r="Y639" s="184"/>
      <c r="Z639" s="184"/>
      <c r="AA639" s="184"/>
      <c r="AB639" s="184"/>
      <c r="AC639" s="184"/>
      <c r="AD639" s="184"/>
      <c r="AE639" s="184"/>
      <c r="AR639" s="210" t="s">
        <v>279</v>
      </c>
      <c r="AT639" s="210" t="s">
        <v>143</v>
      </c>
      <c r="AU639" s="210" t="s">
        <v>83</v>
      </c>
      <c r="AY639" s="186" t="s">
        <v>140</v>
      </c>
      <c r="BE639" s="211">
        <f>IF(N639="základní",J639,0)</f>
        <v>0</v>
      </c>
      <c r="BF639" s="211">
        <f>IF(N639="snížená",J639,0)</f>
        <v>0</v>
      </c>
      <c r="BG639" s="211">
        <f>IF(N639="zákl. přenesená",J639,0)</f>
        <v>0</v>
      </c>
      <c r="BH639" s="211">
        <f>IF(N639="sníž. přenesená",J639,0)</f>
        <v>0</v>
      </c>
      <c r="BI639" s="211">
        <f>IF(N639="nulová",J639,0)</f>
        <v>0</v>
      </c>
      <c r="BJ639" s="186" t="s">
        <v>81</v>
      </c>
      <c r="BK639" s="211">
        <f>ROUND(I639*H639,2)</f>
        <v>0</v>
      </c>
      <c r="BL639" s="186" t="s">
        <v>279</v>
      </c>
      <c r="BM639" s="210" t="s">
        <v>990</v>
      </c>
    </row>
    <row r="640" spans="1:65" s="139" customFormat="1" ht="22.5">
      <c r="B640" s="138"/>
      <c r="D640" s="140" t="s">
        <v>149</v>
      </c>
      <c r="E640" s="141" t="s">
        <v>1</v>
      </c>
      <c r="F640" s="142" t="s">
        <v>991</v>
      </c>
      <c r="H640" s="141" t="s">
        <v>1</v>
      </c>
      <c r="L640" s="138"/>
      <c r="M640" s="143"/>
      <c r="N640" s="144"/>
      <c r="O640" s="144"/>
      <c r="P640" s="144"/>
      <c r="Q640" s="144"/>
      <c r="R640" s="144"/>
      <c r="S640" s="144"/>
      <c r="T640" s="145"/>
      <c r="AT640" s="141" t="s">
        <v>149</v>
      </c>
      <c r="AU640" s="141" t="s">
        <v>83</v>
      </c>
      <c r="AV640" s="139" t="s">
        <v>81</v>
      </c>
      <c r="AW640" s="139" t="s">
        <v>31</v>
      </c>
      <c r="AX640" s="139" t="s">
        <v>73</v>
      </c>
      <c r="AY640" s="141" t="s">
        <v>140</v>
      </c>
    </row>
    <row r="641" spans="1:65" s="147" customFormat="1">
      <c r="B641" s="146"/>
      <c r="D641" s="140" t="s">
        <v>149</v>
      </c>
      <c r="E641" s="148" t="s">
        <v>1</v>
      </c>
      <c r="F641" s="149" t="s">
        <v>83</v>
      </c>
      <c r="H641" s="150">
        <v>2</v>
      </c>
      <c r="L641" s="146"/>
      <c r="M641" s="151"/>
      <c r="N641" s="152"/>
      <c r="O641" s="152"/>
      <c r="P641" s="152"/>
      <c r="Q641" s="152"/>
      <c r="R641" s="152"/>
      <c r="S641" s="152"/>
      <c r="T641" s="153"/>
      <c r="AT641" s="148" t="s">
        <v>149</v>
      </c>
      <c r="AU641" s="148" t="s">
        <v>83</v>
      </c>
      <c r="AV641" s="147" t="s">
        <v>83</v>
      </c>
      <c r="AW641" s="147" t="s">
        <v>31</v>
      </c>
      <c r="AX641" s="147" t="s">
        <v>81</v>
      </c>
      <c r="AY641" s="148" t="s">
        <v>140</v>
      </c>
    </row>
    <row r="642" spans="1:65" s="39" customFormat="1" ht="33" customHeight="1">
      <c r="A642" s="184"/>
      <c r="B642" s="26"/>
      <c r="C642" s="127" t="s">
        <v>992</v>
      </c>
      <c r="D642" s="127" t="s">
        <v>143</v>
      </c>
      <c r="E642" s="128" t="s">
        <v>993</v>
      </c>
      <c r="F642" s="129" t="s">
        <v>994</v>
      </c>
      <c r="G642" s="130" t="s">
        <v>204</v>
      </c>
      <c r="H642" s="131">
        <v>118</v>
      </c>
      <c r="I642" s="132"/>
      <c r="J642" s="133">
        <f>ROUND(I642*H642,2)</f>
        <v>0</v>
      </c>
      <c r="K642" s="134"/>
      <c r="L642" s="26"/>
      <c r="M642" s="209" t="s">
        <v>1</v>
      </c>
      <c r="N642" s="135" t="s">
        <v>38</v>
      </c>
      <c r="O642" s="61"/>
      <c r="P642" s="136">
        <f>O642*H642</f>
        <v>0</v>
      </c>
      <c r="Q642" s="136">
        <v>0</v>
      </c>
      <c r="R642" s="136">
        <f>Q642*H642</f>
        <v>0</v>
      </c>
      <c r="S642" s="136">
        <v>0</v>
      </c>
      <c r="T642" s="137">
        <f>S642*H642</f>
        <v>0</v>
      </c>
      <c r="U642" s="184"/>
      <c r="V642" s="184"/>
      <c r="W642" s="184"/>
      <c r="X642" s="184"/>
      <c r="Y642" s="184"/>
      <c r="Z642" s="184"/>
      <c r="AA642" s="184"/>
      <c r="AB642" s="184"/>
      <c r="AC642" s="184"/>
      <c r="AD642" s="184"/>
      <c r="AE642" s="184"/>
      <c r="AR642" s="210" t="s">
        <v>279</v>
      </c>
      <c r="AT642" s="210" t="s">
        <v>143</v>
      </c>
      <c r="AU642" s="210" t="s">
        <v>83</v>
      </c>
      <c r="AY642" s="186" t="s">
        <v>140</v>
      </c>
      <c r="BE642" s="211">
        <f>IF(N642="základní",J642,0)</f>
        <v>0</v>
      </c>
      <c r="BF642" s="211">
        <f>IF(N642="snížená",J642,0)</f>
        <v>0</v>
      </c>
      <c r="BG642" s="211">
        <f>IF(N642="zákl. přenesená",J642,0)</f>
        <v>0</v>
      </c>
      <c r="BH642" s="211">
        <f>IF(N642="sníž. přenesená",J642,0)</f>
        <v>0</v>
      </c>
      <c r="BI642" s="211">
        <f>IF(N642="nulová",J642,0)</f>
        <v>0</v>
      </c>
      <c r="BJ642" s="186" t="s">
        <v>81</v>
      </c>
      <c r="BK642" s="211">
        <f>ROUND(I642*H642,2)</f>
        <v>0</v>
      </c>
      <c r="BL642" s="186" t="s">
        <v>279</v>
      </c>
      <c r="BM642" s="210" t="s">
        <v>995</v>
      </c>
    </row>
    <row r="643" spans="1:65" s="139" customFormat="1">
      <c r="B643" s="138"/>
      <c r="D643" s="140" t="s">
        <v>149</v>
      </c>
      <c r="E643" s="141" t="s">
        <v>1</v>
      </c>
      <c r="F643" s="142" t="s">
        <v>996</v>
      </c>
      <c r="H643" s="141" t="s">
        <v>1</v>
      </c>
      <c r="L643" s="138"/>
      <c r="M643" s="143"/>
      <c r="N643" s="144"/>
      <c r="O643" s="144"/>
      <c r="P643" s="144"/>
      <c r="Q643" s="144"/>
      <c r="R643" s="144"/>
      <c r="S643" s="144"/>
      <c r="T643" s="145"/>
      <c r="AT643" s="141" t="s">
        <v>149</v>
      </c>
      <c r="AU643" s="141" t="s">
        <v>83</v>
      </c>
      <c r="AV643" s="139" t="s">
        <v>81</v>
      </c>
      <c r="AW643" s="139" t="s">
        <v>31</v>
      </c>
      <c r="AX643" s="139" t="s">
        <v>73</v>
      </c>
      <c r="AY643" s="141" t="s">
        <v>140</v>
      </c>
    </row>
    <row r="644" spans="1:65" s="147" customFormat="1">
      <c r="B644" s="146"/>
      <c r="D644" s="140" t="s">
        <v>149</v>
      </c>
      <c r="E644" s="148" t="s">
        <v>1</v>
      </c>
      <c r="F644" s="149" t="s">
        <v>997</v>
      </c>
      <c r="H644" s="150">
        <v>98</v>
      </c>
      <c r="L644" s="146"/>
      <c r="M644" s="151"/>
      <c r="N644" s="152"/>
      <c r="O644" s="152"/>
      <c r="P644" s="152"/>
      <c r="Q644" s="152"/>
      <c r="R644" s="152"/>
      <c r="S644" s="152"/>
      <c r="T644" s="153"/>
      <c r="AT644" s="148" t="s">
        <v>149</v>
      </c>
      <c r="AU644" s="148" t="s">
        <v>83</v>
      </c>
      <c r="AV644" s="147" t="s">
        <v>83</v>
      </c>
      <c r="AW644" s="147" t="s">
        <v>31</v>
      </c>
      <c r="AX644" s="147" t="s">
        <v>73</v>
      </c>
      <c r="AY644" s="148" t="s">
        <v>140</v>
      </c>
    </row>
    <row r="645" spans="1:65" s="139" customFormat="1">
      <c r="B645" s="138"/>
      <c r="D645" s="140" t="s">
        <v>149</v>
      </c>
      <c r="E645" s="141" t="s">
        <v>1</v>
      </c>
      <c r="F645" s="142" t="s">
        <v>998</v>
      </c>
      <c r="H645" s="141" t="s">
        <v>1</v>
      </c>
      <c r="L645" s="138"/>
      <c r="M645" s="143"/>
      <c r="N645" s="144"/>
      <c r="O645" s="144"/>
      <c r="P645" s="144"/>
      <c r="Q645" s="144"/>
      <c r="R645" s="144"/>
      <c r="S645" s="144"/>
      <c r="T645" s="145"/>
      <c r="AT645" s="141" t="s">
        <v>149</v>
      </c>
      <c r="AU645" s="141" t="s">
        <v>83</v>
      </c>
      <c r="AV645" s="139" t="s">
        <v>81</v>
      </c>
      <c r="AW645" s="139" t="s">
        <v>31</v>
      </c>
      <c r="AX645" s="139" t="s">
        <v>73</v>
      </c>
      <c r="AY645" s="141" t="s">
        <v>140</v>
      </c>
    </row>
    <row r="646" spans="1:65" s="147" customFormat="1">
      <c r="B646" s="146"/>
      <c r="D646" s="140" t="s">
        <v>149</v>
      </c>
      <c r="E646" s="148" t="s">
        <v>1</v>
      </c>
      <c r="F646" s="149" t="s">
        <v>999</v>
      </c>
      <c r="H646" s="150">
        <v>20</v>
      </c>
      <c r="L646" s="146"/>
      <c r="M646" s="151"/>
      <c r="N646" s="152"/>
      <c r="O646" s="152"/>
      <c r="P646" s="152"/>
      <c r="Q646" s="152"/>
      <c r="R646" s="152"/>
      <c r="S646" s="152"/>
      <c r="T646" s="153"/>
      <c r="AT646" s="148" t="s">
        <v>149</v>
      </c>
      <c r="AU646" s="148" t="s">
        <v>83</v>
      </c>
      <c r="AV646" s="147" t="s">
        <v>83</v>
      </c>
      <c r="AW646" s="147" t="s">
        <v>31</v>
      </c>
      <c r="AX646" s="147" t="s">
        <v>73</v>
      </c>
      <c r="AY646" s="148" t="s">
        <v>140</v>
      </c>
    </row>
    <row r="647" spans="1:65" s="155" customFormat="1">
      <c r="B647" s="154"/>
      <c r="D647" s="140" t="s">
        <v>149</v>
      </c>
      <c r="E647" s="156" t="s">
        <v>1</v>
      </c>
      <c r="F647" s="157" t="s">
        <v>170</v>
      </c>
      <c r="H647" s="158">
        <v>118</v>
      </c>
      <c r="L647" s="154"/>
      <c r="M647" s="159"/>
      <c r="N647" s="160"/>
      <c r="O647" s="160"/>
      <c r="P647" s="160"/>
      <c r="Q647" s="160"/>
      <c r="R647" s="160"/>
      <c r="S647" s="160"/>
      <c r="T647" s="161"/>
      <c r="AT647" s="156" t="s">
        <v>149</v>
      </c>
      <c r="AU647" s="156" t="s">
        <v>83</v>
      </c>
      <c r="AV647" s="155" t="s">
        <v>147</v>
      </c>
      <c r="AW647" s="155" t="s">
        <v>31</v>
      </c>
      <c r="AX647" s="155" t="s">
        <v>81</v>
      </c>
      <c r="AY647" s="156" t="s">
        <v>140</v>
      </c>
    </row>
    <row r="648" spans="1:65" s="39" customFormat="1" ht="24.2" customHeight="1">
      <c r="A648" s="184"/>
      <c r="B648" s="26"/>
      <c r="C648" s="162" t="s">
        <v>1000</v>
      </c>
      <c r="D648" s="162" t="s">
        <v>225</v>
      </c>
      <c r="E648" s="163" t="s">
        <v>1001</v>
      </c>
      <c r="F648" s="164" t="s">
        <v>1002</v>
      </c>
      <c r="G648" s="165" t="s">
        <v>204</v>
      </c>
      <c r="H648" s="166">
        <v>117.6</v>
      </c>
      <c r="I648" s="167"/>
      <c r="J648" s="168">
        <f>ROUND(I648*H648,2)</f>
        <v>0</v>
      </c>
      <c r="K648" s="169"/>
      <c r="L648" s="212"/>
      <c r="M648" s="213" t="s">
        <v>1</v>
      </c>
      <c r="N648" s="170" t="s">
        <v>38</v>
      </c>
      <c r="O648" s="61"/>
      <c r="P648" s="136">
        <f>O648*H648</f>
        <v>0</v>
      </c>
      <c r="Q648" s="136">
        <v>1.0000000000000001E-5</v>
      </c>
      <c r="R648" s="136">
        <f>Q648*H648</f>
        <v>1.176E-3</v>
      </c>
      <c r="S648" s="136">
        <v>0</v>
      </c>
      <c r="T648" s="137">
        <f>S648*H648</f>
        <v>0</v>
      </c>
      <c r="U648" s="184"/>
      <c r="V648" s="184"/>
      <c r="W648" s="184"/>
      <c r="X648" s="184"/>
      <c r="Y648" s="184"/>
      <c r="Z648" s="184"/>
      <c r="AA648" s="184"/>
      <c r="AB648" s="184"/>
      <c r="AC648" s="184"/>
      <c r="AD648" s="184"/>
      <c r="AE648" s="184"/>
      <c r="AR648" s="210" t="s">
        <v>380</v>
      </c>
      <c r="AT648" s="210" t="s">
        <v>225</v>
      </c>
      <c r="AU648" s="210" t="s">
        <v>83</v>
      </c>
      <c r="AY648" s="186" t="s">
        <v>140</v>
      </c>
      <c r="BE648" s="211">
        <f>IF(N648="základní",J648,0)</f>
        <v>0</v>
      </c>
      <c r="BF648" s="211">
        <f>IF(N648="snížená",J648,0)</f>
        <v>0</v>
      </c>
      <c r="BG648" s="211">
        <f>IF(N648="zákl. přenesená",J648,0)</f>
        <v>0</v>
      </c>
      <c r="BH648" s="211">
        <f>IF(N648="sníž. přenesená",J648,0)</f>
        <v>0</v>
      </c>
      <c r="BI648" s="211">
        <f>IF(N648="nulová",J648,0)</f>
        <v>0</v>
      </c>
      <c r="BJ648" s="186" t="s">
        <v>81</v>
      </c>
      <c r="BK648" s="211">
        <f>ROUND(I648*H648,2)</f>
        <v>0</v>
      </c>
      <c r="BL648" s="186" t="s">
        <v>279</v>
      </c>
      <c r="BM648" s="210" t="s">
        <v>1003</v>
      </c>
    </row>
    <row r="649" spans="1:65" s="139" customFormat="1">
      <c r="B649" s="138"/>
      <c r="D649" s="140" t="s">
        <v>149</v>
      </c>
      <c r="E649" s="141" t="s">
        <v>1</v>
      </c>
      <c r="F649" s="142" t="s">
        <v>1004</v>
      </c>
      <c r="H649" s="141" t="s">
        <v>1</v>
      </c>
      <c r="L649" s="138"/>
      <c r="M649" s="143"/>
      <c r="N649" s="144"/>
      <c r="O649" s="144"/>
      <c r="P649" s="144"/>
      <c r="Q649" s="144"/>
      <c r="R649" s="144"/>
      <c r="S649" s="144"/>
      <c r="T649" s="145"/>
      <c r="AT649" s="141" t="s">
        <v>149</v>
      </c>
      <c r="AU649" s="141" t="s">
        <v>83</v>
      </c>
      <c r="AV649" s="139" t="s">
        <v>81</v>
      </c>
      <c r="AW649" s="139" t="s">
        <v>31</v>
      </c>
      <c r="AX649" s="139" t="s">
        <v>73</v>
      </c>
      <c r="AY649" s="141" t="s">
        <v>140</v>
      </c>
    </row>
    <row r="650" spans="1:65" s="147" customFormat="1">
      <c r="B650" s="146"/>
      <c r="D650" s="140" t="s">
        <v>149</v>
      </c>
      <c r="E650" s="148" t="s">
        <v>1</v>
      </c>
      <c r="F650" s="149" t="s">
        <v>1005</v>
      </c>
      <c r="H650" s="150">
        <v>83</v>
      </c>
      <c r="L650" s="146"/>
      <c r="M650" s="151"/>
      <c r="N650" s="152"/>
      <c r="O650" s="152"/>
      <c r="P650" s="152"/>
      <c r="Q650" s="152"/>
      <c r="R650" s="152"/>
      <c r="S650" s="152"/>
      <c r="T650" s="153"/>
      <c r="AT650" s="148" t="s">
        <v>149</v>
      </c>
      <c r="AU650" s="148" t="s">
        <v>83</v>
      </c>
      <c r="AV650" s="147" t="s">
        <v>83</v>
      </c>
      <c r="AW650" s="147" t="s">
        <v>31</v>
      </c>
      <c r="AX650" s="147" t="s">
        <v>73</v>
      </c>
      <c r="AY650" s="148" t="s">
        <v>140</v>
      </c>
    </row>
    <row r="651" spans="1:65" s="139" customFormat="1">
      <c r="B651" s="138"/>
      <c r="D651" s="140" t="s">
        <v>149</v>
      </c>
      <c r="E651" s="141" t="s">
        <v>1</v>
      </c>
      <c r="F651" s="142" t="s">
        <v>1006</v>
      </c>
      <c r="H651" s="141" t="s">
        <v>1</v>
      </c>
      <c r="L651" s="138"/>
      <c r="M651" s="143"/>
      <c r="N651" s="144"/>
      <c r="O651" s="144"/>
      <c r="P651" s="144"/>
      <c r="Q651" s="144"/>
      <c r="R651" s="144"/>
      <c r="S651" s="144"/>
      <c r="T651" s="145"/>
      <c r="AT651" s="141" t="s">
        <v>149</v>
      </c>
      <c r="AU651" s="141" t="s">
        <v>83</v>
      </c>
      <c r="AV651" s="139" t="s">
        <v>81</v>
      </c>
      <c r="AW651" s="139" t="s">
        <v>31</v>
      </c>
      <c r="AX651" s="139" t="s">
        <v>73</v>
      </c>
      <c r="AY651" s="141" t="s">
        <v>140</v>
      </c>
    </row>
    <row r="652" spans="1:65" s="147" customFormat="1">
      <c r="B652" s="146"/>
      <c r="D652" s="140" t="s">
        <v>149</v>
      </c>
      <c r="E652" s="148" t="s">
        <v>1</v>
      </c>
      <c r="F652" s="149" t="s">
        <v>1007</v>
      </c>
      <c r="H652" s="150">
        <v>15</v>
      </c>
      <c r="L652" s="146"/>
      <c r="M652" s="151"/>
      <c r="N652" s="152"/>
      <c r="O652" s="152"/>
      <c r="P652" s="152"/>
      <c r="Q652" s="152"/>
      <c r="R652" s="152"/>
      <c r="S652" s="152"/>
      <c r="T652" s="153"/>
      <c r="AT652" s="148" t="s">
        <v>149</v>
      </c>
      <c r="AU652" s="148" t="s">
        <v>83</v>
      </c>
      <c r="AV652" s="147" t="s">
        <v>83</v>
      </c>
      <c r="AW652" s="147" t="s">
        <v>31</v>
      </c>
      <c r="AX652" s="147" t="s">
        <v>73</v>
      </c>
      <c r="AY652" s="148" t="s">
        <v>140</v>
      </c>
    </row>
    <row r="653" spans="1:65" s="155" customFormat="1">
      <c r="B653" s="154"/>
      <c r="D653" s="140" t="s">
        <v>149</v>
      </c>
      <c r="E653" s="156" t="s">
        <v>1</v>
      </c>
      <c r="F653" s="157" t="s">
        <v>170</v>
      </c>
      <c r="H653" s="158">
        <v>98</v>
      </c>
      <c r="L653" s="154"/>
      <c r="M653" s="159"/>
      <c r="N653" s="160"/>
      <c r="O653" s="160"/>
      <c r="P653" s="160"/>
      <c r="Q653" s="160"/>
      <c r="R653" s="160"/>
      <c r="S653" s="160"/>
      <c r="T653" s="161"/>
      <c r="AT653" s="156" t="s">
        <v>149</v>
      </c>
      <c r="AU653" s="156" t="s">
        <v>83</v>
      </c>
      <c r="AV653" s="155" t="s">
        <v>147</v>
      </c>
      <c r="AW653" s="155" t="s">
        <v>31</v>
      </c>
      <c r="AX653" s="155" t="s">
        <v>81</v>
      </c>
      <c r="AY653" s="156" t="s">
        <v>140</v>
      </c>
    </row>
    <row r="654" spans="1:65" s="147" customFormat="1">
      <c r="B654" s="146"/>
      <c r="D654" s="140" t="s">
        <v>149</v>
      </c>
      <c r="F654" s="149" t="s">
        <v>1008</v>
      </c>
      <c r="H654" s="150">
        <v>117.6</v>
      </c>
      <c r="L654" s="146"/>
      <c r="M654" s="151"/>
      <c r="N654" s="152"/>
      <c r="O654" s="152"/>
      <c r="P654" s="152"/>
      <c r="Q654" s="152"/>
      <c r="R654" s="152"/>
      <c r="S654" s="152"/>
      <c r="T654" s="153"/>
      <c r="AT654" s="148" t="s">
        <v>149</v>
      </c>
      <c r="AU654" s="148" t="s">
        <v>83</v>
      </c>
      <c r="AV654" s="147" t="s">
        <v>83</v>
      </c>
      <c r="AW654" s="147" t="s">
        <v>4</v>
      </c>
      <c r="AX654" s="147" t="s">
        <v>81</v>
      </c>
      <c r="AY654" s="148" t="s">
        <v>140</v>
      </c>
    </row>
    <row r="655" spans="1:65" s="39" customFormat="1" ht="24.2" customHeight="1">
      <c r="A655" s="184"/>
      <c r="B655" s="26"/>
      <c r="C655" s="162" t="s">
        <v>1009</v>
      </c>
      <c r="D655" s="162" t="s">
        <v>225</v>
      </c>
      <c r="E655" s="163" t="s">
        <v>1010</v>
      </c>
      <c r="F655" s="164" t="s">
        <v>1011</v>
      </c>
      <c r="G655" s="165" t="s">
        <v>204</v>
      </c>
      <c r="H655" s="166">
        <v>24</v>
      </c>
      <c r="I655" s="167"/>
      <c r="J655" s="168">
        <f>ROUND(I655*H655,2)</f>
        <v>0</v>
      </c>
      <c r="K655" s="169"/>
      <c r="L655" s="212"/>
      <c r="M655" s="213" t="s">
        <v>1</v>
      </c>
      <c r="N655" s="170" t="s">
        <v>38</v>
      </c>
      <c r="O655" s="61"/>
      <c r="P655" s="136">
        <f>O655*H655</f>
        <v>0</v>
      </c>
      <c r="Q655" s="136">
        <v>1.0000000000000001E-5</v>
      </c>
      <c r="R655" s="136">
        <f>Q655*H655</f>
        <v>2.4000000000000003E-4</v>
      </c>
      <c r="S655" s="136">
        <v>0</v>
      </c>
      <c r="T655" s="137">
        <f>S655*H655</f>
        <v>0</v>
      </c>
      <c r="U655" s="184"/>
      <c r="V655" s="184"/>
      <c r="W655" s="184"/>
      <c r="X655" s="184"/>
      <c r="Y655" s="184"/>
      <c r="Z655" s="184"/>
      <c r="AA655" s="184"/>
      <c r="AB655" s="184"/>
      <c r="AC655" s="184"/>
      <c r="AD655" s="184"/>
      <c r="AE655" s="184"/>
      <c r="AR655" s="210" t="s">
        <v>380</v>
      </c>
      <c r="AT655" s="210" t="s">
        <v>225</v>
      </c>
      <c r="AU655" s="210" t="s">
        <v>83</v>
      </c>
      <c r="AY655" s="186" t="s">
        <v>140</v>
      </c>
      <c r="BE655" s="211">
        <f>IF(N655="základní",J655,0)</f>
        <v>0</v>
      </c>
      <c r="BF655" s="211">
        <f>IF(N655="snížená",J655,0)</f>
        <v>0</v>
      </c>
      <c r="BG655" s="211">
        <f>IF(N655="zákl. přenesená",J655,0)</f>
        <v>0</v>
      </c>
      <c r="BH655" s="211">
        <f>IF(N655="sníž. přenesená",J655,0)</f>
        <v>0</v>
      </c>
      <c r="BI655" s="211">
        <f>IF(N655="nulová",J655,0)</f>
        <v>0</v>
      </c>
      <c r="BJ655" s="186" t="s">
        <v>81</v>
      </c>
      <c r="BK655" s="211">
        <f>ROUND(I655*H655,2)</f>
        <v>0</v>
      </c>
      <c r="BL655" s="186" t="s">
        <v>279</v>
      </c>
      <c r="BM655" s="210" t="s">
        <v>1012</v>
      </c>
    </row>
    <row r="656" spans="1:65" s="139" customFormat="1">
      <c r="B656" s="138"/>
      <c r="D656" s="140" t="s">
        <v>149</v>
      </c>
      <c r="E656" s="141" t="s">
        <v>1</v>
      </c>
      <c r="F656" s="142" t="s">
        <v>1013</v>
      </c>
      <c r="H656" s="141" t="s">
        <v>1</v>
      </c>
      <c r="L656" s="138"/>
      <c r="M656" s="143"/>
      <c r="N656" s="144"/>
      <c r="O656" s="144"/>
      <c r="P656" s="144"/>
      <c r="Q656" s="144"/>
      <c r="R656" s="144"/>
      <c r="S656" s="144"/>
      <c r="T656" s="145"/>
      <c r="AT656" s="141" t="s">
        <v>149</v>
      </c>
      <c r="AU656" s="141" t="s">
        <v>83</v>
      </c>
      <c r="AV656" s="139" t="s">
        <v>81</v>
      </c>
      <c r="AW656" s="139" t="s">
        <v>31</v>
      </c>
      <c r="AX656" s="139" t="s">
        <v>73</v>
      </c>
      <c r="AY656" s="141" t="s">
        <v>140</v>
      </c>
    </row>
    <row r="657" spans="1:65" s="139" customFormat="1">
      <c r="B657" s="138"/>
      <c r="D657" s="140" t="s">
        <v>149</v>
      </c>
      <c r="E657" s="141" t="s">
        <v>1</v>
      </c>
      <c r="F657" s="142" t="s">
        <v>168</v>
      </c>
      <c r="H657" s="141" t="s">
        <v>1</v>
      </c>
      <c r="L657" s="138"/>
      <c r="M657" s="143"/>
      <c r="N657" s="144"/>
      <c r="O657" s="144"/>
      <c r="P657" s="144"/>
      <c r="Q657" s="144"/>
      <c r="R657" s="144"/>
      <c r="S657" s="144"/>
      <c r="T657" s="145"/>
      <c r="AT657" s="141" t="s">
        <v>149</v>
      </c>
      <c r="AU657" s="141" t="s">
        <v>83</v>
      </c>
      <c r="AV657" s="139" t="s">
        <v>81</v>
      </c>
      <c r="AW657" s="139" t="s">
        <v>31</v>
      </c>
      <c r="AX657" s="139" t="s">
        <v>73</v>
      </c>
      <c r="AY657" s="141" t="s">
        <v>140</v>
      </c>
    </row>
    <row r="658" spans="1:65" s="147" customFormat="1">
      <c r="B658" s="146"/>
      <c r="D658" s="140" t="s">
        <v>149</v>
      </c>
      <c r="E658" s="148" t="s">
        <v>1</v>
      </c>
      <c r="F658" s="149" t="s">
        <v>213</v>
      </c>
      <c r="H658" s="150">
        <v>10</v>
      </c>
      <c r="L658" s="146"/>
      <c r="M658" s="151"/>
      <c r="N658" s="152"/>
      <c r="O658" s="152"/>
      <c r="P658" s="152"/>
      <c r="Q658" s="152"/>
      <c r="R658" s="152"/>
      <c r="S658" s="152"/>
      <c r="T658" s="153"/>
      <c r="AT658" s="148" t="s">
        <v>149</v>
      </c>
      <c r="AU658" s="148" t="s">
        <v>83</v>
      </c>
      <c r="AV658" s="147" t="s">
        <v>83</v>
      </c>
      <c r="AW658" s="147" t="s">
        <v>31</v>
      </c>
      <c r="AX658" s="147" t="s">
        <v>73</v>
      </c>
      <c r="AY658" s="148" t="s">
        <v>140</v>
      </c>
    </row>
    <row r="659" spans="1:65" s="139" customFormat="1">
      <c r="B659" s="138"/>
      <c r="D659" s="140" t="s">
        <v>149</v>
      </c>
      <c r="E659" s="141" t="s">
        <v>1</v>
      </c>
      <c r="F659" s="142" t="s">
        <v>327</v>
      </c>
      <c r="H659" s="141" t="s">
        <v>1</v>
      </c>
      <c r="L659" s="138"/>
      <c r="M659" s="143"/>
      <c r="N659" s="144"/>
      <c r="O659" s="144"/>
      <c r="P659" s="144"/>
      <c r="Q659" s="144"/>
      <c r="R659" s="144"/>
      <c r="S659" s="144"/>
      <c r="T659" s="145"/>
      <c r="AT659" s="141" t="s">
        <v>149</v>
      </c>
      <c r="AU659" s="141" t="s">
        <v>83</v>
      </c>
      <c r="AV659" s="139" t="s">
        <v>81</v>
      </c>
      <c r="AW659" s="139" t="s">
        <v>31</v>
      </c>
      <c r="AX659" s="139" t="s">
        <v>73</v>
      </c>
      <c r="AY659" s="141" t="s">
        <v>140</v>
      </c>
    </row>
    <row r="660" spans="1:65" s="147" customFormat="1">
      <c r="B660" s="146"/>
      <c r="D660" s="140" t="s">
        <v>149</v>
      </c>
      <c r="E660" s="148" t="s">
        <v>1</v>
      </c>
      <c r="F660" s="149" t="s">
        <v>533</v>
      </c>
      <c r="H660" s="150">
        <v>2</v>
      </c>
      <c r="L660" s="146"/>
      <c r="M660" s="151"/>
      <c r="N660" s="152"/>
      <c r="O660" s="152"/>
      <c r="P660" s="152"/>
      <c r="Q660" s="152"/>
      <c r="R660" s="152"/>
      <c r="S660" s="152"/>
      <c r="T660" s="153"/>
      <c r="AT660" s="148" t="s">
        <v>149</v>
      </c>
      <c r="AU660" s="148" t="s">
        <v>83</v>
      </c>
      <c r="AV660" s="147" t="s">
        <v>83</v>
      </c>
      <c r="AW660" s="147" t="s">
        <v>31</v>
      </c>
      <c r="AX660" s="147" t="s">
        <v>73</v>
      </c>
      <c r="AY660" s="148" t="s">
        <v>140</v>
      </c>
    </row>
    <row r="661" spans="1:65" s="139" customFormat="1">
      <c r="B661" s="138"/>
      <c r="D661" s="140" t="s">
        <v>149</v>
      </c>
      <c r="E661" s="141" t="s">
        <v>1</v>
      </c>
      <c r="F661" s="142" t="s">
        <v>637</v>
      </c>
      <c r="H661" s="141" t="s">
        <v>1</v>
      </c>
      <c r="L661" s="138"/>
      <c r="M661" s="143"/>
      <c r="N661" s="144"/>
      <c r="O661" s="144"/>
      <c r="P661" s="144"/>
      <c r="Q661" s="144"/>
      <c r="R661" s="144"/>
      <c r="S661" s="144"/>
      <c r="T661" s="145"/>
      <c r="AT661" s="141" t="s">
        <v>149</v>
      </c>
      <c r="AU661" s="141" t="s">
        <v>83</v>
      </c>
      <c r="AV661" s="139" t="s">
        <v>81</v>
      </c>
      <c r="AW661" s="139" t="s">
        <v>31</v>
      </c>
      <c r="AX661" s="139" t="s">
        <v>73</v>
      </c>
      <c r="AY661" s="141" t="s">
        <v>140</v>
      </c>
    </row>
    <row r="662" spans="1:65" s="147" customFormat="1">
      <c r="B662" s="146"/>
      <c r="D662" s="140" t="s">
        <v>149</v>
      </c>
      <c r="E662" s="148" t="s">
        <v>1</v>
      </c>
      <c r="F662" s="149" t="s">
        <v>1014</v>
      </c>
      <c r="H662" s="150">
        <v>8</v>
      </c>
      <c r="L662" s="146"/>
      <c r="M662" s="151"/>
      <c r="N662" s="152"/>
      <c r="O662" s="152"/>
      <c r="P662" s="152"/>
      <c r="Q662" s="152"/>
      <c r="R662" s="152"/>
      <c r="S662" s="152"/>
      <c r="T662" s="153"/>
      <c r="AT662" s="148" t="s">
        <v>149</v>
      </c>
      <c r="AU662" s="148" t="s">
        <v>83</v>
      </c>
      <c r="AV662" s="147" t="s">
        <v>83</v>
      </c>
      <c r="AW662" s="147" t="s">
        <v>31</v>
      </c>
      <c r="AX662" s="147" t="s">
        <v>73</v>
      </c>
      <c r="AY662" s="148" t="s">
        <v>140</v>
      </c>
    </row>
    <row r="663" spans="1:65" s="155" customFormat="1">
      <c r="B663" s="154"/>
      <c r="D663" s="140" t="s">
        <v>149</v>
      </c>
      <c r="E663" s="156" t="s">
        <v>1</v>
      </c>
      <c r="F663" s="157" t="s">
        <v>170</v>
      </c>
      <c r="H663" s="158">
        <v>20</v>
      </c>
      <c r="L663" s="154"/>
      <c r="M663" s="159"/>
      <c r="N663" s="160"/>
      <c r="O663" s="160"/>
      <c r="P663" s="160"/>
      <c r="Q663" s="160"/>
      <c r="R663" s="160"/>
      <c r="S663" s="160"/>
      <c r="T663" s="161"/>
      <c r="AT663" s="156" t="s">
        <v>149</v>
      </c>
      <c r="AU663" s="156" t="s">
        <v>83</v>
      </c>
      <c r="AV663" s="155" t="s">
        <v>147</v>
      </c>
      <c r="AW663" s="155" t="s">
        <v>31</v>
      </c>
      <c r="AX663" s="155" t="s">
        <v>81</v>
      </c>
      <c r="AY663" s="156" t="s">
        <v>140</v>
      </c>
    </row>
    <row r="664" spans="1:65" s="147" customFormat="1">
      <c r="B664" s="146"/>
      <c r="D664" s="140" t="s">
        <v>149</v>
      </c>
      <c r="F664" s="149" t="s">
        <v>1015</v>
      </c>
      <c r="H664" s="150">
        <v>24</v>
      </c>
      <c r="L664" s="146"/>
      <c r="M664" s="151"/>
      <c r="N664" s="152"/>
      <c r="O664" s="152"/>
      <c r="P664" s="152"/>
      <c r="Q664" s="152"/>
      <c r="R664" s="152"/>
      <c r="S664" s="152"/>
      <c r="T664" s="153"/>
      <c r="AT664" s="148" t="s">
        <v>149</v>
      </c>
      <c r="AU664" s="148" t="s">
        <v>83</v>
      </c>
      <c r="AV664" s="147" t="s">
        <v>83</v>
      </c>
      <c r="AW664" s="147" t="s">
        <v>4</v>
      </c>
      <c r="AX664" s="147" t="s">
        <v>81</v>
      </c>
      <c r="AY664" s="148" t="s">
        <v>140</v>
      </c>
    </row>
    <row r="665" spans="1:65" s="39" customFormat="1" ht="16.5" customHeight="1">
      <c r="A665" s="184"/>
      <c r="B665" s="26"/>
      <c r="C665" s="127" t="s">
        <v>1016</v>
      </c>
      <c r="D665" s="127" t="s">
        <v>143</v>
      </c>
      <c r="E665" s="128" t="s">
        <v>1017</v>
      </c>
      <c r="F665" s="129" t="s">
        <v>1018</v>
      </c>
      <c r="G665" s="130" t="s">
        <v>485</v>
      </c>
      <c r="H665" s="131">
        <v>1</v>
      </c>
      <c r="I665" s="132"/>
      <c r="J665" s="133">
        <f>ROUND(I665*H665,2)</f>
        <v>0</v>
      </c>
      <c r="K665" s="134"/>
      <c r="L665" s="26"/>
      <c r="M665" s="209" t="s">
        <v>1</v>
      </c>
      <c r="N665" s="135" t="s">
        <v>38</v>
      </c>
      <c r="O665" s="61"/>
      <c r="P665" s="136">
        <f>O665*H665</f>
        <v>0</v>
      </c>
      <c r="Q665" s="136">
        <v>0</v>
      </c>
      <c r="R665" s="136">
        <f>Q665*H665</f>
        <v>0</v>
      </c>
      <c r="S665" s="136">
        <v>0</v>
      </c>
      <c r="T665" s="137">
        <f>S665*H665</f>
        <v>0</v>
      </c>
      <c r="U665" s="184"/>
      <c r="V665" s="184"/>
      <c r="W665" s="184"/>
      <c r="X665" s="184"/>
      <c r="Y665" s="184"/>
      <c r="Z665" s="184"/>
      <c r="AA665" s="184"/>
      <c r="AB665" s="184"/>
      <c r="AC665" s="184"/>
      <c r="AD665" s="184"/>
      <c r="AE665" s="184"/>
      <c r="AR665" s="210" t="s">
        <v>279</v>
      </c>
      <c r="AT665" s="210" t="s">
        <v>143</v>
      </c>
      <c r="AU665" s="210" t="s">
        <v>83</v>
      </c>
      <c r="AY665" s="186" t="s">
        <v>140</v>
      </c>
      <c r="BE665" s="211">
        <f>IF(N665="základní",J665,0)</f>
        <v>0</v>
      </c>
      <c r="BF665" s="211">
        <f>IF(N665="snížená",J665,0)</f>
        <v>0</v>
      </c>
      <c r="BG665" s="211">
        <f>IF(N665="zákl. přenesená",J665,0)</f>
        <v>0</v>
      </c>
      <c r="BH665" s="211">
        <f>IF(N665="sníž. přenesená",J665,0)</f>
        <v>0</v>
      </c>
      <c r="BI665" s="211">
        <f>IF(N665="nulová",J665,0)</f>
        <v>0</v>
      </c>
      <c r="BJ665" s="186" t="s">
        <v>81</v>
      </c>
      <c r="BK665" s="211">
        <f>ROUND(I665*H665,2)</f>
        <v>0</v>
      </c>
      <c r="BL665" s="186" t="s">
        <v>279</v>
      </c>
      <c r="BM665" s="210" t="s">
        <v>1019</v>
      </c>
    </row>
    <row r="666" spans="1:65" s="139" customFormat="1">
      <c r="B666" s="138"/>
      <c r="D666" s="140" t="s">
        <v>149</v>
      </c>
      <c r="E666" s="141" t="s">
        <v>1</v>
      </c>
      <c r="F666" s="142" t="s">
        <v>1020</v>
      </c>
      <c r="H666" s="141" t="s">
        <v>1</v>
      </c>
      <c r="L666" s="138"/>
      <c r="M666" s="143"/>
      <c r="N666" s="144"/>
      <c r="O666" s="144"/>
      <c r="P666" s="144"/>
      <c r="Q666" s="144"/>
      <c r="R666" s="144"/>
      <c r="S666" s="144"/>
      <c r="T666" s="145"/>
      <c r="AT666" s="141" t="s">
        <v>149</v>
      </c>
      <c r="AU666" s="141" t="s">
        <v>83</v>
      </c>
      <c r="AV666" s="139" t="s">
        <v>81</v>
      </c>
      <c r="AW666" s="139" t="s">
        <v>31</v>
      </c>
      <c r="AX666" s="139" t="s">
        <v>73</v>
      </c>
      <c r="AY666" s="141" t="s">
        <v>140</v>
      </c>
    </row>
    <row r="667" spans="1:65" s="147" customFormat="1">
      <c r="B667" s="146"/>
      <c r="D667" s="140" t="s">
        <v>149</v>
      </c>
      <c r="E667" s="148" t="s">
        <v>1</v>
      </c>
      <c r="F667" s="149" t="s">
        <v>81</v>
      </c>
      <c r="H667" s="150">
        <v>1</v>
      </c>
      <c r="L667" s="146"/>
      <c r="M667" s="151"/>
      <c r="N667" s="152"/>
      <c r="O667" s="152"/>
      <c r="P667" s="152"/>
      <c r="Q667" s="152"/>
      <c r="R667" s="152"/>
      <c r="S667" s="152"/>
      <c r="T667" s="153"/>
      <c r="AT667" s="148" t="s">
        <v>149</v>
      </c>
      <c r="AU667" s="148" t="s">
        <v>83</v>
      </c>
      <c r="AV667" s="147" t="s">
        <v>83</v>
      </c>
      <c r="AW667" s="147" t="s">
        <v>31</v>
      </c>
      <c r="AX667" s="147" t="s">
        <v>81</v>
      </c>
      <c r="AY667" s="148" t="s">
        <v>140</v>
      </c>
    </row>
    <row r="668" spans="1:65" s="39" customFormat="1" ht="24.2" customHeight="1">
      <c r="A668" s="184"/>
      <c r="B668" s="26"/>
      <c r="C668" s="127" t="s">
        <v>1021</v>
      </c>
      <c r="D668" s="127" t="s">
        <v>143</v>
      </c>
      <c r="E668" s="128" t="s">
        <v>1022</v>
      </c>
      <c r="F668" s="129" t="s">
        <v>1023</v>
      </c>
      <c r="G668" s="130" t="s">
        <v>485</v>
      </c>
      <c r="H668" s="131">
        <v>1</v>
      </c>
      <c r="I668" s="132"/>
      <c r="J668" s="133">
        <f>ROUND(I668*H668,2)</f>
        <v>0</v>
      </c>
      <c r="K668" s="134"/>
      <c r="L668" s="26"/>
      <c r="M668" s="209" t="s">
        <v>1</v>
      </c>
      <c r="N668" s="135" t="s">
        <v>38</v>
      </c>
      <c r="O668" s="61"/>
      <c r="P668" s="136">
        <f>O668*H668</f>
        <v>0</v>
      </c>
      <c r="Q668" s="136">
        <v>0</v>
      </c>
      <c r="R668" s="136">
        <f>Q668*H668</f>
        <v>0</v>
      </c>
      <c r="S668" s="136">
        <v>0</v>
      </c>
      <c r="T668" s="137">
        <f>S668*H668</f>
        <v>0</v>
      </c>
      <c r="U668" s="184"/>
      <c r="V668" s="184"/>
      <c r="W668" s="184"/>
      <c r="X668" s="184"/>
      <c r="Y668" s="184"/>
      <c r="Z668" s="184"/>
      <c r="AA668" s="184"/>
      <c r="AB668" s="184"/>
      <c r="AC668" s="184"/>
      <c r="AD668" s="184"/>
      <c r="AE668" s="184"/>
      <c r="AR668" s="210" t="s">
        <v>279</v>
      </c>
      <c r="AT668" s="210" t="s">
        <v>143</v>
      </c>
      <c r="AU668" s="210" t="s">
        <v>83</v>
      </c>
      <c r="AY668" s="186" t="s">
        <v>140</v>
      </c>
      <c r="BE668" s="211">
        <f>IF(N668="základní",J668,0)</f>
        <v>0</v>
      </c>
      <c r="BF668" s="211">
        <f>IF(N668="snížená",J668,0)</f>
        <v>0</v>
      </c>
      <c r="BG668" s="211">
        <f>IF(N668="zákl. přenesená",J668,0)</f>
        <v>0</v>
      </c>
      <c r="BH668" s="211">
        <f>IF(N668="sníž. přenesená",J668,0)</f>
        <v>0</v>
      </c>
      <c r="BI668" s="211">
        <f>IF(N668="nulová",J668,0)</f>
        <v>0</v>
      </c>
      <c r="BJ668" s="186" t="s">
        <v>81</v>
      </c>
      <c r="BK668" s="211">
        <f>ROUND(I668*H668,2)</f>
        <v>0</v>
      </c>
      <c r="BL668" s="186" t="s">
        <v>279</v>
      </c>
      <c r="BM668" s="210" t="s">
        <v>1024</v>
      </c>
    </row>
    <row r="669" spans="1:65" s="39" customFormat="1" ht="24.2" customHeight="1">
      <c r="A669" s="184"/>
      <c r="B669" s="26"/>
      <c r="C669" s="127" t="s">
        <v>1025</v>
      </c>
      <c r="D669" s="127" t="s">
        <v>143</v>
      </c>
      <c r="E669" s="128" t="s">
        <v>1026</v>
      </c>
      <c r="F669" s="129" t="s">
        <v>1027</v>
      </c>
      <c r="G669" s="130" t="s">
        <v>193</v>
      </c>
      <c r="H669" s="131">
        <v>20</v>
      </c>
      <c r="I669" s="132"/>
      <c r="J669" s="133">
        <f>ROUND(I669*H669,2)</f>
        <v>0</v>
      </c>
      <c r="K669" s="134"/>
      <c r="L669" s="26"/>
      <c r="M669" s="209" t="s">
        <v>1</v>
      </c>
      <c r="N669" s="135" t="s">
        <v>38</v>
      </c>
      <c r="O669" s="61"/>
      <c r="P669" s="136">
        <f>O669*H669</f>
        <v>0</v>
      </c>
      <c r="Q669" s="136">
        <v>0</v>
      </c>
      <c r="R669" s="136">
        <f>Q669*H669</f>
        <v>0</v>
      </c>
      <c r="S669" s="136">
        <v>0</v>
      </c>
      <c r="T669" s="137">
        <f>S669*H669</f>
        <v>0</v>
      </c>
      <c r="U669" s="184"/>
      <c r="V669" s="184"/>
      <c r="W669" s="184"/>
      <c r="X669" s="184"/>
      <c r="Y669" s="184"/>
      <c r="Z669" s="184"/>
      <c r="AA669" s="184"/>
      <c r="AB669" s="184"/>
      <c r="AC669" s="184"/>
      <c r="AD669" s="184"/>
      <c r="AE669" s="184"/>
      <c r="AR669" s="210" t="s">
        <v>279</v>
      </c>
      <c r="AT669" s="210" t="s">
        <v>143</v>
      </c>
      <c r="AU669" s="210" t="s">
        <v>83</v>
      </c>
      <c r="AY669" s="186" t="s">
        <v>140</v>
      </c>
      <c r="BE669" s="211">
        <f>IF(N669="základní",J669,0)</f>
        <v>0</v>
      </c>
      <c r="BF669" s="211">
        <f>IF(N669="snížená",J669,0)</f>
        <v>0</v>
      </c>
      <c r="BG669" s="211">
        <f>IF(N669="zákl. přenesená",J669,0)</f>
        <v>0</v>
      </c>
      <c r="BH669" s="211">
        <f>IF(N669="sníž. přenesená",J669,0)</f>
        <v>0</v>
      </c>
      <c r="BI669" s="211">
        <f>IF(N669="nulová",J669,0)</f>
        <v>0</v>
      </c>
      <c r="BJ669" s="186" t="s">
        <v>81</v>
      </c>
      <c r="BK669" s="211">
        <f>ROUND(I669*H669,2)</f>
        <v>0</v>
      </c>
      <c r="BL669" s="186" t="s">
        <v>279</v>
      </c>
      <c r="BM669" s="210" t="s">
        <v>1028</v>
      </c>
    </row>
    <row r="670" spans="1:65" s="39" customFormat="1" ht="24.2" customHeight="1">
      <c r="A670" s="184"/>
      <c r="B670" s="26"/>
      <c r="C670" s="127" t="s">
        <v>1029</v>
      </c>
      <c r="D670" s="127" t="s">
        <v>143</v>
      </c>
      <c r="E670" s="128" t="s">
        <v>1030</v>
      </c>
      <c r="F670" s="129" t="s">
        <v>1031</v>
      </c>
      <c r="G670" s="130" t="s">
        <v>193</v>
      </c>
      <c r="H670" s="131">
        <v>4</v>
      </c>
      <c r="I670" s="132"/>
      <c r="J670" s="133">
        <f>ROUND(I670*H670,2)</f>
        <v>0</v>
      </c>
      <c r="K670" s="134"/>
      <c r="L670" s="26"/>
      <c r="M670" s="209" t="s">
        <v>1</v>
      </c>
      <c r="N670" s="135" t="s">
        <v>38</v>
      </c>
      <c r="O670" s="61"/>
      <c r="P670" s="136">
        <f>O670*H670</f>
        <v>0</v>
      </c>
      <c r="Q670" s="136">
        <v>0</v>
      </c>
      <c r="R670" s="136">
        <f>Q670*H670</f>
        <v>0</v>
      </c>
      <c r="S670" s="136">
        <v>0</v>
      </c>
      <c r="T670" s="137">
        <f>S670*H670</f>
        <v>0</v>
      </c>
      <c r="U670" s="184"/>
      <c r="V670" s="184"/>
      <c r="W670" s="184"/>
      <c r="X670" s="184"/>
      <c r="Y670" s="184"/>
      <c r="Z670" s="184"/>
      <c r="AA670" s="184"/>
      <c r="AB670" s="184"/>
      <c r="AC670" s="184"/>
      <c r="AD670" s="184"/>
      <c r="AE670" s="184"/>
      <c r="AR670" s="210" t="s">
        <v>279</v>
      </c>
      <c r="AT670" s="210" t="s">
        <v>143</v>
      </c>
      <c r="AU670" s="210" t="s">
        <v>83</v>
      </c>
      <c r="AY670" s="186" t="s">
        <v>140</v>
      </c>
      <c r="BE670" s="211">
        <f>IF(N670="základní",J670,0)</f>
        <v>0</v>
      </c>
      <c r="BF670" s="211">
        <f>IF(N670="snížená",J670,0)</f>
        <v>0</v>
      </c>
      <c r="BG670" s="211">
        <f>IF(N670="zákl. přenesená",J670,0)</f>
        <v>0</v>
      </c>
      <c r="BH670" s="211">
        <f>IF(N670="sníž. přenesená",J670,0)</f>
        <v>0</v>
      </c>
      <c r="BI670" s="211">
        <f>IF(N670="nulová",J670,0)</f>
        <v>0</v>
      </c>
      <c r="BJ670" s="186" t="s">
        <v>81</v>
      </c>
      <c r="BK670" s="211">
        <f>ROUND(I670*H670,2)</f>
        <v>0</v>
      </c>
      <c r="BL670" s="186" t="s">
        <v>279</v>
      </c>
      <c r="BM670" s="210" t="s">
        <v>1032</v>
      </c>
    </row>
    <row r="671" spans="1:65" s="139" customFormat="1">
      <c r="B671" s="138"/>
      <c r="D671" s="140" t="s">
        <v>149</v>
      </c>
      <c r="E671" s="141" t="s">
        <v>1</v>
      </c>
      <c r="F671" s="142" t="s">
        <v>686</v>
      </c>
      <c r="H671" s="141" t="s">
        <v>1</v>
      </c>
      <c r="L671" s="138"/>
      <c r="M671" s="143"/>
      <c r="N671" s="144"/>
      <c r="O671" s="144"/>
      <c r="P671" s="144"/>
      <c r="Q671" s="144"/>
      <c r="R671" s="144"/>
      <c r="S671" s="144"/>
      <c r="T671" s="145"/>
      <c r="AT671" s="141" t="s">
        <v>149</v>
      </c>
      <c r="AU671" s="141" t="s">
        <v>83</v>
      </c>
      <c r="AV671" s="139" t="s">
        <v>81</v>
      </c>
      <c r="AW671" s="139" t="s">
        <v>31</v>
      </c>
      <c r="AX671" s="139" t="s">
        <v>73</v>
      </c>
      <c r="AY671" s="141" t="s">
        <v>140</v>
      </c>
    </row>
    <row r="672" spans="1:65" s="147" customFormat="1">
      <c r="B672" s="146"/>
      <c r="D672" s="140" t="s">
        <v>149</v>
      </c>
      <c r="E672" s="148" t="s">
        <v>1</v>
      </c>
      <c r="F672" s="149" t="s">
        <v>1033</v>
      </c>
      <c r="H672" s="150">
        <v>4</v>
      </c>
      <c r="L672" s="146"/>
      <c r="M672" s="151"/>
      <c r="N672" s="152"/>
      <c r="O672" s="152"/>
      <c r="P672" s="152"/>
      <c r="Q672" s="152"/>
      <c r="R672" s="152"/>
      <c r="S672" s="152"/>
      <c r="T672" s="153"/>
      <c r="AT672" s="148" t="s">
        <v>149</v>
      </c>
      <c r="AU672" s="148" t="s">
        <v>83</v>
      </c>
      <c r="AV672" s="147" t="s">
        <v>83</v>
      </c>
      <c r="AW672" s="147" t="s">
        <v>31</v>
      </c>
      <c r="AX672" s="147" t="s">
        <v>81</v>
      </c>
      <c r="AY672" s="148" t="s">
        <v>140</v>
      </c>
    </row>
    <row r="673" spans="1:65" s="39" customFormat="1" ht="16.5" customHeight="1">
      <c r="A673" s="184"/>
      <c r="B673" s="26"/>
      <c r="C673" s="162" t="s">
        <v>1034</v>
      </c>
      <c r="D673" s="162" t="s">
        <v>225</v>
      </c>
      <c r="E673" s="163" t="s">
        <v>1035</v>
      </c>
      <c r="F673" s="164" t="s">
        <v>1036</v>
      </c>
      <c r="G673" s="165" t="s">
        <v>193</v>
      </c>
      <c r="H673" s="166">
        <v>4</v>
      </c>
      <c r="I673" s="167"/>
      <c r="J673" s="168">
        <f>ROUND(I673*H673,2)</f>
        <v>0</v>
      </c>
      <c r="K673" s="169"/>
      <c r="L673" s="212"/>
      <c r="M673" s="213" t="s">
        <v>1</v>
      </c>
      <c r="N673" s="170" t="s">
        <v>38</v>
      </c>
      <c r="O673" s="61"/>
      <c r="P673" s="136">
        <f>O673*H673</f>
        <v>0</v>
      </c>
      <c r="Q673" s="136">
        <v>3.0000000000000001E-5</v>
      </c>
      <c r="R673" s="136">
        <f>Q673*H673</f>
        <v>1.2E-4</v>
      </c>
      <c r="S673" s="136">
        <v>0</v>
      </c>
      <c r="T673" s="137">
        <f>S673*H673</f>
        <v>0</v>
      </c>
      <c r="U673" s="184"/>
      <c r="V673" s="184"/>
      <c r="W673" s="184"/>
      <c r="X673" s="184"/>
      <c r="Y673" s="184"/>
      <c r="Z673" s="184"/>
      <c r="AA673" s="184"/>
      <c r="AB673" s="184"/>
      <c r="AC673" s="184"/>
      <c r="AD673" s="184"/>
      <c r="AE673" s="184"/>
      <c r="AR673" s="210" t="s">
        <v>380</v>
      </c>
      <c r="AT673" s="210" t="s">
        <v>225</v>
      </c>
      <c r="AU673" s="210" t="s">
        <v>83</v>
      </c>
      <c r="AY673" s="186" t="s">
        <v>140</v>
      </c>
      <c r="BE673" s="211">
        <f>IF(N673="základní",J673,0)</f>
        <v>0</v>
      </c>
      <c r="BF673" s="211">
        <f>IF(N673="snížená",J673,0)</f>
        <v>0</v>
      </c>
      <c r="BG673" s="211">
        <f>IF(N673="zákl. přenesená",J673,0)</f>
        <v>0</v>
      </c>
      <c r="BH673" s="211">
        <f>IF(N673="sníž. přenesená",J673,0)</f>
        <v>0</v>
      </c>
      <c r="BI673" s="211">
        <f>IF(N673="nulová",J673,0)</f>
        <v>0</v>
      </c>
      <c r="BJ673" s="186" t="s">
        <v>81</v>
      </c>
      <c r="BK673" s="211">
        <f>ROUND(I673*H673,2)</f>
        <v>0</v>
      </c>
      <c r="BL673" s="186" t="s">
        <v>279</v>
      </c>
      <c r="BM673" s="210" t="s">
        <v>1037</v>
      </c>
    </row>
    <row r="674" spans="1:65" s="39" customFormat="1" ht="16.5" customHeight="1">
      <c r="A674" s="184"/>
      <c r="B674" s="26"/>
      <c r="C674" s="162" t="s">
        <v>1038</v>
      </c>
      <c r="D674" s="162" t="s">
        <v>225</v>
      </c>
      <c r="E674" s="163" t="s">
        <v>1039</v>
      </c>
      <c r="F674" s="164" t="s">
        <v>1040</v>
      </c>
      <c r="G674" s="165" t="s">
        <v>193</v>
      </c>
      <c r="H674" s="166">
        <v>4</v>
      </c>
      <c r="I674" s="167"/>
      <c r="J674" s="168">
        <f>ROUND(I674*H674,2)</f>
        <v>0</v>
      </c>
      <c r="K674" s="169"/>
      <c r="L674" s="212"/>
      <c r="M674" s="213" t="s">
        <v>1</v>
      </c>
      <c r="N674" s="170" t="s">
        <v>38</v>
      </c>
      <c r="O674" s="61"/>
      <c r="P674" s="136">
        <f>O674*H674</f>
        <v>0</v>
      </c>
      <c r="Q674" s="136">
        <v>1.0000000000000001E-5</v>
      </c>
      <c r="R674" s="136">
        <f>Q674*H674</f>
        <v>4.0000000000000003E-5</v>
      </c>
      <c r="S674" s="136">
        <v>0</v>
      </c>
      <c r="T674" s="137">
        <f>S674*H674</f>
        <v>0</v>
      </c>
      <c r="U674" s="184"/>
      <c r="V674" s="184"/>
      <c r="W674" s="184"/>
      <c r="X674" s="184"/>
      <c r="Y674" s="184"/>
      <c r="Z674" s="184"/>
      <c r="AA674" s="184"/>
      <c r="AB674" s="184"/>
      <c r="AC674" s="184"/>
      <c r="AD674" s="184"/>
      <c r="AE674" s="184"/>
      <c r="AR674" s="210" t="s">
        <v>380</v>
      </c>
      <c r="AT674" s="210" t="s">
        <v>225</v>
      </c>
      <c r="AU674" s="210" t="s">
        <v>83</v>
      </c>
      <c r="AY674" s="186" t="s">
        <v>140</v>
      </c>
      <c r="BE674" s="211">
        <f>IF(N674="základní",J674,0)</f>
        <v>0</v>
      </c>
      <c r="BF674" s="211">
        <f>IF(N674="snížená",J674,0)</f>
        <v>0</v>
      </c>
      <c r="BG674" s="211">
        <f>IF(N674="zákl. přenesená",J674,0)</f>
        <v>0</v>
      </c>
      <c r="BH674" s="211">
        <f>IF(N674="sníž. přenesená",J674,0)</f>
        <v>0</v>
      </c>
      <c r="BI674" s="211">
        <f>IF(N674="nulová",J674,0)</f>
        <v>0</v>
      </c>
      <c r="BJ674" s="186" t="s">
        <v>81</v>
      </c>
      <c r="BK674" s="211">
        <f>ROUND(I674*H674,2)</f>
        <v>0</v>
      </c>
      <c r="BL674" s="186" t="s">
        <v>279</v>
      </c>
      <c r="BM674" s="210" t="s">
        <v>1041</v>
      </c>
    </row>
    <row r="675" spans="1:65" s="39" customFormat="1" ht="21.75" customHeight="1">
      <c r="A675" s="184"/>
      <c r="B675" s="26"/>
      <c r="C675" s="162" t="s">
        <v>1042</v>
      </c>
      <c r="D675" s="162" t="s">
        <v>225</v>
      </c>
      <c r="E675" s="163" t="s">
        <v>1043</v>
      </c>
      <c r="F675" s="164" t="s">
        <v>1044</v>
      </c>
      <c r="G675" s="165" t="s">
        <v>193</v>
      </c>
      <c r="H675" s="166">
        <v>4</v>
      </c>
      <c r="I675" s="167"/>
      <c r="J675" s="168">
        <f>ROUND(I675*H675,2)</f>
        <v>0</v>
      </c>
      <c r="K675" s="169"/>
      <c r="L675" s="212"/>
      <c r="M675" s="213" t="s">
        <v>1</v>
      </c>
      <c r="N675" s="170" t="s">
        <v>38</v>
      </c>
      <c r="O675" s="61"/>
      <c r="P675" s="136">
        <f>O675*H675</f>
        <v>0</v>
      </c>
      <c r="Q675" s="136">
        <v>4.0000000000000003E-5</v>
      </c>
      <c r="R675" s="136">
        <f>Q675*H675</f>
        <v>1.6000000000000001E-4</v>
      </c>
      <c r="S675" s="136">
        <v>0</v>
      </c>
      <c r="T675" s="137">
        <f>S675*H675</f>
        <v>0</v>
      </c>
      <c r="U675" s="184"/>
      <c r="V675" s="184"/>
      <c r="W675" s="184"/>
      <c r="X675" s="184"/>
      <c r="Y675" s="184"/>
      <c r="Z675" s="184"/>
      <c r="AA675" s="184"/>
      <c r="AB675" s="184"/>
      <c r="AC675" s="184"/>
      <c r="AD675" s="184"/>
      <c r="AE675" s="184"/>
      <c r="AR675" s="210" t="s">
        <v>380</v>
      </c>
      <c r="AT675" s="210" t="s">
        <v>225</v>
      </c>
      <c r="AU675" s="210" t="s">
        <v>83</v>
      </c>
      <c r="AY675" s="186" t="s">
        <v>140</v>
      </c>
      <c r="BE675" s="211">
        <f>IF(N675="základní",J675,0)</f>
        <v>0</v>
      </c>
      <c r="BF675" s="211">
        <f>IF(N675="snížená",J675,0)</f>
        <v>0</v>
      </c>
      <c r="BG675" s="211">
        <f>IF(N675="zákl. přenesená",J675,0)</f>
        <v>0</v>
      </c>
      <c r="BH675" s="211">
        <f>IF(N675="sníž. přenesená",J675,0)</f>
        <v>0</v>
      </c>
      <c r="BI675" s="211">
        <f>IF(N675="nulová",J675,0)</f>
        <v>0</v>
      </c>
      <c r="BJ675" s="186" t="s">
        <v>81</v>
      </c>
      <c r="BK675" s="211">
        <f>ROUND(I675*H675,2)</f>
        <v>0</v>
      </c>
      <c r="BL675" s="186" t="s">
        <v>279</v>
      </c>
      <c r="BM675" s="210" t="s">
        <v>1045</v>
      </c>
    </row>
    <row r="676" spans="1:65" s="39" customFormat="1" ht="24.2" customHeight="1">
      <c r="A676" s="184"/>
      <c r="B676" s="26"/>
      <c r="C676" s="127" t="s">
        <v>1046</v>
      </c>
      <c r="D676" s="127" t="s">
        <v>143</v>
      </c>
      <c r="E676" s="128" t="s">
        <v>1047</v>
      </c>
      <c r="F676" s="129" t="s">
        <v>1048</v>
      </c>
      <c r="G676" s="130" t="s">
        <v>193</v>
      </c>
      <c r="H676" s="131">
        <v>7</v>
      </c>
      <c r="I676" s="132"/>
      <c r="J676" s="133">
        <f>ROUND(I676*H676,2)</f>
        <v>0</v>
      </c>
      <c r="K676" s="134"/>
      <c r="L676" s="26"/>
      <c r="M676" s="209" t="s">
        <v>1</v>
      </c>
      <c r="N676" s="135" t="s">
        <v>38</v>
      </c>
      <c r="O676" s="61"/>
      <c r="P676" s="136">
        <f>O676*H676</f>
        <v>0</v>
      </c>
      <c r="Q676" s="136">
        <v>0</v>
      </c>
      <c r="R676" s="136">
        <f>Q676*H676</f>
        <v>0</v>
      </c>
      <c r="S676" s="136">
        <v>0</v>
      </c>
      <c r="T676" s="137">
        <f>S676*H676</f>
        <v>0</v>
      </c>
      <c r="U676" s="184"/>
      <c r="V676" s="184"/>
      <c r="W676" s="184"/>
      <c r="X676" s="184"/>
      <c r="Y676" s="184"/>
      <c r="Z676" s="184"/>
      <c r="AA676" s="184"/>
      <c r="AB676" s="184"/>
      <c r="AC676" s="184"/>
      <c r="AD676" s="184"/>
      <c r="AE676" s="184"/>
      <c r="AR676" s="210" t="s">
        <v>279</v>
      </c>
      <c r="AT676" s="210" t="s">
        <v>143</v>
      </c>
      <c r="AU676" s="210" t="s">
        <v>83</v>
      </c>
      <c r="AY676" s="186" t="s">
        <v>140</v>
      </c>
      <c r="BE676" s="211">
        <f>IF(N676="základní",J676,0)</f>
        <v>0</v>
      </c>
      <c r="BF676" s="211">
        <f>IF(N676="snížená",J676,0)</f>
        <v>0</v>
      </c>
      <c r="BG676" s="211">
        <f>IF(N676="zákl. přenesená",J676,0)</f>
        <v>0</v>
      </c>
      <c r="BH676" s="211">
        <f>IF(N676="sníž. přenesená",J676,0)</f>
        <v>0</v>
      </c>
      <c r="BI676" s="211">
        <f>IF(N676="nulová",J676,0)</f>
        <v>0</v>
      </c>
      <c r="BJ676" s="186" t="s">
        <v>81</v>
      </c>
      <c r="BK676" s="211">
        <f>ROUND(I676*H676,2)</f>
        <v>0</v>
      </c>
      <c r="BL676" s="186" t="s">
        <v>279</v>
      </c>
      <c r="BM676" s="210" t="s">
        <v>1049</v>
      </c>
    </row>
    <row r="677" spans="1:65" s="139" customFormat="1">
      <c r="B677" s="138"/>
      <c r="D677" s="140" t="s">
        <v>149</v>
      </c>
      <c r="E677" s="141" t="s">
        <v>1</v>
      </c>
      <c r="F677" s="142" t="s">
        <v>549</v>
      </c>
      <c r="H677" s="141" t="s">
        <v>1</v>
      </c>
      <c r="L677" s="138"/>
      <c r="M677" s="143"/>
      <c r="N677" s="144"/>
      <c r="O677" s="144"/>
      <c r="P677" s="144"/>
      <c r="Q677" s="144"/>
      <c r="R677" s="144"/>
      <c r="S677" s="144"/>
      <c r="T677" s="145"/>
      <c r="AT677" s="141" t="s">
        <v>149</v>
      </c>
      <c r="AU677" s="141" t="s">
        <v>83</v>
      </c>
      <c r="AV677" s="139" t="s">
        <v>81</v>
      </c>
      <c r="AW677" s="139" t="s">
        <v>31</v>
      </c>
      <c r="AX677" s="139" t="s">
        <v>73</v>
      </c>
      <c r="AY677" s="141" t="s">
        <v>140</v>
      </c>
    </row>
    <row r="678" spans="1:65" s="147" customFormat="1">
      <c r="B678" s="146"/>
      <c r="D678" s="140" t="s">
        <v>149</v>
      </c>
      <c r="E678" s="148" t="s">
        <v>1</v>
      </c>
      <c r="F678" s="149" t="s">
        <v>81</v>
      </c>
      <c r="H678" s="150">
        <v>1</v>
      </c>
      <c r="L678" s="146"/>
      <c r="M678" s="151"/>
      <c r="N678" s="152"/>
      <c r="O678" s="152"/>
      <c r="P678" s="152"/>
      <c r="Q678" s="152"/>
      <c r="R678" s="152"/>
      <c r="S678" s="152"/>
      <c r="T678" s="153"/>
      <c r="AT678" s="148" t="s">
        <v>149</v>
      </c>
      <c r="AU678" s="148" t="s">
        <v>83</v>
      </c>
      <c r="AV678" s="147" t="s">
        <v>83</v>
      </c>
      <c r="AW678" s="147" t="s">
        <v>31</v>
      </c>
      <c r="AX678" s="147" t="s">
        <v>73</v>
      </c>
      <c r="AY678" s="148" t="s">
        <v>140</v>
      </c>
    </row>
    <row r="679" spans="1:65" s="139" customFormat="1">
      <c r="B679" s="138"/>
      <c r="D679" s="140" t="s">
        <v>149</v>
      </c>
      <c r="E679" s="141" t="s">
        <v>1</v>
      </c>
      <c r="F679" s="142" t="s">
        <v>1050</v>
      </c>
      <c r="H679" s="141" t="s">
        <v>1</v>
      </c>
      <c r="L679" s="138"/>
      <c r="M679" s="143"/>
      <c r="N679" s="144"/>
      <c r="O679" s="144"/>
      <c r="P679" s="144"/>
      <c r="Q679" s="144"/>
      <c r="R679" s="144"/>
      <c r="S679" s="144"/>
      <c r="T679" s="145"/>
      <c r="AT679" s="141" t="s">
        <v>149</v>
      </c>
      <c r="AU679" s="141" t="s">
        <v>83</v>
      </c>
      <c r="AV679" s="139" t="s">
        <v>81</v>
      </c>
      <c r="AW679" s="139" t="s">
        <v>31</v>
      </c>
      <c r="AX679" s="139" t="s">
        <v>73</v>
      </c>
      <c r="AY679" s="141" t="s">
        <v>140</v>
      </c>
    </row>
    <row r="680" spans="1:65" s="147" customFormat="1">
      <c r="B680" s="146"/>
      <c r="D680" s="140" t="s">
        <v>149</v>
      </c>
      <c r="E680" s="148" t="s">
        <v>1</v>
      </c>
      <c r="F680" s="149" t="s">
        <v>147</v>
      </c>
      <c r="H680" s="150">
        <v>4</v>
      </c>
      <c r="L680" s="146"/>
      <c r="M680" s="151"/>
      <c r="N680" s="152"/>
      <c r="O680" s="152"/>
      <c r="P680" s="152"/>
      <c r="Q680" s="152"/>
      <c r="R680" s="152"/>
      <c r="S680" s="152"/>
      <c r="T680" s="153"/>
      <c r="AT680" s="148" t="s">
        <v>149</v>
      </c>
      <c r="AU680" s="148" t="s">
        <v>83</v>
      </c>
      <c r="AV680" s="147" t="s">
        <v>83</v>
      </c>
      <c r="AW680" s="147" t="s">
        <v>31</v>
      </c>
      <c r="AX680" s="147" t="s">
        <v>73</v>
      </c>
      <c r="AY680" s="148" t="s">
        <v>140</v>
      </c>
    </row>
    <row r="681" spans="1:65" s="139" customFormat="1">
      <c r="B681" s="138"/>
      <c r="D681" s="140" t="s">
        <v>149</v>
      </c>
      <c r="E681" s="141" t="s">
        <v>1</v>
      </c>
      <c r="F681" s="142" t="s">
        <v>637</v>
      </c>
      <c r="H681" s="141" t="s">
        <v>1</v>
      </c>
      <c r="L681" s="138"/>
      <c r="M681" s="143"/>
      <c r="N681" s="144"/>
      <c r="O681" s="144"/>
      <c r="P681" s="144"/>
      <c r="Q681" s="144"/>
      <c r="R681" s="144"/>
      <c r="S681" s="144"/>
      <c r="T681" s="145"/>
      <c r="AT681" s="141" t="s">
        <v>149</v>
      </c>
      <c r="AU681" s="141" t="s">
        <v>83</v>
      </c>
      <c r="AV681" s="139" t="s">
        <v>81</v>
      </c>
      <c r="AW681" s="139" t="s">
        <v>31</v>
      </c>
      <c r="AX681" s="139" t="s">
        <v>73</v>
      </c>
      <c r="AY681" s="141" t="s">
        <v>140</v>
      </c>
    </row>
    <row r="682" spans="1:65" s="147" customFormat="1">
      <c r="B682" s="146"/>
      <c r="D682" s="140" t="s">
        <v>149</v>
      </c>
      <c r="E682" s="148" t="s">
        <v>1</v>
      </c>
      <c r="F682" s="149" t="s">
        <v>224</v>
      </c>
      <c r="H682" s="150">
        <v>2</v>
      </c>
      <c r="L682" s="146"/>
      <c r="M682" s="151"/>
      <c r="N682" s="152"/>
      <c r="O682" s="152"/>
      <c r="P682" s="152"/>
      <c r="Q682" s="152"/>
      <c r="R682" s="152"/>
      <c r="S682" s="152"/>
      <c r="T682" s="153"/>
      <c r="AT682" s="148" t="s">
        <v>149</v>
      </c>
      <c r="AU682" s="148" t="s">
        <v>83</v>
      </c>
      <c r="AV682" s="147" t="s">
        <v>83</v>
      </c>
      <c r="AW682" s="147" t="s">
        <v>31</v>
      </c>
      <c r="AX682" s="147" t="s">
        <v>73</v>
      </c>
      <c r="AY682" s="148" t="s">
        <v>140</v>
      </c>
    </row>
    <row r="683" spans="1:65" s="155" customFormat="1">
      <c r="B683" s="154"/>
      <c r="D683" s="140" t="s">
        <v>149</v>
      </c>
      <c r="E683" s="156" t="s">
        <v>1</v>
      </c>
      <c r="F683" s="157" t="s">
        <v>170</v>
      </c>
      <c r="H683" s="158">
        <v>7</v>
      </c>
      <c r="L683" s="154"/>
      <c r="M683" s="159"/>
      <c r="N683" s="160"/>
      <c r="O683" s="160"/>
      <c r="P683" s="160"/>
      <c r="Q683" s="160"/>
      <c r="R683" s="160"/>
      <c r="S683" s="160"/>
      <c r="T683" s="161"/>
      <c r="AT683" s="156" t="s">
        <v>149</v>
      </c>
      <c r="AU683" s="156" t="s">
        <v>83</v>
      </c>
      <c r="AV683" s="155" t="s">
        <v>147</v>
      </c>
      <c r="AW683" s="155" t="s">
        <v>31</v>
      </c>
      <c r="AX683" s="155" t="s">
        <v>81</v>
      </c>
      <c r="AY683" s="156" t="s">
        <v>140</v>
      </c>
    </row>
    <row r="684" spans="1:65" s="39" customFormat="1" ht="16.5" customHeight="1">
      <c r="A684" s="184"/>
      <c r="B684" s="26"/>
      <c r="C684" s="162" t="s">
        <v>1051</v>
      </c>
      <c r="D684" s="162" t="s">
        <v>225</v>
      </c>
      <c r="E684" s="163" t="s">
        <v>1052</v>
      </c>
      <c r="F684" s="164" t="s">
        <v>1053</v>
      </c>
      <c r="G684" s="165" t="s">
        <v>193</v>
      </c>
      <c r="H684" s="166">
        <v>7</v>
      </c>
      <c r="I684" s="167"/>
      <c r="J684" s="168">
        <f t="shared" ref="J684:J689" si="20">ROUND(I684*H684,2)</f>
        <v>0</v>
      </c>
      <c r="K684" s="169"/>
      <c r="L684" s="212"/>
      <c r="M684" s="213" t="s">
        <v>1</v>
      </c>
      <c r="N684" s="170" t="s">
        <v>38</v>
      </c>
      <c r="O684" s="61"/>
      <c r="P684" s="136">
        <f t="shared" ref="P684:P689" si="21">O684*H684</f>
        <v>0</v>
      </c>
      <c r="Q684" s="136">
        <v>6.9999999999999994E-5</v>
      </c>
      <c r="R684" s="136">
        <f t="shared" ref="R684:R689" si="22">Q684*H684</f>
        <v>4.8999999999999998E-4</v>
      </c>
      <c r="S684" s="136">
        <v>0</v>
      </c>
      <c r="T684" s="137">
        <f t="shared" ref="T684:T689" si="23">S684*H684</f>
        <v>0</v>
      </c>
      <c r="U684" s="184"/>
      <c r="V684" s="184"/>
      <c r="W684" s="184"/>
      <c r="X684" s="184"/>
      <c r="Y684" s="184"/>
      <c r="Z684" s="184"/>
      <c r="AA684" s="184"/>
      <c r="AB684" s="184"/>
      <c r="AC684" s="184"/>
      <c r="AD684" s="184"/>
      <c r="AE684" s="184"/>
      <c r="AR684" s="210" t="s">
        <v>380</v>
      </c>
      <c r="AT684" s="210" t="s">
        <v>225</v>
      </c>
      <c r="AU684" s="210" t="s">
        <v>83</v>
      </c>
      <c r="AY684" s="186" t="s">
        <v>140</v>
      </c>
      <c r="BE684" s="211">
        <f t="shared" ref="BE684:BE689" si="24">IF(N684="základní",J684,0)</f>
        <v>0</v>
      </c>
      <c r="BF684" s="211">
        <f t="shared" ref="BF684:BF689" si="25">IF(N684="snížená",J684,0)</f>
        <v>0</v>
      </c>
      <c r="BG684" s="211">
        <f t="shared" ref="BG684:BG689" si="26">IF(N684="zákl. přenesená",J684,0)</f>
        <v>0</v>
      </c>
      <c r="BH684" s="211">
        <f t="shared" ref="BH684:BH689" si="27">IF(N684="sníž. přenesená",J684,0)</f>
        <v>0</v>
      </c>
      <c r="BI684" s="211">
        <f t="shared" ref="BI684:BI689" si="28">IF(N684="nulová",J684,0)</f>
        <v>0</v>
      </c>
      <c r="BJ684" s="186" t="s">
        <v>81</v>
      </c>
      <c r="BK684" s="211">
        <f t="shared" ref="BK684:BK689" si="29">ROUND(I684*H684,2)</f>
        <v>0</v>
      </c>
      <c r="BL684" s="186" t="s">
        <v>279</v>
      </c>
      <c r="BM684" s="210" t="s">
        <v>1054</v>
      </c>
    </row>
    <row r="685" spans="1:65" s="39" customFormat="1" ht="24.2" customHeight="1">
      <c r="A685" s="184"/>
      <c r="B685" s="26"/>
      <c r="C685" s="162" t="s">
        <v>1055</v>
      </c>
      <c r="D685" s="162" t="s">
        <v>225</v>
      </c>
      <c r="E685" s="163" t="s">
        <v>1056</v>
      </c>
      <c r="F685" s="164" t="s">
        <v>1057</v>
      </c>
      <c r="G685" s="165" t="s">
        <v>193</v>
      </c>
      <c r="H685" s="166">
        <v>7</v>
      </c>
      <c r="I685" s="167"/>
      <c r="J685" s="168">
        <f t="shared" si="20"/>
        <v>0</v>
      </c>
      <c r="K685" s="169"/>
      <c r="L685" s="212"/>
      <c r="M685" s="213" t="s">
        <v>1</v>
      </c>
      <c r="N685" s="170" t="s">
        <v>38</v>
      </c>
      <c r="O685" s="61"/>
      <c r="P685" s="136">
        <f t="shared" si="21"/>
        <v>0</v>
      </c>
      <c r="Q685" s="136">
        <v>6.0000000000000002E-5</v>
      </c>
      <c r="R685" s="136">
        <f t="shared" si="22"/>
        <v>4.2000000000000002E-4</v>
      </c>
      <c r="S685" s="136">
        <v>0</v>
      </c>
      <c r="T685" s="137">
        <f t="shared" si="23"/>
        <v>0</v>
      </c>
      <c r="U685" s="184"/>
      <c r="V685" s="184"/>
      <c r="W685" s="184"/>
      <c r="X685" s="184"/>
      <c r="Y685" s="184"/>
      <c r="Z685" s="184"/>
      <c r="AA685" s="184"/>
      <c r="AB685" s="184"/>
      <c r="AC685" s="184"/>
      <c r="AD685" s="184"/>
      <c r="AE685" s="184"/>
      <c r="AR685" s="210" t="s">
        <v>380</v>
      </c>
      <c r="AT685" s="210" t="s">
        <v>225</v>
      </c>
      <c r="AU685" s="210" t="s">
        <v>83</v>
      </c>
      <c r="AY685" s="186" t="s">
        <v>140</v>
      </c>
      <c r="BE685" s="211">
        <f t="shared" si="24"/>
        <v>0</v>
      </c>
      <c r="BF685" s="211">
        <f t="shared" si="25"/>
        <v>0</v>
      </c>
      <c r="BG685" s="211">
        <f t="shared" si="26"/>
        <v>0</v>
      </c>
      <c r="BH685" s="211">
        <f t="shared" si="27"/>
        <v>0</v>
      </c>
      <c r="BI685" s="211">
        <f t="shared" si="28"/>
        <v>0</v>
      </c>
      <c r="BJ685" s="186" t="s">
        <v>81</v>
      </c>
      <c r="BK685" s="211">
        <f t="shared" si="29"/>
        <v>0</v>
      </c>
      <c r="BL685" s="186" t="s">
        <v>279</v>
      </c>
      <c r="BM685" s="210" t="s">
        <v>1058</v>
      </c>
    </row>
    <row r="686" spans="1:65" s="39" customFormat="1" ht="16.5" customHeight="1">
      <c r="A686" s="184"/>
      <c r="B686" s="26"/>
      <c r="C686" s="162" t="s">
        <v>1059</v>
      </c>
      <c r="D686" s="162" t="s">
        <v>225</v>
      </c>
      <c r="E686" s="163" t="s">
        <v>1060</v>
      </c>
      <c r="F686" s="164" t="s">
        <v>1061</v>
      </c>
      <c r="G686" s="165" t="s">
        <v>193</v>
      </c>
      <c r="H686" s="166">
        <v>7</v>
      </c>
      <c r="I686" s="167"/>
      <c r="J686" s="168">
        <f t="shared" si="20"/>
        <v>0</v>
      </c>
      <c r="K686" s="169"/>
      <c r="L686" s="212"/>
      <c r="M686" s="213" t="s">
        <v>1</v>
      </c>
      <c r="N686" s="170" t="s">
        <v>38</v>
      </c>
      <c r="O686" s="61"/>
      <c r="P686" s="136">
        <f t="shared" si="21"/>
        <v>0</v>
      </c>
      <c r="Q686" s="136">
        <v>2.0000000000000002E-5</v>
      </c>
      <c r="R686" s="136">
        <f t="shared" si="22"/>
        <v>1.4000000000000001E-4</v>
      </c>
      <c r="S686" s="136">
        <v>0</v>
      </c>
      <c r="T686" s="137">
        <f t="shared" si="23"/>
        <v>0</v>
      </c>
      <c r="U686" s="184"/>
      <c r="V686" s="184"/>
      <c r="W686" s="184"/>
      <c r="X686" s="184"/>
      <c r="Y686" s="184"/>
      <c r="Z686" s="184"/>
      <c r="AA686" s="184"/>
      <c r="AB686" s="184"/>
      <c r="AC686" s="184"/>
      <c r="AD686" s="184"/>
      <c r="AE686" s="184"/>
      <c r="AR686" s="210" t="s">
        <v>380</v>
      </c>
      <c r="AT686" s="210" t="s">
        <v>225</v>
      </c>
      <c r="AU686" s="210" t="s">
        <v>83</v>
      </c>
      <c r="AY686" s="186" t="s">
        <v>140</v>
      </c>
      <c r="BE686" s="211">
        <f t="shared" si="24"/>
        <v>0</v>
      </c>
      <c r="BF686" s="211">
        <f t="shared" si="25"/>
        <v>0</v>
      </c>
      <c r="BG686" s="211">
        <f t="shared" si="26"/>
        <v>0</v>
      </c>
      <c r="BH686" s="211">
        <f t="shared" si="27"/>
        <v>0</v>
      </c>
      <c r="BI686" s="211">
        <f t="shared" si="28"/>
        <v>0</v>
      </c>
      <c r="BJ686" s="186" t="s">
        <v>81</v>
      </c>
      <c r="BK686" s="211">
        <f t="shared" si="29"/>
        <v>0</v>
      </c>
      <c r="BL686" s="186" t="s">
        <v>279</v>
      </c>
      <c r="BM686" s="210" t="s">
        <v>1062</v>
      </c>
    </row>
    <row r="687" spans="1:65" s="39" customFormat="1" ht="24.2" customHeight="1">
      <c r="A687" s="184"/>
      <c r="B687" s="26"/>
      <c r="C687" s="127" t="s">
        <v>1063</v>
      </c>
      <c r="D687" s="127" t="s">
        <v>143</v>
      </c>
      <c r="E687" s="128" t="s">
        <v>1064</v>
      </c>
      <c r="F687" s="129" t="s">
        <v>1065</v>
      </c>
      <c r="G687" s="130" t="s">
        <v>193</v>
      </c>
      <c r="H687" s="131">
        <v>3</v>
      </c>
      <c r="I687" s="132"/>
      <c r="J687" s="133">
        <f t="shared" si="20"/>
        <v>0</v>
      </c>
      <c r="K687" s="134"/>
      <c r="L687" s="26"/>
      <c r="M687" s="209" t="s">
        <v>1</v>
      </c>
      <c r="N687" s="135" t="s">
        <v>38</v>
      </c>
      <c r="O687" s="61"/>
      <c r="P687" s="136">
        <f t="shared" si="21"/>
        <v>0</v>
      </c>
      <c r="Q687" s="136">
        <v>0</v>
      </c>
      <c r="R687" s="136">
        <f t="shared" si="22"/>
        <v>0</v>
      </c>
      <c r="S687" s="136">
        <v>0</v>
      </c>
      <c r="T687" s="137">
        <f t="shared" si="23"/>
        <v>0</v>
      </c>
      <c r="U687" s="184"/>
      <c r="V687" s="184"/>
      <c r="W687" s="184"/>
      <c r="X687" s="184"/>
      <c r="Y687" s="184"/>
      <c r="Z687" s="184"/>
      <c r="AA687" s="184"/>
      <c r="AB687" s="184"/>
      <c r="AC687" s="184"/>
      <c r="AD687" s="184"/>
      <c r="AE687" s="184"/>
      <c r="AR687" s="210" t="s">
        <v>279</v>
      </c>
      <c r="AT687" s="210" t="s">
        <v>143</v>
      </c>
      <c r="AU687" s="210" t="s">
        <v>83</v>
      </c>
      <c r="AY687" s="186" t="s">
        <v>140</v>
      </c>
      <c r="BE687" s="211">
        <f t="shared" si="24"/>
        <v>0</v>
      </c>
      <c r="BF687" s="211">
        <f t="shared" si="25"/>
        <v>0</v>
      </c>
      <c r="BG687" s="211">
        <f t="shared" si="26"/>
        <v>0</v>
      </c>
      <c r="BH687" s="211">
        <f t="shared" si="27"/>
        <v>0</v>
      </c>
      <c r="BI687" s="211">
        <f t="shared" si="28"/>
        <v>0</v>
      </c>
      <c r="BJ687" s="186" t="s">
        <v>81</v>
      </c>
      <c r="BK687" s="211">
        <f t="shared" si="29"/>
        <v>0</v>
      </c>
      <c r="BL687" s="186" t="s">
        <v>279</v>
      </c>
      <c r="BM687" s="210" t="s">
        <v>1066</v>
      </c>
    </row>
    <row r="688" spans="1:65" s="39" customFormat="1" ht="16.5" customHeight="1">
      <c r="A688" s="184"/>
      <c r="B688" s="26"/>
      <c r="C688" s="162" t="s">
        <v>1067</v>
      </c>
      <c r="D688" s="162" t="s">
        <v>225</v>
      </c>
      <c r="E688" s="163" t="s">
        <v>1068</v>
      </c>
      <c r="F688" s="164" t="s">
        <v>1069</v>
      </c>
      <c r="G688" s="165" t="s">
        <v>193</v>
      </c>
      <c r="H688" s="166">
        <v>3</v>
      </c>
      <c r="I688" s="167"/>
      <c r="J688" s="168">
        <f t="shared" si="20"/>
        <v>0</v>
      </c>
      <c r="K688" s="169"/>
      <c r="L688" s="212"/>
      <c r="M688" s="213" t="s">
        <v>1</v>
      </c>
      <c r="N688" s="170" t="s">
        <v>38</v>
      </c>
      <c r="O688" s="61"/>
      <c r="P688" s="136">
        <f t="shared" si="21"/>
        <v>0</v>
      </c>
      <c r="Q688" s="136">
        <v>1.8000000000000001E-4</v>
      </c>
      <c r="R688" s="136">
        <f t="shared" si="22"/>
        <v>5.4000000000000001E-4</v>
      </c>
      <c r="S688" s="136">
        <v>0</v>
      </c>
      <c r="T688" s="137">
        <f t="shared" si="23"/>
        <v>0</v>
      </c>
      <c r="U688" s="184"/>
      <c r="V688" s="184"/>
      <c r="W688" s="184"/>
      <c r="X688" s="184"/>
      <c r="Y688" s="184"/>
      <c r="Z688" s="184"/>
      <c r="AA688" s="184"/>
      <c r="AB688" s="184"/>
      <c r="AC688" s="184"/>
      <c r="AD688" s="184"/>
      <c r="AE688" s="184"/>
      <c r="AR688" s="210" t="s">
        <v>380</v>
      </c>
      <c r="AT688" s="210" t="s">
        <v>225</v>
      </c>
      <c r="AU688" s="210" t="s">
        <v>83</v>
      </c>
      <c r="AY688" s="186" t="s">
        <v>140</v>
      </c>
      <c r="BE688" s="211">
        <f t="shared" si="24"/>
        <v>0</v>
      </c>
      <c r="BF688" s="211">
        <f t="shared" si="25"/>
        <v>0</v>
      </c>
      <c r="BG688" s="211">
        <f t="shared" si="26"/>
        <v>0</v>
      </c>
      <c r="BH688" s="211">
        <f t="shared" si="27"/>
        <v>0</v>
      </c>
      <c r="BI688" s="211">
        <f t="shared" si="28"/>
        <v>0</v>
      </c>
      <c r="BJ688" s="186" t="s">
        <v>81</v>
      </c>
      <c r="BK688" s="211">
        <f t="shared" si="29"/>
        <v>0</v>
      </c>
      <c r="BL688" s="186" t="s">
        <v>279</v>
      </c>
      <c r="BM688" s="210" t="s">
        <v>1070</v>
      </c>
    </row>
    <row r="689" spans="1:65" s="39" customFormat="1" ht="24.2" customHeight="1">
      <c r="A689" s="184"/>
      <c r="B689" s="26"/>
      <c r="C689" s="127" t="s">
        <v>1071</v>
      </c>
      <c r="D689" s="127" t="s">
        <v>143</v>
      </c>
      <c r="E689" s="128" t="s">
        <v>1072</v>
      </c>
      <c r="F689" s="129" t="s">
        <v>1073</v>
      </c>
      <c r="G689" s="130" t="s">
        <v>193</v>
      </c>
      <c r="H689" s="131">
        <v>4</v>
      </c>
      <c r="I689" s="132"/>
      <c r="J689" s="133">
        <f t="shared" si="20"/>
        <v>0</v>
      </c>
      <c r="K689" s="134"/>
      <c r="L689" s="26"/>
      <c r="M689" s="209" t="s">
        <v>1</v>
      </c>
      <c r="N689" s="135" t="s">
        <v>38</v>
      </c>
      <c r="O689" s="61"/>
      <c r="P689" s="136">
        <f t="shared" si="21"/>
        <v>0</v>
      </c>
      <c r="Q689" s="136">
        <v>0</v>
      </c>
      <c r="R689" s="136">
        <f t="shared" si="22"/>
        <v>0</v>
      </c>
      <c r="S689" s="136">
        <v>0</v>
      </c>
      <c r="T689" s="137">
        <f t="shared" si="23"/>
        <v>0</v>
      </c>
      <c r="U689" s="184"/>
      <c r="V689" s="184"/>
      <c r="W689" s="184"/>
      <c r="X689" s="184"/>
      <c r="Y689" s="184"/>
      <c r="Z689" s="184"/>
      <c r="AA689" s="184"/>
      <c r="AB689" s="184"/>
      <c r="AC689" s="184"/>
      <c r="AD689" s="184"/>
      <c r="AE689" s="184"/>
      <c r="AR689" s="210" t="s">
        <v>279</v>
      </c>
      <c r="AT689" s="210" t="s">
        <v>143</v>
      </c>
      <c r="AU689" s="210" t="s">
        <v>83</v>
      </c>
      <c r="AY689" s="186" t="s">
        <v>140</v>
      </c>
      <c r="BE689" s="211">
        <f t="shared" si="24"/>
        <v>0</v>
      </c>
      <c r="BF689" s="211">
        <f t="shared" si="25"/>
        <v>0</v>
      </c>
      <c r="BG689" s="211">
        <f t="shared" si="26"/>
        <v>0</v>
      </c>
      <c r="BH689" s="211">
        <f t="shared" si="27"/>
        <v>0</v>
      </c>
      <c r="BI689" s="211">
        <f t="shared" si="28"/>
        <v>0</v>
      </c>
      <c r="BJ689" s="186" t="s">
        <v>81</v>
      </c>
      <c r="BK689" s="211">
        <f t="shared" si="29"/>
        <v>0</v>
      </c>
      <c r="BL689" s="186" t="s">
        <v>279</v>
      </c>
      <c r="BM689" s="210" t="s">
        <v>1074</v>
      </c>
    </row>
    <row r="690" spans="1:65" s="139" customFormat="1">
      <c r="B690" s="138"/>
      <c r="D690" s="140" t="s">
        <v>149</v>
      </c>
      <c r="E690" s="141" t="s">
        <v>1</v>
      </c>
      <c r="F690" s="142" t="s">
        <v>637</v>
      </c>
      <c r="H690" s="141" t="s">
        <v>1</v>
      </c>
      <c r="L690" s="138"/>
      <c r="M690" s="143"/>
      <c r="N690" s="144"/>
      <c r="O690" s="144"/>
      <c r="P690" s="144"/>
      <c r="Q690" s="144"/>
      <c r="R690" s="144"/>
      <c r="S690" s="144"/>
      <c r="T690" s="145"/>
      <c r="AT690" s="141" t="s">
        <v>149</v>
      </c>
      <c r="AU690" s="141" t="s">
        <v>83</v>
      </c>
      <c r="AV690" s="139" t="s">
        <v>81</v>
      </c>
      <c r="AW690" s="139" t="s">
        <v>31</v>
      </c>
      <c r="AX690" s="139" t="s">
        <v>73</v>
      </c>
      <c r="AY690" s="141" t="s">
        <v>140</v>
      </c>
    </row>
    <row r="691" spans="1:65" s="147" customFormat="1">
      <c r="B691" s="146"/>
      <c r="D691" s="140" t="s">
        <v>149</v>
      </c>
      <c r="E691" s="148" t="s">
        <v>1</v>
      </c>
      <c r="F691" s="149" t="s">
        <v>1033</v>
      </c>
      <c r="H691" s="150">
        <v>4</v>
      </c>
      <c r="L691" s="146"/>
      <c r="M691" s="151"/>
      <c r="N691" s="152"/>
      <c r="O691" s="152"/>
      <c r="P691" s="152"/>
      <c r="Q691" s="152"/>
      <c r="R691" s="152"/>
      <c r="S691" s="152"/>
      <c r="T691" s="153"/>
      <c r="AT691" s="148" t="s">
        <v>149</v>
      </c>
      <c r="AU691" s="148" t="s">
        <v>83</v>
      </c>
      <c r="AV691" s="147" t="s">
        <v>83</v>
      </c>
      <c r="AW691" s="147" t="s">
        <v>31</v>
      </c>
      <c r="AX691" s="147" t="s">
        <v>81</v>
      </c>
      <c r="AY691" s="148" t="s">
        <v>140</v>
      </c>
    </row>
    <row r="692" spans="1:65" s="39" customFormat="1" ht="21.75" customHeight="1">
      <c r="A692" s="184"/>
      <c r="B692" s="26"/>
      <c r="C692" s="162" t="s">
        <v>1075</v>
      </c>
      <c r="D692" s="162" t="s">
        <v>225</v>
      </c>
      <c r="E692" s="163" t="s">
        <v>1076</v>
      </c>
      <c r="F692" s="164" t="s">
        <v>1077</v>
      </c>
      <c r="G692" s="165" t="s">
        <v>193</v>
      </c>
      <c r="H692" s="166">
        <v>4</v>
      </c>
      <c r="I692" s="167"/>
      <c r="J692" s="168">
        <f>ROUND(I692*H692,2)</f>
        <v>0</v>
      </c>
      <c r="K692" s="169"/>
      <c r="L692" s="212"/>
      <c r="M692" s="213" t="s">
        <v>1</v>
      </c>
      <c r="N692" s="170" t="s">
        <v>38</v>
      </c>
      <c r="O692" s="61"/>
      <c r="P692" s="136">
        <f>O692*H692</f>
        <v>0</v>
      </c>
      <c r="Q692" s="136">
        <v>5.9999999999999995E-4</v>
      </c>
      <c r="R692" s="136">
        <f>Q692*H692</f>
        <v>2.3999999999999998E-3</v>
      </c>
      <c r="S692" s="136">
        <v>0</v>
      </c>
      <c r="T692" s="137">
        <f>S692*H692</f>
        <v>0</v>
      </c>
      <c r="U692" s="184"/>
      <c r="V692" s="184"/>
      <c r="W692" s="184"/>
      <c r="X692" s="184"/>
      <c r="Y692" s="184"/>
      <c r="Z692" s="184"/>
      <c r="AA692" s="184"/>
      <c r="AB692" s="184"/>
      <c r="AC692" s="184"/>
      <c r="AD692" s="184"/>
      <c r="AE692" s="184"/>
      <c r="AR692" s="210" t="s">
        <v>380</v>
      </c>
      <c r="AT692" s="210" t="s">
        <v>225</v>
      </c>
      <c r="AU692" s="210" t="s">
        <v>83</v>
      </c>
      <c r="AY692" s="186" t="s">
        <v>140</v>
      </c>
      <c r="BE692" s="211">
        <f>IF(N692="základní",J692,0)</f>
        <v>0</v>
      </c>
      <c r="BF692" s="211">
        <f>IF(N692="snížená",J692,0)</f>
        <v>0</v>
      </c>
      <c r="BG692" s="211">
        <f>IF(N692="zákl. přenesená",J692,0)</f>
        <v>0</v>
      </c>
      <c r="BH692" s="211">
        <f>IF(N692="sníž. přenesená",J692,0)</f>
        <v>0</v>
      </c>
      <c r="BI692" s="211">
        <f>IF(N692="nulová",J692,0)</f>
        <v>0</v>
      </c>
      <c r="BJ692" s="186" t="s">
        <v>81</v>
      </c>
      <c r="BK692" s="211">
        <f>ROUND(I692*H692,2)</f>
        <v>0</v>
      </c>
      <c r="BL692" s="186" t="s">
        <v>279</v>
      </c>
      <c r="BM692" s="210" t="s">
        <v>1078</v>
      </c>
    </row>
    <row r="693" spans="1:65" s="39" customFormat="1" ht="33" customHeight="1">
      <c r="A693" s="184"/>
      <c r="B693" s="26"/>
      <c r="C693" s="127" t="s">
        <v>1079</v>
      </c>
      <c r="D693" s="127" t="s">
        <v>143</v>
      </c>
      <c r="E693" s="128" t="s">
        <v>1080</v>
      </c>
      <c r="F693" s="129" t="s">
        <v>1081</v>
      </c>
      <c r="G693" s="130" t="s">
        <v>193</v>
      </c>
      <c r="H693" s="131">
        <v>10</v>
      </c>
      <c r="I693" s="132"/>
      <c r="J693" s="133">
        <f>ROUND(I693*H693,2)</f>
        <v>0</v>
      </c>
      <c r="K693" s="134"/>
      <c r="L693" s="26"/>
      <c r="M693" s="209" t="s">
        <v>1</v>
      </c>
      <c r="N693" s="135" t="s">
        <v>38</v>
      </c>
      <c r="O693" s="61"/>
      <c r="P693" s="136">
        <f>O693*H693</f>
        <v>0</v>
      </c>
      <c r="Q693" s="136">
        <v>0</v>
      </c>
      <c r="R693" s="136">
        <f>Q693*H693</f>
        <v>0</v>
      </c>
      <c r="S693" s="136">
        <v>0</v>
      </c>
      <c r="T693" s="137">
        <f>S693*H693</f>
        <v>0</v>
      </c>
      <c r="U693" s="184"/>
      <c r="V693" s="184"/>
      <c r="W693" s="184"/>
      <c r="X693" s="184"/>
      <c r="Y693" s="184"/>
      <c r="Z693" s="184"/>
      <c r="AA693" s="184"/>
      <c r="AB693" s="184"/>
      <c r="AC693" s="184"/>
      <c r="AD693" s="184"/>
      <c r="AE693" s="184"/>
      <c r="AR693" s="210" t="s">
        <v>279</v>
      </c>
      <c r="AT693" s="210" t="s">
        <v>143</v>
      </c>
      <c r="AU693" s="210" t="s">
        <v>83</v>
      </c>
      <c r="AY693" s="186" t="s">
        <v>140</v>
      </c>
      <c r="BE693" s="211">
        <f>IF(N693="základní",J693,0)</f>
        <v>0</v>
      </c>
      <c r="BF693" s="211">
        <f>IF(N693="snížená",J693,0)</f>
        <v>0</v>
      </c>
      <c r="BG693" s="211">
        <f>IF(N693="zákl. přenesená",J693,0)</f>
        <v>0</v>
      </c>
      <c r="BH693" s="211">
        <f>IF(N693="sníž. přenesená",J693,0)</f>
        <v>0</v>
      </c>
      <c r="BI693" s="211">
        <f>IF(N693="nulová",J693,0)</f>
        <v>0</v>
      </c>
      <c r="BJ693" s="186" t="s">
        <v>81</v>
      </c>
      <c r="BK693" s="211">
        <f>ROUND(I693*H693,2)</f>
        <v>0</v>
      </c>
      <c r="BL693" s="186" t="s">
        <v>279</v>
      </c>
      <c r="BM693" s="210" t="s">
        <v>1082</v>
      </c>
    </row>
    <row r="694" spans="1:65" s="139" customFormat="1">
      <c r="B694" s="138"/>
      <c r="D694" s="140" t="s">
        <v>149</v>
      </c>
      <c r="E694" s="141" t="s">
        <v>1</v>
      </c>
      <c r="F694" s="142" t="s">
        <v>530</v>
      </c>
      <c r="H694" s="141" t="s">
        <v>1</v>
      </c>
      <c r="L694" s="138"/>
      <c r="M694" s="143"/>
      <c r="N694" s="144"/>
      <c r="O694" s="144"/>
      <c r="P694" s="144"/>
      <c r="Q694" s="144"/>
      <c r="R694" s="144"/>
      <c r="S694" s="144"/>
      <c r="T694" s="145"/>
      <c r="AT694" s="141" t="s">
        <v>149</v>
      </c>
      <c r="AU694" s="141" t="s">
        <v>83</v>
      </c>
      <c r="AV694" s="139" t="s">
        <v>81</v>
      </c>
      <c r="AW694" s="139" t="s">
        <v>31</v>
      </c>
      <c r="AX694" s="139" t="s">
        <v>73</v>
      </c>
      <c r="AY694" s="141" t="s">
        <v>140</v>
      </c>
    </row>
    <row r="695" spans="1:65" s="147" customFormat="1">
      <c r="B695" s="146"/>
      <c r="D695" s="140" t="s">
        <v>149</v>
      </c>
      <c r="E695" s="148" t="s">
        <v>1</v>
      </c>
      <c r="F695" s="149" t="s">
        <v>83</v>
      </c>
      <c r="H695" s="150">
        <v>2</v>
      </c>
      <c r="L695" s="146"/>
      <c r="M695" s="151"/>
      <c r="N695" s="152"/>
      <c r="O695" s="152"/>
      <c r="P695" s="152"/>
      <c r="Q695" s="152"/>
      <c r="R695" s="152"/>
      <c r="S695" s="152"/>
      <c r="T695" s="153"/>
      <c r="AT695" s="148" t="s">
        <v>149</v>
      </c>
      <c r="AU695" s="148" t="s">
        <v>83</v>
      </c>
      <c r="AV695" s="147" t="s">
        <v>83</v>
      </c>
      <c r="AW695" s="147" t="s">
        <v>31</v>
      </c>
      <c r="AX695" s="147" t="s">
        <v>73</v>
      </c>
      <c r="AY695" s="148" t="s">
        <v>140</v>
      </c>
    </row>
    <row r="696" spans="1:65" s="139" customFormat="1">
      <c r="B696" s="138"/>
      <c r="D696" s="140" t="s">
        <v>149</v>
      </c>
      <c r="E696" s="141" t="s">
        <v>1</v>
      </c>
      <c r="F696" s="142" t="s">
        <v>532</v>
      </c>
      <c r="H696" s="141" t="s">
        <v>1</v>
      </c>
      <c r="L696" s="138"/>
      <c r="M696" s="143"/>
      <c r="N696" s="144"/>
      <c r="O696" s="144"/>
      <c r="P696" s="144"/>
      <c r="Q696" s="144"/>
      <c r="R696" s="144"/>
      <c r="S696" s="144"/>
      <c r="T696" s="145"/>
      <c r="AT696" s="141" t="s">
        <v>149</v>
      </c>
      <c r="AU696" s="141" t="s">
        <v>83</v>
      </c>
      <c r="AV696" s="139" t="s">
        <v>81</v>
      </c>
      <c r="AW696" s="139" t="s">
        <v>31</v>
      </c>
      <c r="AX696" s="139" t="s">
        <v>73</v>
      </c>
      <c r="AY696" s="141" t="s">
        <v>140</v>
      </c>
    </row>
    <row r="697" spans="1:65" s="147" customFormat="1">
      <c r="B697" s="146"/>
      <c r="D697" s="140" t="s">
        <v>149</v>
      </c>
      <c r="E697" s="148" t="s">
        <v>1</v>
      </c>
      <c r="F697" s="149" t="s">
        <v>81</v>
      </c>
      <c r="H697" s="150">
        <v>1</v>
      </c>
      <c r="L697" s="146"/>
      <c r="M697" s="151"/>
      <c r="N697" s="152"/>
      <c r="O697" s="152"/>
      <c r="P697" s="152"/>
      <c r="Q697" s="152"/>
      <c r="R697" s="152"/>
      <c r="S697" s="152"/>
      <c r="T697" s="153"/>
      <c r="AT697" s="148" t="s">
        <v>149</v>
      </c>
      <c r="AU697" s="148" t="s">
        <v>83</v>
      </c>
      <c r="AV697" s="147" t="s">
        <v>83</v>
      </c>
      <c r="AW697" s="147" t="s">
        <v>31</v>
      </c>
      <c r="AX697" s="147" t="s">
        <v>73</v>
      </c>
      <c r="AY697" s="148" t="s">
        <v>140</v>
      </c>
    </row>
    <row r="698" spans="1:65" s="139" customFormat="1">
      <c r="B698" s="138"/>
      <c r="D698" s="140" t="s">
        <v>149</v>
      </c>
      <c r="E698" s="141" t="s">
        <v>1</v>
      </c>
      <c r="F698" s="142" t="s">
        <v>555</v>
      </c>
      <c r="H698" s="141" t="s">
        <v>1</v>
      </c>
      <c r="L698" s="138"/>
      <c r="M698" s="143"/>
      <c r="N698" s="144"/>
      <c r="O698" s="144"/>
      <c r="P698" s="144"/>
      <c r="Q698" s="144"/>
      <c r="R698" s="144"/>
      <c r="S698" s="144"/>
      <c r="T698" s="145"/>
      <c r="AT698" s="141" t="s">
        <v>149</v>
      </c>
      <c r="AU698" s="141" t="s">
        <v>83</v>
      </c>
      <c r="AV698" s="139" t="s">
        <v>81</v>
      </c>
      <c r="AW698" s="139" t="s">
        <v>31</v>
      </c>
      <c r="AX698" s="139" t="s">
        <v>73</v>
      </c>
      <c r="AY698" s="141" t="s">
        <v>140</v>
      </c>
    </row>
    <row r="699" spans="1:65" s="147" customFormat="1">
      <c r="B699" s="146"/>
      <c r="D699" s="140" t="s">
        <v>149</v>
      </c>
      <c r="E699" s="148" t="s">
        <v>1</v>
      </c>
      <c r="F699" s="149" t="s">
        <v>1033</v>
      </c>
      <c r="H699" s="150">
        <v>4</v>
      </c>
      <c r="L699" s="146"/>
      <c r="M699" s="151"/>
      <c r="N699" s="152"/>
      <c r="O699" s="152"/>
      <c r="P699" s="152"/>
      <c r="Q699" s="152"/>
      <c r="R699" s="152"/>
      <c r="S699" s="152"/>
      <c r="T699" s="153"/>
      <c r="AT699" s="148" t="s">
        <v>149</v>
      </c>
      <c r="AU699" s="148" t="s">
        <v>83</v>
      </c>
      <c r="AV699" s="147" t="s">
        <v>83</v>
      </c>
      <c r="AW699" s="147" t="s">
        <v>31</v>
      </c>
      <c r="AX699" s="147" t="s">
        <v>73</v>
      </c>
      <c r="AY699" s="148" t="s">
        <v>140</v>
      </c>
    </row>
    <row r="700" spans="1:65" s="139" customFormat="1">
      <c r="B700" s="138"/>
      <c r="D700" s="140" t="s">
        <v>149</v>
      </c>
      <c r="E700" s="141" t="s">
        <v>1</v>
      </c>
      <c r="F700" s="142" t="s">
        <v>325</v>
      </c>
      <c r="H700" s="141" t="s">
        <v>1</v>
      </c>
      <c r="L700" s="138"/>
      <c r="M700" s="143"/>
      <c r="N700" s="144"/>
      <c r="O700" s="144"/>
      <c r="P700" s="144"/>
      <c r="Q700" s="144"/>
      <c r="R700" s="144"/>
      <c r="S700" s="144"/>
      <c r="T700" s="145"/>
      <c r="AT700" s="141" t="s">
        <v>149</v>
      </c>
      <c r="AU700" s="141" t="s">
        <v>83</v>
      </c>
      <c r="AV700" s="139" t="s">
        <v>81</v>
      </c>
      <c r="AW700" s="139" t="s">
        <v>31</v>
      </c>
      <c r="AX700" s="139" t="s">
        <v>73</v>
      </c>
      <c r="AY700" s="141" t="s">
        <v>140</v>
      </c>
    </row>
    <row r="701" spans="1:65" s="147" customFormat="1">
      <c r="B701" s="146"/>
      <c r="D701" s="140" t="s">
        <v>149</v>
      </c>
      <c r="E701" s="148" t="s">
        <v>1</v>
      </c>
      <c r="F701" s="149" t="s">
        <v>141</v>
      </c>
      <c r="H701" s="150">
        <v>3</v>
      </c>
      <c r="L701" s="146"/>
      <c r="M701" s="151"/>
      <c r="N701" s="152"/>
      <c r="O701" s="152"/>
      <c r="P701" s="152"/>
      <c r="Q701" s="152"/>
      <c r="R701" s="152"/>
      <c r="S701" s="152"/>
      <c r="T701" s="153"/>
      <c r="AT701" s="148" t="s">
        <v>149</v>
      </c>
      <c r="AU701" s="148" t="s">
        <v>83</v>
      </c>
      <c r="AV701" s="147" t="s">
        <v>83</v>
      </c>
      <c r="AW701" s="147" t="s">
        <v>31</v>
      </c>
      <c r="AX701" s="147" t="s">
        <v>73</v>
      </c>
      <c r="AY701" s="148" t="s">
        <v>140</v>
      </c>
    </row>
    <row r="702" spans="1:65" s="155" customFormat="1">
      <c r="B702" s="154"/>
      <c r="D702" s="140" t="s">
        <v>149</v>
      </c>
      <c r="E702" s="156" t="s">
        <v>1</v>
      </c>
      <c r="F702" s="157" t="s">
        <v>170</v>
      </c>
      <c r="H702" s="158">
        <v>10</v>
      </c>
      <c r="L702" s="154"/>
      <c r="M702" s="159"/>
      <c r="N702" s="160"/>
      <c r="O702" s="160"/>
      <c r="P702" s="160"/>
      <c r="Q702" s="160"/>
      <c r="R702" s="160"/>
      <c r="S702" s="160"/>
      <c r="T702" s="161"/>
      <c r="AT702" s="156" t="s">
        <v>149</v>
      </c>
      <c r="AU702" s="156" t="s">
        <v>83</v>
      </c>
      <c r="AV702" s="155" t="s">
        <v>147</v>
      </c>
      <c r="AW702" s="155" t="s">
        <v>31</v>
      </c>
      <c r="AX702" s="155" t="s">
        <v>81</v>
      </c>
      <c r="AY702" s="156" t="s">
        <v>140</v>
      </c>
    </row>
    <row r="703" spans="1:65" s="39" customFormat="1" ht="24.2" customHeight="1">
      <c r="A703" s="184"/>
      <c r="B703" s="26"/>
      <c r="C703" s="162" t="s">
        <v>1083</v>
      </c>
      <c r="D703" s="162" t="s">
        <v>225</v>
      </c>
      <c r="E703" s="163" t="s">
        <v>1084</v>
      </c>
      <c r="F703" s="164" t="s">
        <v>1085</v>
      </c>
      <c r="G703" s="165" t="s">
        <v>193</v>
      </c>
      <c r="H703" s="166">
        <v>9</v>
      </c>
      <c r="I703" s="167"/>
      <c r="J703" s="168">
        <f>ROUND(I703*H703,2)</f>
        <v>0</v>
      </c>
      <c r="K703" s="169"/>
      <c r="L703" s="212"/>
      <c r="M703" s="213" t="s">
        <v>1</v>
      </c>
      <c r="N703" s="170" t="s">
        <v>38</v>
      </c>
      <c r="O703" s="61"/>
      <c r="P703" s="136">
        <f>O703*H703</f>
        <v>0</v>
      </c>
      <c r="Q703" s="136">
        <v>4.8000000000000001E-4</v>
      </c>
      <c r="R703" s="136">
        <f>Q703*H703</f>
        <v>4.3200000000000001E-3</v>
      </c>
      <c r="S703" s="136">
        <v>0</v>
      </c>
      <c r="T703" s="137">
        <f>S703*H703</f>
        <v>0</v>
      </c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R703" s="210" t="s">
        <v>380</v>
      </c>
      <c r="AT703" s="210" t="s">
        <v>225</v>
      </c>
      <c r="AU703" s="210" t="s">
        <v>83</v>
      </c>
      <c r="AY703" s="186" t="s">
        <v>140</v>
      </c>
      <c r="BE703" s="211">
        <f>IF(N703="základní",J703,0)</f>
        <v>0</v>
      </c>
      <c r="BF703" s="211">
        <f>IF(N703="snížená",J703,0)</f>
        <v>0</v>
      </c>
      <c r="BG703" s="211">
        <f>IF(N703="zákl. přenesená",J703,0)</f>
        <v>0</v>
      </c>
      <c r="BH703" s="211">
        <f>IF(N703="sníž. přenesená",J703,0)</f>
        <v>0</v>
      </c>
      <c r="BI703" s="211">
        <f>IF(N703="nulová",J703,0)</f>
        <v>0</v>
      </c>
      <c r="BJ703" s="186" t="s">
        <v>81</v>
      </c>
      <c r="BK703" s="211">
        <f>ROUND(I703*H703,2)</f>
        <v>0</v>
      </c>
      <c r="BL703" s="186" t="s">
        <v>279</v>
      </c>
      <c r="BM703" s="210" t="s">
        <v>1086</v>
      </c>
    </row>
    <row r="704" spans="1:65" s="39" customFormat="1" ht="24.2" customHeight="1">
      <c r="A704" s="184"/>
      <c r="B704" s="26"/>
      <c r="C704" s="162" t="s">
        <v>1087</v>
      </c>
      <c r="D704" s="162" t="s">
        <v>225</v>
      </c>
      <c r="E704" s="163" t="s">
        <v>1088</v>
      </c>
      <c r="F704" s="164" t="s">
        <v>1089</v>
      </c>
      <c r="G704" s="165" t="s">
        <v>193</v>
      </c>
      <c r="H704" s="166">
        <v>1</v>
      </c>
      <c r="I704" s="167"/>
      <c r="J704" s="168">
        <f>ROUND(I704*H704,2)</f>
        <v>0</v>
      </c>
      <c r="K704" s="169"/>
      <c r="L704" s="212"/>
      <c r="M704" s="213" t="s">
        <v>1</v>
      </c>
      <c r="N704" s="170" t="s">
        <v>38</v>
      </c>
      <c r="O704" s="61"/>
      <c r="P704" s="136">
        <f>O704*H704</f>
        <v>0</v>
      </c>
      <c r="Q704" s="136">
        <v>1E-3</v>
      </c>
      <c r="R704" s="136">
        <f>Q704*H704</f>
        <v>1E-3</v>
      </c>
      <c r="S704" s="136">
        <v>0</v>
      </c>
      <c r="T704" s="137">
        <f>S704*H704</f>
        <v>0</v>
      </c>
      <c r="U704" s="184"/>
      <c r="V704" s="184"/>
      <c r="W704" s="184"/>
      <c r="X704" s="184"/>
      <c r="Y704" s="184"/>
      <c r="Z704" s="184"/>
      <c r="AA704" s="184"/>
      <c r="AB704" s="184"/>
      <c r="AC704" s="184"/>
      <c r="AD704" s="184"/>
      <c r="AE704" s="184"/>
      <c r="AR704" s="210" t="s">
        <v>380</v>
      </c>
      <c r="AT704" s="210" t="s">
        <v>225</v>
      </c>
      <c r="AU704" s="210" t="s">
        <v>83</v>
      </c>
      <c r="AY704" s="186" t="s">
        <v>140</v>
      </c>
      <c r="BE704" s="211">
        <f>IF(N704="základní",J704,0)</f>
        <v>0</v>
      </c>
      <c r="BF704" s="211">
        <f>IF(N704="snížená",J704,0)</f>
        <v>0</v>
      </c>
      <c r="BG704" s="211">
        <f>IF(N704="zákl. přenesená",J704,0)</f>
        <v>0</v>
      </c>
      <c r="BH704" s="211">
        <f>IF(N704="sníž. přenesená",J704,0)</f>
        <v>0</v>
      </c>
      <c r="BI704" s="211">
        <f>IF(N704="nulová",J704,0)</f>
        <v>0</v>
      </c>
      <c r="BJ704" s="186" t="s">
        <v>81</v>
      </c>
      <c r="BK704" s="211">
        <f>ROUND(I704*H704,2)</f>
        <v>0</v>
      </c>
      <c r="BL704" s="186" t="s">
        <v>279</v>
      </c>
      <c r="BM704" s="210" t="s">
        <v>1090</v>
      </c>
    </row>
    <row r="705" spans="1:65" s="139" customFormat="1">
      <c r="B705" s="138"/>
      <c r="D705" s="140" t="s">
        <v>149</v>
      </c>
      <c r="E705" s="141" t="s">
        <v>1</v>
      </c>
      <c r="F705" s="142" t="s">
        <v>393</v>
      </c>
      <c r="H705" s="141" t="s">
        <v>1</v>
      </c>
      <c r="L705" s="138"/>
      <c r="M705" s="143"/>
      <c r="N705" s="144"/>
      <c r="O705" s="144"/>
      <c r="P705" s="144"/>
      <c r="Q705" s="144"/>
      <c r="R705" s="144"/>
      <c r="S705" s="144"/>
      <c r="T705" s="145"/>
      <c r="AT705" s="141" t="s">
        <v>149</v>
      </c>
      <c r="AU705" s="141" t="s">
        <v>83</v>
      </c>
      <c r="AV705" s="139" t="s">
        <v>81</v>
      </c>
      <c r="AW705" s="139" t="s">
        <v>31</v>
      </c>
      <c r="AX705" s="139" t="s">
        <v>73</v>
      </c>
      <c r="AY705" s="141" t="s">
        <v>140</v>
      </c>
    </row>
    <row r="706" spans="1:65" s="147" customFormat="1">
      <c r="B706" s="146"/>
      <c r="D706" s="140" t="s">
        <v>149</v>
      </c>
      <c r="E706" s="148" t="s">
        <v>1</v>
      </c>
      <c r="F706" s="149" t="s">
        <v>81</v>
      </c>
      <c r="H706" s="150">
        <v>1</v>
      </c>
      <c r="L706" s="146"/>
      <c r="M706" s="151"/>
      <c r="N706" s="152"/>
      <c r="O706" s="152"/>
      <c r="P706" s="152"/>
      <c r="Q706" s="152"/>
      <c r="R706" s="152"/>
      <c r="S706" s="152"/>
      <c r="T706" s="153"/>
      <c r="AT706" s="148" t="s">
        <v>149</v>
      </c>
      <c r="AU706" s="148" t="s">
        <v>83</v>
      </c>
      <c r="AV706" s="147" t="s">
        <v>83</v>
      </c>
      <c r="AW706" s="147" t="s">
        <v>31</v>
      </c>
      <c r="AX706" s="147" t="s">
        <v>81</v>
      </c>
      <c r="AY706" s="148" t="s">
        <v>140</v>
      </c>
    </row>
    <row r="707" spans="1:65" s="39" customFormat="1" ht="24.2" customHeight="1">
      <c r="A707" s="184"/>
      <c r="B707" s="26"/>
      <c r="C707" s="127" t="s">
        <v>1091</v>
      </c>
      <c r="D707" s="127" t="s">
        <v>143</v>
      </c>
      <c r="E707" s="128" t="s">
        <v>1092</v>
      </c>
      <c r="F707" s="129" t="s">
        <v>1093</v>
      </c>
      <c r="G707" s="130" t="s">
        <v>193</v>
      </c>
      <c r="H707" s="131">
        <v>4</v>
      </c>
      <c r="I707" s="132"/>
      <c r="J707" s="133">
        <f>ROUND(I707*H707,2)</f>
        <v>0</v>
      </c>
      <c r="K707" s="134"/>
      <c r="L707" s="26"/>
      <c r="M707" s="209" t="s">
        <v>1</v>
      </c>
      <c r="N707" s="135" t="s">
        <v>38</v>
      </c>
      <c r="O707" s="61"/>
      <c r="P707" s="136">
        <f>O707*H707</f>
        <v>0</v>
      </c>
      <c r="Q707" s="136">
        <v>0</v>
      </c>
      <c r="R707" s="136">
        <f>Q707*H707</f>
        <v>0</v>
      </c>
      <c r="S707" s="136">
        <v>0</v>
      </c>
      <c r="T707" s="137">
        <f>S707*H707</f>
        <v>0</v>
      </c>
      <c r="U707" s="184"/>
      <c r="V707" s="184"/>
      <c r="W707" s="184"/>
      <c r="X707" s="184"/>
      <c r="Y707" s="184"/>
      <c r="Z707" s="184"/>
      <c r="AA707" s="184"/>
      <c r="AB707" s="184"/>
      <c r="AC707" s="184"/>
      <c r="AD707" s="184"/>
      <c r="AE707" s="184"/>
      <c r="AR707" s="210" t="s">
        <v>279</v>
      </c>
      <c r="AT707" s="210" t="s">
        <v>143</v>
      </c>
      <c r="AU707" s="210" t="s">
        <v>83</v>
      </c>
      <c r="AY707" s="186" t="s">
        <v>140</v>
      </c>
      <c r="BE707" s="211">
        <f>IF(N707="základní",J707,0)</f>
        <v>0</v>
      </c>
      <c r="BF707" s="211">
        <f>IF(N707="snížená",J707,0)</f>
        <v>0</v>
      </c>
      <c r="BG707" s="211">
        <f>IF(N707="zákl. přenesená",J707,0)</f>
        <v>0</v>
      </c>
      <c r="BH707" s="211">
        <f>IF(N707="sníž. přenesená",J707,0)</f>
        <v>0</v>
      </c>
      <c r="BI707" s="211">
        <f>IF(N707="nulová",J707,0)</f>
        <v>0</v>
      </c>
      <c r="BJ707" s="186" t="s">
        <v>81</v>
      </c>
      <c r="BK707" s="211">
        <f>ROUND(I707*H707,2)</f>
        <v>0</v>
      </c>
      <c r="BL707" s="186" t="s">
        <v>279</v>
      </c>
      <c r="BM707" s="210" t="s">
        <v>1094</v>
      </c>
    </row>
    <row r="708" spans="1:65" s="139" customFormat="1">
      <c r="B708" s="138"/>
      <c r="D708" s="140" t="s">
        <v>149</v>
      </c>
      <c r="E708" s="141" t="s">
        <v>1</v>
      </c>
      <c r="F708" s="142" t="s">
        <v>686</v>
      </c>
      <c r="H708" s="141" t="s">
        <v>1</v>
      </c>
      <c r="L708" s="138"/>
      <c r="M708" s="143"/>
      <c r="N708" s="144"/>
      <c r="O708" s="144"/>
      <c r="P708" s="144"/>
      <c r="Q708" s="144"/>
      <c r="R708" s="144"/>
      <c r="S708" s="144"/>
      <c r="T708" s="145"/>
      <c r="AT708" s="141" t="s">
        <v>149</v>
      </c>
      <c r="AU708" s="141" t="s">
        <v>83</v>
      </c>
      <c r="AV708" s="139" t="s">
        <v>81</v>
      </c>
      <c r="AW708" s="139" t="s">
        <v>31</v>
      </c>
      <c r="AX708" s="139" t="s">
        <v>73</v>
      </c>
      <c r="AY708" s="141" t="s">
        <v>140</v>
      </c>
    </row>
    <row r="709" spans="1:65" s="147" customFormat="1">
      <c r="B709" s="146"/>
      <c r="D709" s="140" t="s">
        <v>149</v>
      </c>
      <c r="E709" s="148" t="s">
        <v>1</v>
      </c>
      <c r="F709" s="149" t="s">
        <v>1095</v>
      </c>
      <c r="H709" s="150">
        <v>4</v>
      </c>
      <c r="L709" s="146"/>
      <c r="M709" s="151"/>
      <c r="N709" s="152"/>
      <c r="O709" s="152"/>
      <c r="P709" s="152"/>
      <c r="Q709" s="152"/>
      <c r="R709" s="152"/>
      <c r="S709" s="152"/>
      <c r="T709" s="153"/>
      <c r="AT709" s="148" t="s">
        <v>149</v>
      </c>
      <c r="AU709" s="148" t="s">
        <v>83</v>
      </c>
      <c r="AV709" s="147" t="s">
        <v>83</v>
      </c>
      <c r="AW709" s="147" t="s">
        <v>31</v>
      </c>
      <c r="AX709" s="147" t="s">
        <v>81</v>
      </c>
      <c r="AY709" s="148" t="s">
        <v>140</v>
      </c>
    </row>
    <row r="710" spans="1:65" s="39" customFormat="1" ht="24.2" customHeight="1">
      <c r="A710" s="184"/>
      <c r="B710" s="26"/>
      <c r="C710" s="127" t="s">
        <v>1096</v>
      </c>
      <c r="D710" s="127" t="s">
        <v>143</v>
      </c>
      <c r="E710" s="128" t="s">
        <v>1097</v>
      </c>
      <c r="F710" s="129" t="s">
        <v>1098</v>
      </c>
      <c r="G710" s="130" t="s">
        <v>193</v>
      </c>
      <c r="H710" s="131">
        <v>1</v>
      </c>
      <c r="I710" s="132"/>
      <c r="J710" s="133">
        <f>ROUND(I710*H710,2)</f>
        <v>0</v>
      </c>
      <c r="K710" s="134"/>
      <c r="L710" s="26"/>
      <c r="M710" s="209" t="s">
        <v>1</v>
      </c>
      <c r="N710" s="135" t="s">
        <v>38</v>
      </c>
      <c r="O710" s="61"/>
      <c r="P710" s="136">
        <f>O710*H710</f>
        <v>0</v>
      </c>
      <c r="Q710" s="136">
        <v>0</v>
      </c>
      <c r="R710" s="136">
        <f>Q710*H710</f>
        <v>0</v>
      </c>
      <c r="S710" s="136">
        <v>0</v>
      </c>
      <c r="T710" s="137">
        <f>S710*H710</f>
        <v>0</v>
      </c>
      <c r="U710" s="184"/>
      <c r="V710" s="184"/>
      <c r="W710" s="184"/>
      <c r="X710" s="184"/>
      <c r="Y710" s="184"/>
      <c r="Z710" s="184"/>
      <c r="AA710" s="184"/>
      <c r="AB710" s="184"/>
      <c r="AC710" s="184"/>
      <c r="AD710" s="184"/>
      <c r="AE710" s="184"/>
      <c r="AR710" s="210" t="s">
        <v>279</v>
      </c>
      <c r="AT710" s="210" t="s">
        <v>143</v>
      </c>
      <c r="AU710" s="210" t="s">
        <v>83</v>
      </c>
      <c r="AY710" s="186" t="s">
        <v>140</v>
      </c>
      <c r="BE710" s="211">
        <f>IF(N710="základní",J710,0)</f>
        <v>0</v>
      </c>
      <c r="BF710" s="211">
        <f>IF(N710="snížená",J710,0)</f>
        <v>0</v>
      </c>
      <c r="BG710" s="211">
        <f>IF(N710="zákl. přenesená",J710,0)</f>
        <v>0</v>
      </c>
      <c r="BH710" s="211">
        <f>IF(N710="sníž. přenesená",J710,0)</f>
        <v>0</v>
      </c>
      <c r="BI710" s="211">
        <f>IF(N710="nulová",J710,0)</f>
        <v>0</v>
      </c>
      <c r="BJ710" s="186" t="s">
        <v>81</v>
      </c>
      <c r="BK710" s="211">
        <f>ROUND(I710*H710,2)</f>
        <v>0</v>
      </c>
      <c r="BL710" s="186" t="s">
        <v>279</v>
      </c>
      <c r="BM710" s="210" t="s">
        <v>1099</v>
      </c>
    </row>
    <row r="711" spans="1:65" s="39" customFormat="1" ht="24.2" customHeight="1">
      <c r="A711" s="184"/>
      <c r="B711" s="26"/>
      <c r="C711" s="127" t="s">
        <v>1100</v>
      </c>
      <c r="D711" s="127" t="s">
        <v>143</v>
      </c>
      <c r="E711" s="128" t="s">
        <v>1101</v>
      </c>
      <c r="F711" s="129" t="s">
        <v>1102</v>
      </c>
      <c r="G711" s="130" t="s">
        <v>351</v>
      </c>
      <c r="H711" s="131">
        <v>1.0999999999999999E-2</v>
      </c>
      <c r="I711" s="132"/>
      <c r="J711" s="133">
        <f>ROUND(I711*H711,2)</f>
        <v>0</v>
      </c>
      <c r="K711" s="134"/>
      <c r="L711" s="26"/>
      <c r="M711" s="209" t="s">
        <v>1</v>
      </c>
      <c r="N711" s="135" t="s">
        <v>38</v>
      </c>
      <c r="O711" s="61"/>
      <c r="P711" s="136">
        <f>O711*H711</f>
        <v>0</v>
      </c>
      <c r="Q711" s="136">
        <v>0</v>
      </c>
      <c r="R711" s="136">
        <f>Q711*H711</f>
        <v>0</v>
      </c>
      <c r="S711" s="136">
        <v>0</v>
      </c>
      <c r="T711" s="137">
        <f>S711*H711</f>
        <v>0</v>
      </c>
      <c r="U711" s="184"/>
      <c r="V711" s="184"/>
      <c r="W711" s="184"/>
      <c r="X711" s="184"/>
      <c r="Y711" s="184"/>
      <c r="Z711" s="184"/>
      <c r="AA711" s="184"/>
      <c r="AB711" s="184"/>
      <c r="AC711" s="184"/>
      <c r="AD711" s="184"/>
      <c r="AE711" s="184"/>
      <c r="AR711" s="210" t="s">
        <v>279</v>
      </c>
      <c r="AT711" s="210" t="s">
        <v>143</v>
      </c>
      <c r="AU711" s="210" t="s">
        <v>83</v>
      </c>
      <c r="AY711" s="186" t="s">
        <v>140</v>
      </c>
      <c r="BE711" s="211">
        <f>IF(N711="základní",J711,0)</f>
        <v>0</v>
      </c>
      <c r="BF711" s="211">
        <f>IF(N711="snížená",J711,0)</f>
        <v>0</v>
      </c>
      <c r="BG711" s="211">
        <f>IF(N711="zákl. přenesená",J711,0)</f>
        <v>0</v>
      </c>
      <c r="BH711" s="211">
        <f>IF(N711="sníž. přenesená",J711,0)</f>
        <v>0</v>
      </c>
      <c r="BI711" s="211">
        <f>IF(N711="nulová",J711,0)</f>
        <v>0</v>
      </c>
      <c r="BJ711" s="186" t="s">
        <v>81</v>
      </c>
      <c r="BK711" s="211">
        <f>ROUND(I711*H711,2)</f>
        <v>0</v>
      </c>
      <c r="BL711" s="186" t="s">
        <v>279</v>
      </c>
      <c r="BM711" s="210" t="s">
        <v>1103</v>
      </c>
    </row>
    <row r="712" spans="1:65" s="39" customFormat="1" ht="24.2" customHeight="1">
      <c r="A712" s="184"/>
      <c r="B712" s="26"/>
      <c r="C712" s="127" t="s">
        <v>1104</v>
      </c>
      <c r="D712" s="127" t="s">
        <v>143</v>
      </c>
      <c r="E712" s="128" t="s">
        <v>1105</v>
      </c>
      <c r="F712" s="129" t="s">
        <v>1106</v>
      </c>
      <c r="G712" s="130" t="s">
        <v>351</v>
      </c>
      <c r="H712" s="131">
        <v>1.0999999999999999E-2</v>
      </c>
      <c r="I712" s="132"/>
      <c r="J712" s="133">
        <f>ROUND(I712*H712,2)</f>
        <v>0</v>
      </c>
      <c r="K712" s="134"/>
      <c r="L712" s="26"/>
      <c r="M712" s="209" t="s">
        <v>1</v>
      </c>
      <c r="N712" s="135" t="s">
        <v>38</v>
      </c>
      <c r="O712" s="61"/>
      <c r="P712" s="136">
        <f>O712*H712</f>
        <v>0</v>
      </c>
      <c r="Q712" s="136">
        <v>0</v>
      </c>
      <c r="R712" s="136">
        <f>Q712*H712</f>
        <v>0</v>
      </c>
      <c r="S712" s="136">
        <v>0</v>
      </c>
      <c r="T712" s="137">
        <f>S712*H712</f>
        <v>0</v>
      </c>
      <c r="U712" s="184"/>
      <c r="V712" s="184"/>
      <c r="W712" s="184"/>
      <c r="X712" s="184"/>
      <c r="Y712" s="184"/>
      <c r="Z712" s="184"/>
      <c r="AA712" s="184"/>
      <c r="AB712" s="184"/>
      <c r="AC712" s="184"/>
      <c r="AD712" s="184"/>
      <c r="AE712" s="184"/>
      <c r="AR712" s="210" t="s">
        <v>279</v>
      </c>
      <c r="AT712" s="210" t="s">
        <v>143</v>
      </c>
      <c r="AU712" s="210" t="s">
        <v>83</v>
      </c>
      <c r="AY712" s="186" t="s">
        <v>140</v>
      </c>
      <c r="BE712" s="211">
        <f>IF(N712="základní",J712,0)</f>
        <v>0</v>
      </c>
      <c r="BF712" s="211">
        <f>IF(N712="snížená",J712,0)</f>
        <v>0</v>
      </c>
      <c r="BG712" s="211">
        <f>IF(N712="zákl. přenesená",J712,0)</f>
        <v>0</v>
      </c>
      <c r="BH712" s="211">
        <f>IF(N712="sníž. přenesená",J712,0)</f>
        <v>0</v>
      </c>
      <c r="BI712" s="211">
        <f>IF(N712="nulová",J712,0)</f>
        <v>0</v>
      </c>
      <c r="BJ712" s="186" t="s">
        <v>81</v>
      </c>
      <c r="BK712" s="211">
        <f>ROUND(I712*H712,2)</f>
        <v>0</v>
      </c>
      <c r="BL712" s="186" t="s">
        <v>279</v>
      </c>
      <c r="BM712" s="210" t="s">
        <v>1107</v>
      </c>
    </row>
    <row r="713" spans="1:65" s="117" customFormat="1" ht="22.9" customHeight="1">
      <c r="B713" s="116"/>
      <c r="D713" s="118" t="s">
        <v>72</v>
      </c>
      <c r="E713" s="125" t="s">
        <v>1108</v>
      </c>
      <c r="F713" s="125" t="s">
        <v>1109</v>
      </c>
      <c r="J713" s="126">
        <f>BK713</f>
        <v>0</v>
      </c>
      <c r="L713" s="116"/>
      <c r="M713" s="121"/>
      <c r="N713" s="122"/>
      <c r="O713" s="122"/>
      <c r="P713" s="123">
        <f>SUM(P714:P746)</f>
        <v>0</v>
      </c>
      <c r="Q713" s="122"/>
      <c r="R713" s="123">
        <f>SUM(R714:R746)</f>
        <v>3.3239999999999997E-3</v>
      </c>
      <c r="S713" s="122"/>
      <c r="T713" s="124">
        <f>SUM(T714:T746)</f>
        <v>0</v>
      </c>
      <c r="AR713" s="118" t="s">
        <v>83</v>
      </c>
      <c r="AT713" s="207" t="s">
        <v>72</v>
      </c>
      <c r="AU713" s="207" t="s">
        <v>81</v>
      </c>
      <c r="AY713" s="118" t="s">
        <v>140</v>
      </c>
      <c r="BK713" s="208">
        <f>SUM(BK714:BK746)</f>
        <v>0</v>
      </c>
    </row>
    <row r="714" spans="1:65" s="39" customFormat="1" ht="16.5" customHeight="1">
      <c r="A714" s="184"/>
      <c r="B714" s="26"/>
      <c r="C714" s="127" t="s">
        <v>1110</v>
      </c>
      <c r="D714" s="127" t="s">
        <v>143</v>
      </c>
      <c r="E714" s="128" t="s">
        <v>1111</v>
      </c>
      <c r="F714" s="129" t="s">
        <v>1112</v>
      </c>
      <c r="G714" s="130" t="s">
        <v>193</v>
      </c>
      <c r="H714" s="131">
        <v>1</v>
      </c>
      <c r="I714" s="132"/>
      <c r="J714" s="133">
        <f>ROUND(I714*H714,2)</f>
        <v>0</v>
      </c>
      <c r="K714" s="134"/>
      <c r="L714" s="26"/>
      <c r="M714" s="209" t="s">
        <v>1</v>
      </c>
      <c r="N714" s="135" t="s">
        <v>38</v>
      </c>
      <c r="O714" s="61"/>
      <c r="P714" s="136">
        <f>O714*H714</f>
        <v>0</v>
      </c>
      <c r="Q714" s="136">
        <v>0</v>
      </c>
      <c r="R714" s="136">
        <f>Q714*H714</f>
        <v>0</v>
      </c>
      <c r="S714" s="136">
        <v>0</v>
      </c>
      <c r="T714" s="137">
        <f>S714*H714</f>
        <v>0</v>
      </c>
      <c r="U714" s="184"/>
      <c r="V714" s="184"/>
      <c r="W714" s="184"/>
      <c r="X714" s="184"/>
      <c r="Y714" s="184"/>
      <c r="Z714" s="184"/>
      <c r="AA714" s="184"/>
      <c r="AB714" s="184"/>
      <c r="AC714" s="184"/>
      <c r="AD714" s="184"/>
      <c r="AE714" s="184"/>
      <c r="AR714" s="210" t="s">
        <v>279</v>
      </c>
      <c r="AT714" s="210" t="s">
        <v>143</v>
      </c>
      <c r="AU714" s="210" t="s">
        <v>83</v>
      </c>
      <c r="AY714" s="186" t="s">
        <v>140</v>
      </c>
      <c r="BE714" s="211">
        <f>IF(N714="základní",J714,0)</f>
        <v>0</v>
      </c>
      <c r="BF714" s="211">
        <f>IF(N714="snížená",J714,0)</f>
        <v>0</v>
      </c>
      <c r="BG714" s="211">
        <f>IF(N714="zákl. přenesená",J714,0)</f>
        <v>0</v>
      </c>
      <c r="BH714" s="211">
        <f>IF(N714="sníž. přenesená",J714,0)</f>
        <v>0</v>
      </c>
      <c r="BI714" s="211">
        <f>IF(N714="nulová",J714,0)</f>
        <v>0</v>
      </c>
      <c r="BJ714" s="186" t="s">
        <v>81</v>
      </c>
      <c r="BK714" s="211">
        <f>ROUND(I714*H714,2)</f>
        <v>0</v>
      </c>
      <c r="BL714" s="186" t="s">
        <v>279</v>
      </c>
      <c r="BM714" s="210" t="s">
        <v>1113</v>
      </c>
    </row>
    <row r="715" spans="1:65" s="139" customFormat="1">
      <c r="B715" s="138"/>
      <c r="D715" s="140" t="s">
        <v>149</v>
      </c>
      <c r="E715" s="141" t="s">
        <v>1</v>
      </c>
      <c r="F715" s="142" t="s">
        <v>1114</v>
      </c>
      <c r="H715" s="141" t="s">
        <v>1</v>
      </c>
      <c r="L715" s="138"/>
      <c r="M715" s="143"/>
      <c r="N715" s="144"/>
      <c r="O715" s="144"/>
      <c r="P715" s="144"/>
      <c r="Q715" s="144"/>
      <c r="R715" s="144"/>
      <c r="S715" s="144"/>
      <c r="T715" s="145"/>
      <c r="AT715" s="141" t="s">
        <v>149</v>
      </c>
      <c r="AU715" s="141" t="s">
        <v>83</v>
      </c>
      <c r="AV715" s="139" t="s">
        <v>81</v>
      </c>
      <c r="AW715" s="139" t="s">
        <v>31</v>
      </c>
      <c r="AX715" s="139" t="s">
        <v>73</v>
      </c>
      <c r="AY715" s="141" t="s">
        <v>140</v>
      </c>
    </row>
    <row r="716" spans="1:65" s="147" customFormat="1">
      <c r="B716" s="146"/>
      <c r="D716" s="140" t="s">
        <v>149</v>
      </c>
      <c r="E716" s="148" t="s">
        <v>1</v>
      </c>
      <c r="F716" s="149" t="s">
        <v>81</v>
      </c>
      <c r="H716" s="150">
        <v>1</v>
      </c>
      <c r="L716" s="146"/>
      <c r="M716" s="151"/>
      <c r="N716" s="152"/>
      <c r="O716" s="152"/>
      <c r="P716" s="152"/>
      <c r="Q716" s="152"/>
      <c r="R716" s="152"/>
      <c r="S716" s="152"/>
      <c r="T716" s="153"/>
      <c r="AT716" s="148" t="s">
        <v>149</v>
      </c>
      <c r="AU716" s="148" t="s">
        <v>83</v>
      </c>
      <c r="AV716" s="147" t="s">
        <v>83</v>
      </c>
      <c r="AW716" s="147" t="s">
        <v>31</v>
      </c>
      <c r="AX716" s="147" t="s">
        <v>81</v>
      </c>
      <c r="AY716" s="148" t="s">
        <v>140</v>
      </c>
    </row>
    <row r="717" spans="1:65" s="39" customFormat="1" ht="16.5" customHeight="1">
      <c r="A717" s="184"/>
      <c r="B717" s="26"/>
      <c r="C717" s="162" t="s">
        <v>1115</v>
      </c>
      <c r="D717" s="162" t="s">
        <v>225</v>
      </c>
      <c r="E717" s="163" t="s">
        <v>1116</v>
      </c>
      <c r="F717" s="164" t="s">
        <v>1117</v>
      </c>
      <c r="G717" s="165" t="s">
        <v>193</v>
      </c>
      <c r="H717" s="166">
        <v>1</v>
      </c>
      <c r="I717" s="167"/>
      <c r="J717" s="168">
        <f>ROUND(I717*H717,2)</f>
        <v>0</v>
      </c>
      <c r="K717" s="169"/>
      <c r="L717" s="212"/>
      <c r="M717" s="213" t="s">
        <v>1</v>
      </c>
      <c r="N717" s="170" t="s">
        <v>38</v>
      </c>
      <c r="O717" s="61"/>
      <c r="P717" s="136">
        <f>O717*H717</f>
        <v>0</v>
      </c>
      <c r="Q717" s="136">
        <v>1.6999999999999999E-3</v>
      </c>
      <c r="R717" s="136">
        <f>Q717*H717</f>
        <v>1.6999999999999999E-3</v>
      </c>
      <c r="S717" s="136">
        <v>0</v>
      </c>
      <c r="T717" s="137">
        <f>S717*H717</f>
        <v>0</v>
      </c>
      <c r="U717" s="184"/>
      <c r="V717" s="184"/>
      <c r="W717" s="184"/>
      <c r="X717" s="184"/>
      <c r="Y717" s="184"/>
      <c r="Z717" s="184"/>
      <c r="AA717" s="184"/>
      <c r="AB717" s="184"/>
      <c r="AC717" s="184"/>
      <c r="AD717" s="184"/>
      <c r="AE717" s="184"/>
      <c r="AR717" s="210" t="s">
        <v>380</v>
      </c>
      <c r="AT717" s="210" t="s">
        <v>225</v>
      </c>
      <c r="AU717" s="210" t="s">
        <v>83</v>
      </c>
      <c r="AY717" s="186" t="s">
        <v>140</v>
      </c>
      <c r="BE717" s="211">
        <f>IF(N717="základní",J717,0)</f>
        <v>0</v>
      </c>
      <c r="BF717" s="211">
        <f>IF(N717="snížená",J717,0)</f>
        <v>0</v>
      </c>
      <c r="BG717" s="211">
        <f>IF(N717="zákl. přenesená",J717,0)</f>
        <v>0</v>
      </c>
      <c r="BH717" s="211">
        <f>IF(N717="sníž. přenesená",J717,0)</f>
        <v>0</v>
      </c>
      <c r="BI717" s="211">
        <f>IF(N717="nulová",J717,0)</f>
        <v>0</v>
      </c>
      <c r="BJ717" s="186" t="s">
        <v>81</v>
      </c>
      <c r="BK717" s="211">
        <f>ROUND(I717*H717,2)</f>
        <v>0</v>
      </c>
      <c r="BL717" s="186" t="s">
        <v>279</v>
      </c>
      <c r="BM717" s="210" t="s">
        <v>1118</v>
      </c>
    </row>
    <row r="718" spans="1:65" s="39" customFormat="1" ht="21.75" customHeight="1">
      <c r="A718" s="184"/>
      <c r="B718" s="26"/>
      <c r="C718" s="127" t="s">
        <v>1119</v>
      </c>
      <c r="D718" s="127" t="s">
        <v>143</v>
      </c>
      <c r="E718" s="128" t="s">
        <v>1120</v>
      </c>
      <c r="F718" s="129" t="s">
        <v>1121</v>
      </c>
      <c r="G718" s="130" t="s">
        <v>204</v>
      </c>
      <c r="H718" s="131">
        <v>18</v>
      </c>
      <c r="I718" s="132"/>
      <c r="J718" s="133">
        <f>ROUND(I718*H718,2)</f>
        <v>0</v>
      </c>
      <c r="K718" s="134"/>
      <c r="L718" s="26"/>
      <c r="M718" s="209" t="s">
        <v>1</v>
      </c>
      <c r="N718" s="135" t="s">
        <v>38</v>
      </c>
      <c r="O718" s="61"/>
      <c r="P718" s="136">
        <f>O718*H718</f>
        <v>0</v>
      </c>
      <c r="Q718" s="136">
        <v>0</v>
      </c>
      <c r="R718" s="136">
        <f>Q718*H718</f>
        <v>0</v>
      </c>
      <c r="S718" s="136">
        <v>0</v>
      </c>
      <c r="T718" s="137">
        <f>S718*H718</f>
        <v>0</v>
      </c>
      <c r="U718" s="184"/>
      <c r="V718" s="184"/>
      <c r="W718" s="184"/>
      <c r="X718" s="184"/>
      <c r="Y718" s="184"/>
      <c r="Z718" s="184"/>
      <c r="AA718" s="184"/>
      <c r="AB718" s="184"/>
      <c r="AC718" s="184"/>
      <c r="AD718" s="184"/>
      <c r="AE718" s="184"/>
      <c r="AR718" s="210" t="s">
        <v>279</v>
      </c>
      <c r="AT718" s="210" t="s">
        <v>143</v>
      </c>
      <c r="AU718" s="210" t="s">
        <v>83</v>
      </c>
      <c r="AY718" s="186" t="s">
        <v>140</v>
      </c>
      <c r="BE718" s="211">
        <f>IF(N718="základní",J718,0)</f>
        <v>0</v>
      </c>
      <c r="BF718" s="211">
        <f>IF(N718="snížená",J718,0)</f>
        <v>0</v>
      </c>
      <c r="BG718" s="211">
        <f>IF(N718="zákl. přenesená",J718,0)</f>
        <v>0</v>
      </c>
      <c r="BH718" s="211">
        <f>IF(N718="sníž. přenesená",J718,0)</f>
        <v>0</v>
      </c>
      <c r="BI718" s="211">
        <f>IF(N718="nulová",J718,0)</f>
        <v>0</v>
      </c>
      <c r="BJ718" s="186" t="s">
        <v>81</v>
      </c>
      <c r="BK718" s="211">
        <f>ROUND(I718*H718,2)</f>
        <v>0</v>
      </c>
      <c r="BL718" s="186" t="s">
        <v>279</v>
      </c>
      <c r="BM718" s="210" t="s">
        <v>1122</v>
      </c>
    </row>
    <row r="719" spans="1:65" s="139" customFormat="1">
      <c r="B719" s="138"/>
      <c r="D719" s="140" t="s">
        <v>149</v>
      </c>
      <c r="E719" s="141" t="s">
        <v>1</v>
      </c>
      <c r="F719" s="142" t="s">
        <v>1123</v>
      </c>
      <c r="H719" s="141" t="s">
        <v>1</v>
      </c>
      <c r="L719" s="138"/>
      <c r="M719" s="143"/>
      <c r="N719" s="144"/>
      <c r="O719" s="144"/>
      <c r="P719" s="144"/>
      <c r="Q719" s="144"/>
      <c r="R719" s="144"/>
      <c r="S719" s="144"/>
      <c r="T719" s="145"/>
      <c r="AT719" s="141" t="s">
        <v>149</v>
      </c>
      <c r="AU719" s="141" t="s">
        <v>83</v>
      </c>
      <c r="AV719" s="139" t="s">
        <v>81</v>
      </c>
      <c r="AW719" s="139" t="s">
        <v>31</v>
      </c>
      <c r="AX719" s="139" t="s">
        <v>73</v>
      </c>
      <c r="AY719" s="141" t="s">
        <v>140</v>
      </c>
    </row>
    <row r="720" spans="1:65" s="147" customFormat="1">
      <c r="B720" s="146"/>
      <c r="D720" s="140" t="s">
        <v>149</v>
      </c>
      <c r="E720" s="148" t="s">
        <v>1</v>
      </c>
      <c r="F720" s="149" t="s">
        <v>1124</v>
      </c>
      <c r="H720" s="150">
        <v>10</v>
      </c>
      <c r="L720" s="146"/>
      <c r="M720" s="151"/>
      <c r="N720" s="152"/>
      <c r="O720" s="152"/>
      <c r="P720" s="152"/>
      <c r="Q720" s="152"/>
      <c r="R720" s="152"/>
      <c r="S720" s="152"/>
      <c r="T720" s="153"/>
      <c r="AT720" s="148" t="s">
        <v>149</v>
      </c>
      <c r="AU720" s="148" t="s">
        <v>83</v>
      </c>
      <c r="AV720" s="147" t="s">
        <v>83</v>
      </c>
      <c r="AW720" s="147" t="s">
        <v>31</v>
      </c>
      <c r="AX720" s="147" t="s">
        <v>73</v>
      </c>
      <c r="AY720" s="148" t="s">
        <v>140</v>
      </c>
    </row>
    <row r="721" spans="1:65" s="139" customFormat="1">
      <c r="B721" s="138"/>
      <c r="D721" s="140" t="s">
        <v>149</v>
      </c>
      <c r="E721" s="141" t="s">
        <v>1</v>
      </c>
      <c r="F721" s="142" t="s">
        <v>327</v>
      </c>
      <c r="H721" s="141" t="s">
        <v>1</v>
      </c>
      <c r="L721" s="138"/>
      <c r="M721" s="143"/>
      <c r="N721" s="144"/>
      <c r="O721" s="144"/>
      <c r="P721" s="144"/>
      <c r="Q721" s="144"/>
      <c r="R721" s="144"/>
      <c r="S721" s="144"/>
      <c r="T721" s="145"/>
      <c r="AT721" s="141" t="s">
        <v>149</v>
      </c>
      <c r="AU721" s="141" t="s">
        <v>83</v>
      </c>
      <c r="AV721" s="139" t="s">
        <v>81</v>
      </c>
      <c r="AW721" s="139" t="s">
        <v>31</v>
      </c>
      <c r="AX721" s="139" t="s">
        <v>73</v>
      </c>
      <c r="AY721" s="141" t="s">
        <v>140</v>
      </c>
    </row>
    <row r="722" spans="1:65" s="147" customFormat="1">
      <c r="B722" s="146"/>
      <c r="D722" s="140" t="s">
        <v>149</v>
      </c>
      <c r="E722" s="148" t="s">
        <v>1</v>
      </c>
      <c r="F722" s="149" t="s">
        <v>533</v>
      </c>
      <c r="H722" s="150">
        <v>2</v>
      </c>
      <c r="L722" s="146"/>
      <c r="M722" s="151"/>
      <c r="N722" s="152"/>
      <c r="O722" s="152"/>
      <c r="P722" s="152"/>
      <c r="Q722" s="152"/>
      <c r="R722" s="152"/>
      <c r="S722" s="152"/>
      <c r="T722" s="153"/>
      <c r="AT722" s="148" t="s">
        <v>149</v>
      </c>
      <c r="AU722" s="148" t="s">
        <v>83</v>
      </c>
      <c r="AV722" s="147" t="s">
        <v>83</v>
      </c>
      <c r="AW722" s="147" t="s">
        <v>31</v>
      </c>
      <c r="AX722" s="147" t="s">
        <v>73</v>
      </c>
      <c r="AY722" s="148" t="s">
        <v>140</v>
      </c>
    </row>
    <row r="723" spans="1:65" s="139" customFormat="1">
      <c r="B723" s="138"/>
      <c r="D723" s="140" t="s">
        <v>149</v>
      </c>
      <c r="E723" s="141" t="s">
        <v>1</v>
      </c>
      <c r="F723" s="142" t="s">
        <v>532</v>
      </c>
      <c r="H723" s="141" t="s">
        <v>1</v>
      </c>
      <c r="L723" s="138"/>
      <c r="M723" s="143"/>
      <c r="N723" s="144"/>
      <c r="O723" s="144"/>
      <c r="P723" s="144"/>
      <c r="Q723" s="144"/>
      <c r="R723" s="144"/>
      <c r="S723" s="144"/>
      <c r="T723" s="145"/>
      <c r="AT723" s="141" t="s">
        <v>149</v>
      </c>
      <c r="AU723" s="141" t="s">
        <v>83</v>
      </c>
      <c r="AV723" s="139" t="s">
        <v>81</v>
      </c>
      <c r="AW723" s="139" t="s">
        <v>31</v>
      </c>
      <c r="AX723" s="139" t="s">
        <v>73</v>
      </c>
      <c r="AY723" s="141" t="s">
        <v>140</v>
      </c>
    </row>
    <row r="724" spans="1:65" s="147" customFormat="1">
      <c r="B724" s="146"/>
      <c r="D724" s="140" t="s">
        <v>149</v>
      </c>
      <c r="E724" s="148" t="s">
        <v>1</v>
      </c>
      <c r="F724" s="149" t="s">
        <v>531</v>
      </c>
      <c r="H724" s="150">
        <v>6</v>
      </c>
      <c r="L724" s="146"/>
      <c r="M724" s="151"/>
      <c r="N724" s="152"/>
      <c r="O724" s="152"/>
      <c r="P724" s="152"/>
      <c r="Q724" s="152"/>
      <c r="R724" s="152"/>
      <c r="S724" s="152"/>
      <c r="T724" s="153"/>
      <c r="AT724" s="148" t="s">
        <v>149</v>
      </c>
      <c r="AU724" s="148" t="s">
        <v>83</v>
      </c>
      <c r="AV724" s="147" t="s">
        <v>83</v>
      </c>
      <c r="AW724" s="147" t="s">
        <v>31</v>
      </c>
      <c r="AX724" s="147" t="s">
        <v>73</v>
      </c>
      <c r="AY724" s="148" t="s">
        <v>140</v>
      </c>
    </row>
    <row r="725" spans="1:65" s="155" customFormat="1">
      <c r="B725" s="154"/>
      <c r="D725" s="140" t="s">
        <v>149</v>
      </c>
      <c r="E725" s="156" t="s">
        <v>1</v>
      </c>
      <c r="F725" s="157" t="s">
        <v>170</v>
      </c>
      <c r="H725" s="158">
        <v>18</v>
      </c>
      <c r="L725" s="154"/>
      <c r="M725" s="159"/>
      <c r="N725" s="160"/>
      <c r="O725" s="160"/>
      <c r="P725" s="160"/>
      <c r="Q725" s="160"/>
      <c r="R725" s="160"/>
      <c r="S725" s="160"/>
      <c r="T725" s="161"/>
      <c r="AT725" s="156" t="s">
        <v>149</v>
      </c>
      <c r="AU725" s="156" t="s">
        <v>83</v>
      </c>
      <c r="AV725" s="155" t="s">
        <v>147</v>
      </c>
      <c r="AW725" s="155" t="s">
        <v>31</v>
      </c>
      <c r="AX725" s="155" t="s">
        <v>81</v>
      </c>
      <c r="AY725" s="156" t="s">
        <v>140</v>
      </c>
    </row>
    <row r="726" spans="1:65" s="39" customFormat="1" ht="37.9" customHeight="1">
      <c r="A726" s="184"/>
      <c r="B726" s="26"/>
      <c r="C726" s="162" t="s">
        <v>1125</v>
      </c>
      <c r="D726" s="162" t="s">
        <v>225</v>
      </c>
      <c r="E726" s="163" t="s">
        <v>1126</v>
      </c>
      <c r="F726" s="164" t="s">
        <v>1127</v>
      </c>
      <c r="G726" s="165" t="s">
        <v>204</v>
      </c>
      <c r="H726" s="166">
        <v>21.6</v>
      </c>
      <c r="I726" s="167"/>
      <c r="J726" s="168">
        <f>ROUND(I726*H726,2)</f>
        <v>0</v>
      </c>
      <c r="K726" s="169"/>
      <c r="L726" s="212"/>
      <c r="M726" s="213" t="s">
        <v>1</v>
      </c>
      <c r="N726" s="170" t="s">
        <v>38</v>
      </c>
      <c r="O726" s="61"/>
      <c r="P726" s="136">
        <f>O726*H726</f>
        <v>0</v>
      </c>
      <c r="Q726" s="136">
        <v>4.0000000000000003E-5</v>
      </c>
      <c r="R726" s="136">
        <f>Q726*H726</f>
        <v>8.6400000000000008E-4</v>
      </c>
      <c r="S726" s="136">
        <v>0</v>
      </c>
      <c r="T726" s="137">
        <f>S726*H726</f>
        <v>0</v>
      </c>
      <c r="U726" s="184"/>
      <c r="V726" s="184"/>
      <c r="W726" s="184"/>
      <c r="X726" s="184"/>
      <c r="Y726" s="184"/>
      <c r="Z726" s="184"/>
      <c r="AA726" s="184"/>
      <c r="AB726" s="184"/>
      <c r="AC726" s="184"/>
      <c r="AD726" s="184"/>
      <c r="AE726" s="184"/>
      <c r="AR726" s="210" t="s">
        <v>380</v>
      </c>
      <c r="AT726" s="210" t="s">
        <v>225</v>
      </c>
      <c r="AU726" s="210" t="s">
        <v>83</v>
      </c>
      <c r="AY726" s="186" t="s">
        <v>140</v>
      </c>
      <c r="BE726" s="211">
        <f>IF(N726="základní",J726,0)</f>
        <v>0</v>
      </c>
      <c r="BF726" s="211">
        <f>IF(N726="snížená",J726,0)</f>
        <v>0</v>
      </c>
      <c r="BG726" s="211">
        <f>IF(N726="zákl. přenesená",J726,0)</f>
        <v>0</v>
      </c>
      <c r="BH726" s="211">
        <f>IF(N726="sníž. přenesená",J726,0)</f>
        <v>0</v>
      </c>
      <c r="BI726" s="211">
        <f>IF(N726="nulová",J726,0)</f>
        <v>0</v>
      </c>
      <c r="BJ726" s="186" t="s">
        <v>81</v>
      </c>
      <c r="BK726" s="211">
        <f>ROUND(I726*H726,2)</f>
        <v>0</v>
      </c>
      <c r="BL726" s="186" t="s">
        <v>279</v>
      </c>
      <c r="BM726" s="210" t="s">
        <v>1128</v>
      </c>
    </row>
    <row r="727" spans="1:65" s="147" customFormat="1">
      <c r="B727" s="146"/>
      <c r="D727" s="140" t="s">
        <v>149</v>
      </c>
      <c r="F727" s="149" t="s">
        <v>1129</v>
      </c>
      <c r="H727" s="150">
        <v>21.6</v>
      </c>
      <c r="L727" s="146"/>
      <c r="M727" s="151"/>
      <c r="N727" s="152"/>
      <c r="O727" s="152"/>
      <c r="P727" s="152"/>
      <c r="Q727" s="152"/>
      <c r="R727" s="152"/>
      <c r="S727" s="152"/>
      <c r="T727" s="153"/>
      <c r="AT727" s="148" t="s">
        <v>149</v>
      </c>
      <c r="AU727" s="148" t="s">
        <v>83</v>
      </c>
      <c r="AV727" s="147" t="s">
        <v>83</v>
      </c>
      <c r="AW727" s="147" t="s">
        <v>4</v>
      </c>
      <c r="AX727" s="147" t="s">
        <v>81</v>
      </c>
      <c r="AY727" s="148" t="s">
        <v>140</v>
      </c>
    </row>
    <row r="728" spans="1:65" s="39" customFormat="1" ht="16.5" customHeight="1">
      <c r="A728" s="184"/>
      <c r="B728" s="26"/>
      <c r="C728" s="127" t="s">
        <v>1130</v>
      </c>
      <c r="D728" s="127" t="s">
        <v>143</v>
      </c>
      <c r="E728" s="128" t="s">
        <v>1131</v>
      </c>
      <c r="F728" s="129" t="s">
        <v>1132</v>
      </c>
      <c r="G728" s="130" t="s">
        <v>193</v>
      </c>
      <c r="H728" s="131">
        <v>1</v>
      </c>
      <c r="I728" s="132"/>
      <c r="J728" s="133">
        <f>ROUND(I728*H728,2)</f>
        <v>0</v>
      </c>
      <c r="K728" s="134"/>
      <c r="L728" s="26"/>
      <c r="M728" s="209" t="s">
        <v>1</v>
      </c>
      <c r="N728" s="135" t="s">
        <v>38</v>
      </c>
      <c r="O728" s="61"/>
      <c r="P728" s="136">
        <f>O728*H728</f>
        <v>0</v>
      </c>
      <c r="Q728" s="136">
        <v>0</v>
      </c>
      <c r="R728" s="136">
        <f>Q728*H728</f>
        <v>0</v>
      </c>
      <c r="S728" s="136">
        <v>0</v>
      </c>
      <c r="T728" s="137">
        <f>S728*H728</f>
        <v>0</v>
      </c>
      <c r="U728" s="184"/>
      <c r="V728" s="184"/>
      <c r="W728" s="184"/>
      <c r="X728" s="184"/>
      <c r="Y728" s="184"/>
      <c r="Z728" s="184"/>
      <c r="AA728" s="184"/>
      <c r="AB728" s="184"/>
      <c r="AC728" s="184"/>
      <c r="AD728" s="184"/>
      <c r="AE728" s="184"/>
      <c r="AR728" s="210" t="s">
        <v>279</v>
      </c>
      <c r="AT728" s="210" t="s">
        <v>143</v>
      </c>
      <c r="AU728" s="210" t="s">
        <v>83</v>
      </c>
      <c r="AY728" s="186" t="s">
        <v>140</v>
      </c>
      <c r="BE728" s="211">
        <f>IF(N728="základní",J728,0)</f>
        <v>0</v>
      </c>
      <c r="BF728" s="211">
        <f>IF(N728="snížená",J728,0)</f>
        <v>0</v>
      </c>
      <c r="BG728" s="211">
        <f>IF(N728="zákl. přenesená",J728,0)</f>
        <v>0</v>
      </c>
      <c r="BH728" s="211">
        <f>IF(N728="sníž. přenesená",J728,0)</f>
        <v>0</v>
      </c>
      <c r="BI728" s="211">
        <f>IF(N728="nulová",J728,0)</f>
        <v>0</v>
      </c>
      <c r="BJ728" s="186" t="s">
        <v>81</v>
      </c>
      <c r="BK728" s="211">
        <f>ROUND(I728*H728,2)</f>
        <v>0</v>
      </c>
      <c r="BL728" s="186" t="s">
        <v>279</v>
      </c>
      <c r="BM728" s="210" t="s">
        <v>1133</v>
      </c>
    </row>
    <row r="729" spans="1:65" s="39" customFormat="1" ht="16.5" customHeight="1">
      <c r="A729" s="184"/>
      <c r="B729" s="26"/>
      <c r="C729" s="162" t="s">
        <v>1134</v>
      </c>
      <c r="D729" s="162" t="s">
        <v>225</v>
      </c>
      <c r="E729" s="163" t="s">
        <v>1135</v>
      </c>
      <c r="F729" s="164" t="s">
        <v>1136</v>
      </c>
      <c r="G729" s="165" t="s">
        <v>193</v>
      </c>
      <c r="H729" s="166">
        <v>1</v>
      </c>
      <c r="I729" s="167"/>
      <c r="J729" s="168">
        <f>ROUND(I729*H729,2)</f>
        <v>0</v>
      </c>
      <c r="K729" s="169"/>
      <c r="L729" s="212"/>
      <c r="M729" s="213" t="s">
        <v>1</v>
      </c>
      <c r="N729" s="170" t="s">
        <v>38</v>
      </c>
      <c r="O729" s="61"/>
      <c r="P729" s="136">
        <f>O729*H729</f>
        <v>0</v>
      </c>
      <c r="Q729" s="136">
        <v>1E-4</v>
      </c>
      <c r="R729" s="136">
        <f>Q729*H729</f>
        <v>1E-4</v>
      </c>
      <c r="S729" s="136">
        <v>0</v>
      </c>
      <c r="T729" s="137">
        <f>S729*H729</f>
        <v>0</v>
      </c>
      <c r="U729" s="184"/>
      <c r="V729" s="184"/>
      <c r="W729" s="184"/>
      <c r="X729" s="184"/>
      <c r="Y729" s="184"/>
      <c r="Z729" s="184"/>
      <c r="AA729" s="184"/>
      <c r="AB729" s="184"/>
      <c r="AC729" s="184"/>
      <c r="AD729" s="184"/>
      <c r="AE729" s="184"/>
      <c r="AR729" s="210" t="s">
        <v>380</v>
      </c>
      <c r="AT729" s="210" t="s">
        <v>225</v>
      </c>
      <c r="AU729" s="210" t="s">
        <v>83</v>
      </c>
      <c r="AY729" s="186" t="s">
        <v>140</v>
      </c>
      <c r="BE729" s="211">
        <f>IF(N729="základní",J729,0)</f>
        <v>0</v>
      </c>
      <c r="BF729" s="211">
        <f>IF(N729="snížená",J729,0)</f>
        <v>0</v>
      </c>
      <c r="BG729" s="211">
        <f>IF(N729="zákl. přenesená",J729,0)</f>
        <v>0</v>
      </c>
      <c r="BH729" s="211">
        <f>IF(N729="sníž. přenesená",J729,0)</f>
        <v>0</v>
      </c>
      <c r="BI729" s="211">
        <f>IF(N729="nulová",J729,0)</f>
        <v>0</v>
      </c>
      <c r="BJ729" s="186" t="s">
        <v>81</v>
      </c>
      <c r="BK729" s="211">
        <f>ROUND(I729*H729,2)</f>
        <v>0</v>
      </c>
      <c r="BL729" s="186" t="s">
        <v>279</v>
      </c>
      <c r="BM729" s="210" t="s">
        <v>1137</v>
      </c>
    </row>
    <row r="730" spans="1:65" s="139" customFormat="1">
      <c r="B730" s="138"/>
      <c r="D730" s="140" t="s">
        <v>149</v>
      </c>
      <c r="E730" s="141" t="s">
        <v>1</v>
      </c>
      <c r="F730" s="142" t="s">
        <v>1138</v>
      </c>
      <c r="H730" s="141" t="s">
        <v>1</v>
      </c>
      <c r="L730" s="138"/>
      <c r="M730" s="143"/>
      <c r="N730" s="144"/>
      <c r="O730" s="144"/>
      <c r="P730" s="144"/>
      <c r="Q730" s="144"/>
      <c r="R730" s="144"/>
      <c r="S730" s="144"/>
      <c r="T730" s="145"/>
      <c r="AT730" s="141" t="s">
        <v>149</v>
      </c>
      <c r="AU730" s="141" t="s">
        <v>83</v>
      </c>
      <c r="AV730" s="139" t="s">
        <v>81</v>
      </c>
      <c r="AW730" s="139" t="s">
        <v>31</v>
      </c>
      <c r="AX730" s="139" t="s">
        <v>73</v>
      </c>
      <c r="AY730" s="141" t="s">
        <v>140</v>
      </c>
    </row>
    <row r="731" spans="1:65" s="147" customFormat="1">
      <c r="B731" s="146"/>
      <c r="D731" s="140" t="s">
        <v>149</v>
      </c>
      <c r="E731" s="148" t="s">
        <v>1</v>
      </c>
      <c r="F731" s="149" t="s">
        <v>81</v>
      </c>
      <c r="H731" s="150">
        <v>1</v>
      </c>
      <c r="L731" s="146"/>
      <c r="M731" s="151"/>
      <c r="N731" s="152"/>
      <c r="O731" s="152"/>
      <c r="P731" s="152"/>
      <c r="Q731" s="152"/>
      <c r="R731" s="152"/>
      <c r="S731" s="152"/>
      <c r="T731" s="153"/>
      <c r="AT731" s="148" t="s">
        <v>149</v>
      </c>
      <c r="AU731" s="148" t="s">
        <v>83</v>
      </c>
      <c r="AV731" s="147" t="s">
        <v>83</v>
      </c>
      <c r="AW731" s="147" t="s">
        <v>31</v>
      </c>
      <c r="AX731" s="147" t="s">
        <v>81</v>
      </c>
      <c r="AY731" s="148" t="s">
        <v>140</v>
      </c>
    </row>
    <row r="732" spans="1:65" s="39" customFormat="1" ht="24.2" customHeight="1">
      <c r="A732" s="184"/>
      <c r="B732" s="26"/>
      <c r="C732" s="127" t="s">
        <v>1139</v>
      </c>
      <c r="D732" s="127" t="s">
        <v>143</v>
      </c>
      <c r="E732" s="128" t="s">
        <v>1140</v>
      </c>
      <c r="F732" s="129" t="s">
        <v>1141</v>
      </c>
      <c r="G732" s="130" t="s">
        <v>193</v>
      </c>
      <c r="H732" s="131">
        <v>1</v>
      </c>
      <c r="I732" s="132"/>
      <c r="J732" s="133">
        <f>ROUND(I732*H732,2)</f>
        <v>0</v>
      </c>
      <c r="K732" s="134"/>
      <c r="L732" s="26"/>
      <c r="M732" s="209" t="s">
        <v>1</v>
      </c>
      <c r="N732" s="135" t="s">
        <v>38</v>
      </c>
      <c r="O732" s="61"/>
      <c r="P732" s="136">
        <f>O732*H732</f>
        <v>0</v>
      </c>
      <c r="Q732" s="136">
        <v>0</v>
      </c>
      <c r="R732" s="136">
        <f>Q732*H732</f>
        <v>0</v>
      </c>
      <c r="S732" s="136">
        <v>0</v>
      </c>
      <c r="T732" s="137">
        <f>S732*H732</f>
        <v>0</v>
      </c>
      <c r="U732" s="184"/>
      <c r="V732" s="184"/>
      <c r="W732" s="184"/>
      <c r="X732" s="184"/>
      <c r="Y732" s="184"/>
      <c r="Z732" s="184"/>
      <c r="AA732" s="184"/>
      <c r="AB732" s="184"/>
      <c r="AC732" s="184"/>
      <c r="AD732" s="184"/>
      <c r="AE732" s="184"/>
      <c r="AR732" s="210" t="s">
        <v>279</v>
      </c>
      <c r="AT732" s="210" t="s">
        <v>143</v>
      </c>
      <c r="AU732" s="210" t="s">
        <v>83</v>
      </c>
      <c r="AY732" s="186" t="s">
        <v>140</v>
      </c>
      <c r="BE732" s="211">
        <f>IF(N732="základní",J732,0)</f>
        <v>0</v>
      </c>
      <c r="BF732" s="211">
        <f>IF(N732="snížená",J732,0)</f>
        <v>0</v>
      </c>
      <c r="BG732" s="211">
        <f>IF(N732="zákl. přenesená",J732,0)</f>
        <v>0</v>
      </c>
      <c r="BH732" s="211">
        <f>IF(N732="sníž. přenesená",J732,0)</f>
        <v>0</v>
      </c>
      <c r="BI732" s="211">
        <f>IF(N732="nulová",J732,0)</f>
        <v>0</v>
      </c>
      <c r="BJ732" s="186" t="s">
        <v>81</v>
      </c>
      <c r="BK732" s="211">
        <f>ROUND(I732*H732,2)</f>
        <v>0</v>
      </c>
      <c r="BL732" s="186" t="s">
        <v>279</v>
      </c>
      <c r="BM732" s="210" t="s">
        <v>1142</v>
      </c>
    </row>
    <row r="733" spans="1:65" s="139" customFormat="1" ht="22.5">
      <c r="B733" s="138"/>
      <c r="D733" s="140" t="s">
        <v>149</v>
      </c>
      <c r="E733" s="141" t="s">
        <v>1</v>
      </c>
      <c r="F733" s="142" t="s">
        <v>1143</v>
      </c>
      <c r="H733" s="141" t="s">
        <v>1</v>
      </c>
      <c r="L733" s="138"/>
      <c r="M733" s="143"/>
      <c r="N733" s="144"/>
      <c r="O733" s="144"/>
      <c r="P733" s="144"/>
      <c r="Q733" s="144"/>
      <c r="R733" s="144"/>
      <c r="S733" s="144"/>
      <c r="T733" s="145"/>
      <c r="AT733" s="141" t="s">
        <v>149</v>
      </c>
      <c r="AU733" s="141" t="s">
        <v>83</v>
      </c>
      <c r="AV733" s="139" t="s">
        <v>81</v>
      </c>
      <c r="AW733" s="139" t="s">
        <v>31</v>
      </c>
      <c r="AX733" s="139" t="s">
        <v>73</v>
      </c>
      <c r="AY733" s="141" t="s">
        <v>140</v>
      </c>
    </row>
    <row r="734" spans="1:65" s="139" customFormat="1">
      <c r="B734" s="138"/>
      <c r="D734" s="140" t="s">
        <v>149</v>
      </c>
      <c r="E734" s="141" t="s">
        <v>1</v>
      </c>
      <c r="F734" s="142" t="s">
        <v>1144</v>
      </c>
      <c r="H734" s="141" t="s">
        <v>1</v>
      </c>
      <c r="L734" s="138"/>
      <c r="M734" s="143"/>
      <c r="N734" s="144"/>
      <c r="O734" s="144"/>
      <c r="P734" s="144"/>
      <c r="Q734" s="144"/>
      <c r="R734" s="144"/>
      <c r="S734" s="144"/>
      <c r="T734" s="145"/>
      <c r="AT734" s="141" t="s">
        <v>149</v>
      </c>
      <c r="AU734" s="141" t="s">
        <v>83</v>
      </c>
      <c r="AV734" s="139" t="s">
        <v>81</v>
      </c>
      <c r="AW734" s="139" t="s">
        <v>31</v>
      </c>
      <c r="AX734" s="139" t="s">
        <v>73</v>
      </c>
      <c r="AY734" s="141" t="s">
        <v>140</v>
      </c>
    </row>
    <row r="735" spans="1:65" s="147" customFormat="1">
      <c r="B735" s="146"/>
      <c r="D735" s="140" t="s">
        <v>149</v>
      </c>
      <c r="E735" s="148" t="s">
        <v>1</v>
      </c>
      <c r="F735" s="149" t="s">
        <v>81</v>
      </c>
      <c r="H735" s="150">
        <v>1</v>
      </c>
      <c r="L735" s="146"/>
      <c r="M735" s="151"/>
      <c r="N735" s="152"/>
      <c r="O735" s="152"/>
      <c r="P735" s="152"/>
      <c r="Q735" s="152"/>
      <c r="R735" s="152"/>
      <c r="S735" s="152"/>
      <c r="T735" s="153"/>
      <c r="AT735" s="148" t="s">
        <v>149</v>
      </c>
      <c r="AU735" s="148" t="s">
        <v>83</v>
      </c>
      <c r="AV735" s="147" t="s">
        <v>83</v>
      </c>
      <c r="AW735" s="147" t="s">
        <v>31</v>
      </c>
      <c r="AX735" s="147" t="s">
        <v>81</v>
      </c>
      <c r="AY735" s="148" t="s">
        <v>140</v>
      </c>
    </row>
    <row r="736" spans="1:65" s="39" customFormat="1" ht="44.25" customHeight="1">
      <c r="A736" s="184"/>
      <c r="B736" s="26"/>
      <c r="C736" s="162" t="s">
        <v>1145</v>
      </c>
      <c r="D736" s="162" t="s">
        <v>225</v>
      </c>
      <c r="E736" s="163" t="s">
        <v>1146</v>
      </c>
      <c r="F736" s="164" t="s">
        <v>1147</v>
      </c>
      <c r="G736" s="165" t="s">
        <v>193</v>
      </c>
      <c r="H736" s="166">
        <v>1</v>
      </c>
      <c r="I736" s="167"/>
      <c r="J736" s="168">
        <f>ROUND(I736*H736,2)</f>
        <v>0</v>
      </c>
      <c r="K736" s="169"/>
      <c r="L736" s="212"/>
      <c r="M736" s="213" t="s">
        <v>1</v>
      </c>
      <c r="N736" s="170" t="s">
        <v>38</v>
      </c>
      <c r="O736" s="61"/>
      <c r="P736" s="136">
        <f>O736*H736</f>
        <v>0</v>
      </c>
      <c r="Q736" s="136">
        <v>2.0000000000000001E-4</v>
      </c>
      <c r="R736" s="136">
        <f>Q736*H736</f>
        <v>2.0000000000000001E-4</v>
      </c>
      <c r="S736" s="136">
        <v>0</v>
      </c>
      <c r="T736" s="137">
        <f>S736*H736</f>
        <v>0</v>
      </c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R736" s="210" t="s">
        <v>380</v>
      </c>
      <c r="AT736" s="210" t="s">
        <v>225</v>
      </c>
      <c r="AU736" s="210" t="s">
        <v>83</v>
      </c>
      <c r="AY736" s="186" t="s">
        <v>140</v>
      </c>
      <c r="BE736" s="211">
        <f>IF(N736="základní",J736,0)</f>
        <v>0</v>
      </c>
      <c r="BF736" s="211">
        <f>IF(N736="snížená",J736,0)</f>
        <v>0</v>
      </c>
      <c r="BG736" s="211">
        <f>IF(N736="zákl. přenesená",J736,0)</f>
        <v>0</v>
      </c>
      <c r="BH736" s="211">
        <f>IF(N736="sníž. přenesená",J736,0)</f>
        <v>0</v>
      </c>
      <c r="BI736" s="211">
        <f>IF(N736="nulová",J736,0)</f>
        <v>0</v>
      </c>
      <c r="BJ736" s="186" t="s">
        <v>81</v>
      </c>
      <c r="BK736" s="211">
        <f>ROUND(I736*H736,2)</f>
        <v>0</v>
      </c>
      <c r="BL736" s="186" t="s">
        <v>279</v>
      </c>
      <c r="BM736" s="210" t="s">
        <v>1148</v>
      </c>
    </row>
    <row r="737" spans="1:65" s="39" customFormat="1" ht="16.5" customHeight="1">
      <c r="A737" s="184"/>
      <c r="B737" s="26"/>
      <c r="C737" s="127" t="s">
        <v>1149</v>
      </c>
      <c r="D737" s="127" t="s">
        <v>143</v>
      </c>
      <c r="E737" s="128" t="s">
        <v>1150</v>
      </c>
      <c r="F737" s="129" t="s">
        <v>1151</v>
      </c>
      <c r="G737" s="130" t="s">
        <v>193</v>
      </c>
      <c r="H737" s="131">
        <v>2</v>
      </c>
      <c r="I737" s="132"/>
      <c r="J737" s="133">
        <f>ROUND(I737*H737,2)</f>
        <v>0</v>
      </c>
      <c r="K737" s="134"/>
      <c r="L737" s="26"/>
      <c r="M737" s="209" t="s">
        <v>1</v>
      </c>
      <c r="N737" s="135" t="s">
        <v>38</v>
      </c>
      <c r="O737" s="61"/>
      <c r="P737" s="136">
        <f>O737*H737</f>
        <v>0</v>
      </c>
      <c r="Q737" s="136">
        <v>0</v>
      </c>
      <c r="R737" s="136">
        <f>Q737*H737</f>
        <v>0</v>
      </c>
      <c r="S737" s="136">
        <v>0</v>
      </c>
      <c r="T737" s="137">
        <f>S737*H737</f>
        <v>0</v>
      </c>
      <c r="U737" s="184"/>
      <c r="V737" s="184"/>
      <c r="W737" s="184"/>
      <c r="X737" s="184"/>
      <c r="Y737" s="184"/>
      <c r="Z737" s="184"/>
      <c r="AA737" s="184"/>
      <c r="AB737" s="184"/>
      <c r="AC737" s="184"/>
      <c r="AD737" s="184"/>
      <c r="AE737" s="184"/>
      <c r="AR737" s="210" t="s">
        <v>279</v>
      </c>
      <c r="AT737" s="210" t="s">
        <v>143</v>
      </c>
      <c r="AU737" s="210" t="s">
        <v>83</v>
      </c>
      <c r="AY737" s="186" t="s">
        <v>140</v>
      </c>
      <c r="BE737" s="211">
        <f>IF(N737="základní",J737,0)</f>
        <v>0</v>
      </c>
      <c r="BF737" s="211">
        <f>IF(N737="snížená",J737,0)</f>
        <v>0</v>
      </c>
      <c r="BG737" s="211">
        <f>IF(N737="zákl. přenesená",J737,0)</f>
        <v>0</v>
      </c>
      <c r="BH737" s="211">
        <f>IF(N737="sníž. přenesená",J737,0)</f>
        <v>0</v>
      </c>
      <c r="BI737" s="211">
        <f>IF(N737="nulová",J737,0)</f>
        <v>0</v>
      </c>
      <c r="BJ737" s="186" t="s">
        <v>81</v>
      </c>
      <c r="BK737" s="211">
        <f>ROUND(I737*H737,2)</f>
        <v>0</v>
      </c>
      <c r="BL737" s="186" t="s">
        <v>279</v>
      </c>
      <c r="BM737" s="210" t="s">
        <v>1152</v>
      </c>
    </row>
    <row r="738" spans="1:65" s="139" customFormat="1">
      <c r="B738" s="138"/>
      <c r="D738" s="140" t="s">
        <v>149</v>
      </c>
      <c r="E738" s="141" t="s">
        <v>1</v>
      </c>
      <c r="F738" s="142" t="s">
        <v>549</v>
      </c>
      <c r="H738" s="141" t="s">
        <v>1</v>
      </c>
      <c r="L738" s="138"/>
      <c r="M738" s="143"/>
      <c r="N738" s="144"/>
      <c r="O738" s="144"/>
      <c r="P738" s="144"/>
      <c r="Q738" s="144"/>
      <c r="R738" s="144"/>
      <c r="S738" s="144"/>
      <c r="T738" s="145"/>
      <c r="AT738" s="141" t="s">
        <v>149</v>
      </c>
      <c r="AU738" s="141" t="s">
        <v>83</v>
      </c>
      <c r="AV738" s="139" t="s">
        <v>81</v>
      </c>
      <c r="AW738" s="139" t="s">
        <v>31</v>
      </c>
      <c r="AX738" s="139" t="s">
        <v>73</v>
      </c>
      <c r="AY738" s="141" t="s">
        <v>140</v>
      </c>
    </row>
    <row r="739" spans="1:65" s="147" customFormat="1">
      <c r="B739" s="146"/>
      <c r="D739" s="140" t="s">
        <v>149</v>
      </c>
      <c r="E739" s="148" t="s">
        <v>1</v>
      </c>
      <c r="F739" s="149" t="s">
        <v>81</v>
      </c>
      <c r="H739" s="150">
        <v>1</v>
      </c>
      <c r="L739" s="146"/>
      <c r="M739" s="151"/>
      <c r="N739" s="152"/>
      <c r="O739" s="152"/>
      <c r="P739" s="152"/>
      <c r="Q739" s="152"/>
      <c r="R739" s="152"/>
      <c r="S739" s="152"/>
      <c r="T739" s="153"/>
      <c r="AT739" s="148" t="s">
        <v>149</v>
      </c>
      <c r="AU739" s="148" t="s">
        <v>83</v>
      </c>
      <c r="AV739" s="147" t="s">
        <v>83</v>
      </c>
      <c r="AW739" s="147" t="s">
        <v>31</v>
      </c>
      <c r="AX739" s="147" t="s">
        <v>73</v>
      </c>
      <c r="AY739" s="148" t="s">
        <v>140</v>
      </c>
    </row>
    <row r="740" spans="1:65" s="139" customFormat="1">
      <c r="B740" s="138"/>
      <c r="D740" s="140" t="s">
        <v>149</v>
      </c>
      <c r="E740" s="141" t="s">
        <v>1</v>
      </c>
      <c r="F740" s="142" t="s">
        <v>327</v>
      </c>
      <c r="H740" s="141" t="s">
        <v>1</v>
      </c>
      <c r="L740" s="138"/>
      <c r="M740" s="143"/>
      <c r="N740" s="144"/>
      <c r="O740" s="144"/>
      <c r="P740" s="144"/>
      <c r="Q740" s="144"/>
      <c r="R740" s="144"/>
      <c r="S740" s="144"/>
      <c r="T740" s="145"/>
      <c r="AT740" s="141" t="s">
        <v>149</v>
      </c>
      <c r="AU740" s="141" t="s">
        <v>83</v>
      </c>
      <c r="AV740" s="139" t="s">
        <v>81</v>
      </c>
      <c r="AW740" s="139" t="s">
        <v>31</v>
      </c>
      <c r="AX740" s="139" t="s">
        <v>73</v>
      </c>
      <c r="AY740" s="141" t="s">
        <v>140</v>
      </c>
    </row>
    <row r="741" spans="1:65" s="147" customFormat="1">
      <c r="B741" s="146"/>
      <c r="D741" s="140" t="s">
        <v>149</v>
      </c>
      <c r="E741" s="148" t="s">
        <v>1</v>
      </c>
      <c r="F741" s="149" t="s">
        <v>81</v>
      </c>
      <c r="H741" s="150">
        <v>1</v>
      </c>
      <c r="L741" s="146"/>
      <c r="M741" s="151"/>
      <c r="N741" s="152"/>
      <c r="O741" s="152"/>
      <c r="P741" s="152"/>
      <c r="Q741" s="152"/>
      <c r="R741" s="152"/>
      <c r="S741" s="152"/>
      <c r="T741" s="153"/>
      <c r="AT741" s="148" t="s">
        <v>149</v>
      </c>
      <c r="AU741" s="148" t="s">
        <v>83</v>
      </c>
      <c r="AV741" s="147" t="s">
        <v>83</v>
      </c>
      <c r="AW741" s="147" t="s">
        <v>31</v>
      </c>
      <c r="AX741" s="147" t="s">
        <v>73</v>
      </c>
      <c r="AY741" s="148" t="s">
        <v>140</v>
      </c>
    </row>
    <row r="742" spans="1:65" s="155" customFormat="1">
      <c r="B742" s="154"/>
      <c r="D742" s="140" t="s">
        <v>149</v>
      </c>
      <c r="E742" s="156" t="s">
        <v>1</v>
      </c>
      <c r="F742" s="157" t="s">
        <v>170</v>
      </c>
      <c r="H742" s="158">
        <v>2</v>
      </c>
      <c r="L742" s="154"/>
      <c r="M742" s="159"/>
      <c r="N742" s="160"/>
      <c r="O742" s="160"/>
      <c r="P742" s="160"/>
      <c r="Q742" s="160"/>
      <c r="R742" s="160"/>
      <c r="S742" s="160"/>
      <c r="T742" s="161"/>
      <c r="AT742" s="156" t="s">
        <v>149</v>
      </c>
      <c r="AU742" s="156" t="s">
        <v>83</v>
      </c>
      <c r="AV742" s="155" t="s">
        <v>147</v>
      </c>
      <c r="AW742" s="155" t="s">
        <v>31</v>
      </c>
      <c r="AX742" s="155" t="s">
        <v>81</v>
      </c>
      <c r="AY742" s="156" t="s">
        <v>140</v>
      </c>
    </row>
    <row r="743" spans="1:65" s="39" customFormat="1" ht="24.2" customHeight="1">
      <c r="A743" s="184"/>
      <c r="B743" s="26"/>
      <c r="C743" s="162" t="s">
        <v>1153</v>
      </c>
      <c r="D743" s="162" t="s">
        <v>225</v>
      </c>
      <c r="E743" s="163" t="s">
        <v>1154</v>
      </c>
      <c r="F743" s="164" t="s">
        <v>1155</v>
      </c>
      <c r="G743" s="165" t="s">
        <v>193</v>
      </c>
      <c r="H743" s="166">
        <v>2</v>
      </c>
      <c r="I743" s="167"/>
      <c r="J743" s="168">
        <f>ROUND(I743*H743,2)</f>
        <v>0</v>
      </c>
      <c r="K743" s="169"/>
      <c r="L743" s="212"/>
      <c r="M743" s="213" t="s">
        <v>1</v>
      </c>
      <c r="N743" s="170" t="s">
        <v>38</v>
      </c>
      <c r="O743" s="61"/>
      <c r="P743" s="136">
        <f>O743*H743</f>
        <v>0</v>
      </c>
      <c r="Q743" s="136">
        <v>9.0000000000000006E-5</v>
      </c>
      <c r="R743" s="136">
        <f>Q743*H743</f>
        <v>1.8000000000000001E-4</v>
      </c>
      <c r="S743" s="136">
        <v>0</v>
      </c>
      <c r="T743" s="137">
        <f>S743*H743</f>
        <v>0</v>
      </c>
      <c r="U743" s="184"/>
      <c r="V743" s="184"/>
      <c r="W743" s="184"/>
      <c r="X743" s="184"/>
      <c r="Y743" s="184"/>
      <c r="Z743" s="184"/>
      <c r="AA743" s="184"/>
      <c r="AB743" s="184"/>
      <c r="AC743" s="184"/>
      <c r="AD743" s="184"/>
      <c r="AE743" s="184"/>
      <c r="AR743" s="210" t="s">
        <v>380</v>
      </c>
      <c r="AT743" s="210" t="s">
        <v>225</v>
      </c>
      <c r="AU743" s="210" t="s">
        <v>83</v>
      </c>
      <c r="AY743" s="186" t="s">
        <v>140</v>
      </c>
      <c r="BE743" s="211">
        <f>IF(N743="základní",J743,0)</f>
        <v>0</v>
      </c>
      <c r="BF743" s="211">
        <f>IF(N743="snížená",J743,0)</f>
        <v>0</v>
      </c>
      <c r="BG743" s="211">
        <f>IF(N743="zákl. přenesená",J743,0)</f>
        <v>0</v>
      </c>
      <c r="BH743" s="211">
        <f>IF(N743="sníž. přenesená",J743,0)</f>
        <v>0</v>
      </c>
      <c r="BI743" s="211">
        <f>IF(N743="nulová",J743,0)</f>
        <v>0</v>
      </c>
      <c r="BJ743" s="186" t="s">
        <v>81</v>
      </c>
      <c r="BK743" s="211">
        <f>ROUND(I743*H743,2)</f>
        <v>0</v>
      </c>
      <c r="BL743" s="186" t="s">
        <v>279</v>
      </c>
      <c r="BM743" s="210" t="s">
        <v>1156</v>
      </c>
    </row>
    <row r="744" spans="1:65" s="39" customFormat="1" ht="21.75" customHeight="1">
      <c r="A744" s="184"/>
      <c r="B744" s="26"/>
      <c r="C744" s="162" t="s">
        <v>1157</v>
      </c>
      <c r="D744" s="162" t="s">
        <v>225</v>
      </c>
      <c r="E744" s="163" t="s">
        <v>1158</v>
      </c>
      <c r="F744" s="164" t="s">
        <v>1159</v>
      </c>
      <c r="G744" s="165" t="s">
        <v>193</v>
      </c>
      <c r="H744" s="166">
        <v>2</v>
      </c>
      <c r="I744" s="167"/>
      <c r="J744" s="168">
        <f>ROUND(I744*H744,2)</f>
        <v>0</v>
      </c>
      <c r="K744" s="169"/>
      <c r="L744" s="212"/>
      <c r="M744" s="213" t="s">
        <v>1</v>
      </c>
      <c r="N744" s="170" t="s">
        <v>38</v>
      </c>
      <c r="O744" s="61"/>
      <c r="P744" s="136">
        <f>O744*H744</f>
        <v>0</v>
      </c>
      <c r="Q744" s="136">
        <v>1.3999999999999999E-4</v>
      </c>
      <c r="R744" s="136">
        <f>Q744*H744</f>
        <v>2.7999999999999998E-4</v>
      </c>
      <c r="S744" s="136">
        <v>0</v>
      </c>
      <c r="T744" s="137">
        <f>S744*H744</f>
        <v>0</v>
      </c>
      <c r="U744" s="184"/>
      <c r="V744" s="184"/>
      <c r="W744" s="184"/>
      <c r="X744" s="184"/>
      <c r="Y744" s="184"/>
      <c r="Z744" s="184"/>
      <c r="AA744" s="184"/>
      <c r="AB744" s="184"/>
      <c r="AC744" s="184"/>
      <c r="AD744" s="184"/>
      <c r="AE744" s="184"/>
      <c r="AR744" s="210" t="s">
        <v>380</v>
      </c>
      <c r="AT744" s="210" t="s">
        <v>225</v>
      </c>
      <c r="AU744" s="210" t="s">
        <v>83</v>
      </c>
      <c r="AY744" s="186" t="s">
        <v>140</v>
      </c>
      <c r="BE744" s="211">
        <f>IF(N744="základní",J744,0)</f>
        <v>0</v>
      </c>
      <c r="BF744" s="211">
        <f>IF(N744="snížená",J744,0)</f>
        <v>0</v>
      </c>
      <c r="BG744" s="211">
        <f>IF(N744="zákl. přenesená",J744,0)</f>
        <v>0</v>
      </c>
      <c r="BH744" s="211">
        <f>IF(N744="sníž. přenesená",J744,0)</f>
        <v>0</v>
      </c>
      <c r="BI744" s="211">
        <f>IF(N744="nulová",J744,0)</f>
        <v>0</v>
      </c>
      <c r="BJ744" s="186" t="s">
        <v>81</v>
      </c>
      <c r="BK744" s="211">
        <f>ROUND(I744*H744,2)</f>
        <v>0</v>
      </c>
      <c r="BL744" s="186" t="s">
        <v>279</v>
      </c>
      <c r="BM744" s="210" t="s">
        <v>1160</v>
      </c>
    </row>
    <row r="745" spans="1:65" s="39" customFormat="1" ht="24.2" customHeight="1">
      <c r="A745" s="184"/>
      <c r="B745" s="26"/>
      <c r="C745" s="127" t="s">
        <v>1161</v>
      </c>
      <c r="D745" s="127" t="s">
        <v>143</v>
      </c>
      <c r="E745" s="128" t="s">
        <v>1162</v>
      </c>
      <c r="F745" s="129" t="s">
        <v>1163</v>
      </c>
      <c r="G745" s="130" t="s">
        <v>351</v>
      </c>
      <c r="H745" s="131">
        <v>3.0000000000000001E-3</v>
      </c>
      <c r="I745" s="132"/>
      <c r="J745" s="133">
        <f>ROUND(I745*H745,2)</f>
        <v>0</v>
      </c>
      <c r="K745" s="134"/>
      <c r="L745" s="26"/>
      <c r="M745" s="209" t="s">
        <v>1</v>
      </c>
      <c r="N745" s="135" t="s">
        <v>38</v>
      </c>
      <c r="O745" s="61"/>
      <c r="P745" s="136">
        <f>O745*H745</f>
        <v>0</v>
      </c>
      <c r="Q745" s="136">
        <v>0</v>
      </c>
      <c r="R745" s="136">
        <f>Q745*H745</f>
        <v>0</v>
      </c>
      <c r="S745" s="136">
        <v>0</v>
      </c>
      <c r="T745" s="137">
        <f>S745*H745</f>
        <v>0</v>
      </c>
      <c r="U745" s="184"/>
      <c r="V745" s="184"/>
      <c r="W745" s="184"/>
      <c r="X745" s="184"/>
      <c r="Y745" s="184"/>
      <c r="Z745" s="184"/>
      <c r="AA745" s="184"/>
      <c r="AB745" s="184"/>
      <c r="AC745" s="184"/>
      <c r="AD745" s="184"/>
      <c r="AE745" s="184"/>
      <c r="AR745" s="210" t="s">
        <v>279</v>
      </c>
      <c r="AT745" s="210" t="s">
        <v>143</v>
      </c>
      <c r="AU745" s="210" t="s">
        <v>83</v>
      </c>
      <c r="AY745" s="186" t="s">
        <v>140</v>
      </c>
      <c r="BE745" s="211">
        <f>IF(N745="základní",J745,0)</f>
        <v>0</v>
      </c>
      <c r="BF745" s="211">
        <f>IF(N745="snížená",J745,0)</f>
        <v>0</v>
      </c>
      <c r="BG745" s="211">
        <f>IF(N745="zákl. přenesená",J745,0)</f>
        <v>0</v>
      </c>
      <c r="BH745" s="211">
        <f>IF(N745="sníž. přenesená",J745,0)</f>
        <v>0</v>
      </c>
      <c r="BI745" s="211">
        <f>IF(N745="nulová",J745,0)</f>
        <v>0</v>
      </c>
      <c r="BJ745" s="186" t="s">
        <v>81</v>
      </c>
      <c r="BK745" s="211">
        <f>ROUND(I745*H745,2)</f>
        <v>0</v>
      </c>
      <c r="BL745" s="186" t="s">
        <v>279</v>
      </c>
      <c r="BM745" s="210" t="s">
        <v>1164</v>
      </c>
    </row>
    <row r="746" spans="1:65" s="39" customFormat="1" ht="24.2" customHeight="1">
      <c r="A746" s="184"/>
      <c r="B746" s="26"/>
      <c r="C746" s="127" t="s">
        <v>1165</v>
      </c>
      <c r="D746" s="127" t="s">
        <v>143</v>
      </c>
      <c r="E746" s="128" t="s">
        <v>1166</v>
      </c>
      <c r="F746" s="129" t="s">
        <v>1167</v>
      </c>
      <c r="G746" s="130" t="s">
        <v>351</v>
      </c>
      <c r="H746" s="131">
        <v>3.0000000000000001E-3</v>
      </c>
      <c r="I746" s="132"/>
      <c r="J746" s="133">
        <f>ROUND(I746*H746,2)</f>
        <v>0</v>
      </c>
      <c r="K746" s="134"/>
      <c r="L746" s="26"/>
      <c r="M746" s="209" t="s">
        <v>1</v>
      </c>
      <c r="N746" s="135" t="s">
        <v>38</v>
      </c>
      <c r="O746" s="61"/>
      <c r="P746" s="136">
        <f>O746*H746</f>
        <v>0</v>
      </c>
      <c r="Q746" s="136">
        <v>0</v>
      </c>
      <c r="R746" s="136">
        <f>Q746*H746</f>
        <v>0</v>
      </c>
      <c r="S746" s="136">
        <v>0</v>
      </c>
      <c r="T746" s="137">
        <f>S746*H746</f>
        <v>0</v>
      </c>
      <c r="U746" s="184"/>
      <c r="V746" s="184"/>
      <c r="W746" s="184"/>
      <c r="X746" s="184"/>
      <c r="Y746" s="184"/>
      <c r="Z746" s="184"/>
      <c r="AA746" s="184"/>
      <c r="AB746" s="184"/>
      <c r="AC746" s="184"/>
      <c r="AD746" s="184"/>
      <c r="AE746" s="184"/>
      <c r="AR746" s="210" t="s">
        <v>279</v>
      </c>
      <c r="AT746" s="210" t="s">
        <v>143</v>
      </c>
      <c r="AU746" s="210" t="s">
        <v>83</v>
      </c>
      <c r="AY746" s="186" t="s">
        <v>140</v>
      </c>
      <c r="BE746" s="211">
        <f>IF(N746="základní",J746,0)</f>
        <v>0</v>
      </c>
      <c r="BF746" s="211">
        <f>IF(N746="snížená",J746,0)</f>
        <v>0</v>
      </c>
      <c r="BG746" s="211">
        <f>IF(N746="zákl. přenesená",J746,0)</f>
        <v>0</v>
      </c>
      <c r="BH746" s="211">
        <f>IF(N746="sníž. přenesená",J746,0)</f>
        <v>0</v>
      </c>
      <c r="BI746" s="211">
        <f>IF(N746="nulová",J746,0)</f>
        <v>0</v>
      </c>
      <c r="BJ746" s="186" t="s">
        <v>81</v>
      </c>
      <c r="BK746" s="211">
        <f>ROUND(I746*H746,2)</f>
        <v>0</v>
      </c>
      <c r="BL746" s="186" t="s">
        <v>279</v>
      </c>
      <c r="BM746" s="210" t="s">
        <v>1168</v>
      </c>
    </row>
    <row r="747" spans="1:65" s="117" customFormat="1" ht="22.9" customHeight="1">
      <c r="B747" s="116"/>
      <c r="D747" s="118" t="s">
        <v>72</v>
      </c>
      <c r="E747" s="125" t="s">
        <v>1169</v>
      </c>
      <c r="F747" s="125" t="s">
        <v>1170</v>
      </c>
      <c r="J747" s="126">
        <f>BK747</f>
        <v>0</v>
      </c>
      <c r="L747" s="116"/>
      <c r="M747" s="121"/>
      <c r="N747" s="122"/>
      <c r="O747" s="122"/>
      <c r="P747" s="123">
        <f>SUM(P748:P779)</f>
        <v>0</v>
      </c>
      <c r="Q747" s="122"/>
      <c r="R747" s="123">
        <f>SUM(R748:R779)</f>
        <v>8.793999999999999E-2</v>
      </c>
      <c r="S747" s="122"/>
      <c r="T747" s="124">
        <f>SUM(T748:T779)</f>
        <v>0</v>
      </c>
      <c r="AR747" s="118" t="s">
        <v>83</v>
      </c>
      <c r="AT747" s="207" t="s">
        <v>72</v>
      </c>
      <c r="AU747" s="207" t="s">
        <v>81</v>
      </c>
      <c r="AY747" s="118" t="s">
        <v>140</v>
      </c>
      <c r="BK747" s="208">
        <f>SUM(BK748:BK779)</f>
        <v>0</v>
      </c>
    </row>
    <row r="748" spans="1:65" s="39" customFormat="1" ht="24.2" customHeight="1">
      <c r="A748" s="184"/>
      <c r="B748" s="26"/>
      <c r="C748" s="127" t="s">
        <v>1171</v>
      </c>
      <c r="D748" s="127" t="s">
        <v>143</v>
      </c>
      <c r="E748" s="128" t="s">
        <v>1172</v>
      </c>
      <c r="F748" s="129" t="s">
        <v>1173</v>
      </c>
      <c r="G748" s="130" t="s">
        <v>193</v>
      </c>
      <c r="H748" s="131">
        <v>1</v>
      </c>
      <c r="I748" s="132"/>
      <c r="J748" s="133">
        <f>ROUND(I748*H748,2)</f>
        <v>0</v>
      </c>
      <c r="K748" s="134"/>
      <c r="L748" s="26"/>
      <c r="M748" s="209" t="s">
        <v>1</v>
      </c>
      <c r="N748" s="135" t="s">
        <v>38</v>
      </c>
      <c r="O748" s="61"/>
      <c r="P748" s="136">
        <f>O748*H748</f>
        <v>0</v>
      </c>
      <c r="Q748" s="136">
        <v>0</v>
      </c>
      <c r="R748" s="136">
        <f>Q748*H748</f>
        <v>0</v>
      </c>
      <c r="S748" s="136">
        <v>0</v>
      </c>
      <c r="T748" s="137">
        <f>S748*H748</f>
        <v>0</v>
      </c>
      <c r="U748" s="184"/>
      <c r="V748" s="184"/>
      <c r="W748" s="184"/>
      <c r="X748" s="184"/>
      <c r="Y748" s="184"/>
      <c r="Z748" s="184"/>
      <c r="AA748" s="184"/>
      <c r="AB748" s="184"/>
      <c r="AC748" s="184"/>
      <c r="AD748" s="184"/>
      <c r="AE748" s="184"/>
      <c r="AR748" s="210" t="s">
        <v>279</v>
      </c>
      <c r="AT748" s="210" t="s">
        <v>143</v>
      </c>
      <c r="AU748" s="210" t="s">
        <v>83</v>
      </c>
      <c r="AY748" s="186" t="s">
        <v>140</v>
      </c>
      <c r="BE748" s="211">
        <f>IF(N748="základní",J748,0)</f>
        <v>0</v>
      </c>
      <c r="BF748" s="211">
        <f>IF(N748="snížená",J748,0)</f>
        <v>0</v>
      </c>
      <c r="BG748" s="211">
        <f>IF(N748="zákl. přenesená",J748,0)</f>
        <v>0</v>
      </c>
      <c r="BH748" s="211">
        <f>IF(N748="sníž. přenesená",J748,0)</f>
        <v>0</v>
      </c>
      <c r="BI748" s="211">
        <f>IF(N748="nulová",J748,0)</f>
        <v>0</v>
      </c>
      <c r="BJ748" s="186" t="s">
        <v>81</v>
      </c>
      <c r="BK748" s="211">
        <f>ROUND(I748*H748,2)</f>
        <v>0</v>
      </c>
      <c r="BL748" s="186" t="s">
        <v>279</v>
      </c>
      <c r="BM748" s="210" t="s">
        <v>1174</v>
      </c>
    </row>
    <row r="749" spans="1:65" s="39" customFormat="1" ht="24.2" customHeight="1">
      <c r="A749" s="184"/>
      <c r="B749" s="26"/>
      <c r="C749" s="162" t="s">
        <v>1175</v>
      </c>
      <c r="D749" s="162" t="s">
        <v>225</v>
      </c>
      <c r="E749" s="163" t="s">
        <v>1176</v>
      </c>
      <c r="F749" s="164" t="s">
        <v>1177</v>
      </c>
      <c r="G749" s="165" t="s">
        <v>193</v>
      </c>
      <c r="H749" s="166">
        <v>1</v>
      </c>
      <c r="I749" s="167"/>
      <c r="J749" s="168">
        <f>ROUND(I749*H749,2)</f>
        <v>0</v>
      </c>
      <c r="K749" s="169"/>
      <c r="L749" s="212"/>
      <c r="M749" s="213" t="s">
        <v>1</v>
      </c>
      <c r="N749" s="170" t="s">
        <v>38</v>
      </c>
      <c r="O749" s="61"/>
      <c r="P749" s="136">
        <f>O749*H749</f>
        <v>0</v>
      </c>
      <c r="Q749" s="136">
        <v>5.0000000000000001E-3</v>
      </c>
      <c r="R749" s="136">
        <f>Q749*H749</f>
        <v>5.0000000000000001E-3</v>
      </c>
      <c r="S749" s="136">
        <v>0</v>
      </c>
      <c r="T749" s="137">
        <f>S749*H749</f>
        <v>0</v>
      </c>
      <c r="U749" s="184"/>
      <c r="V749" s="184"/>
      <c r="W749" s="184"/>
      <c r="X749" s="184"/>
      <c r="Y749" s="184"/>
      <c r="Z749" s="184"/>
      <c r="AA749" s="184"/>
      <c r="AB749" s="184"/>
      <c r="AC749" s="184"/>
      <c r="AD749" s="184"/>
      <c r="AE749" s="184"/>
      <c r="AR749" s="210" t="s">
        <v>380</v>
      </c>
      <c r="AT749" s="210" t="s">
        <v>225</v>
      </c>
      <c r="AU749" s="210" t="s">
        <v>83</v>
      </c>
      <c r="AY749" s="186" t="s">
        <v>140</v>
      </c>
      <c r="BE749" s="211">
        <f>IF(N749="základní",J749,0)</f>
        <v>0</v>
      </c>
      <c r="BF749" s="211">
        <f>IF(N749="snížená",J749,0)</f>
        <v>0</v>
      </c>
      <c r="BG749" s="211">
        <f>IF(N749="zákl. přenesená",J749,0)</f>
        <v>0</v>
      </c>
      <c r="BH749" s="211">
        <f>IF(N749="sníž. přenesená",J749,0)</f>
        <v>0</v>
      </c>
      <c r="BI749" s="211">
        <f>IF(N749="nulová",J749,0)</f>
        <v>0</v>
      </c>
      <c r="BJ749" s="186" t="s">
        <v>81</v>
      </c>
      <c r="BK749" s="211">
        <f>ROUND(I749*H749,2)</f>
        <v>0</v>
      </c>
      <c r="BL749" s="186" t="s">
        <v>279</v>
      </c>
      <c r="BM749" s="210" t="s">
        <v>1178</v>
      </c>
    </row>
    <row r="750" spans="1:65" s="39" customFormat="1" ht="21.75" customHeight="1">
      <c r="A750" s="184"/>
      <c r="B750" s="26"/>
      <c r="C750" s="127" t="s">
        <v>1179</v>
      </c>
      <c r="D750" s="127" t="s">
        <v>143</v>
      </c>
      <c r="E750" s="128" t="s">
        <v>1180</v>
      </c>
      <c r="F750" s="129" t="s">
        <v>1181</v>
      </c>
      <c r="G750" s="130" t="s">
        <v>193</v>
      </c>
      <c r="H750" s="131">
        <v>10</v>
      </c>
      <c r="I750" s="132"/>
      <c r="J750" s="133">
        <f>ROUND(I750*H750,2)</f>
        <v>0</v>
      </c>
      <c r="K750" s="134"/>
      <c r="L750" s="26"/>
      <c r="M750" s="209" t="s">
        <v>1</v>
      </c>
      <c r="N750" s="135" t="s">
        <v>38</v>
      </c>
      <c r="O750" s="61"/>
      <c r="P750" s="136">
        <f>O750*H750</f>
        <v>0</v>
      </c>
      <c r="Q750" s="136">
        <v>0</v>
      </c>
      <c r="R750" s="136">
        <f>Q750*H750</f>
        <v>0</v>
      </c>
      <c r="S750" s="136">
        <v>0</v>
      </c>
      <c r="T750" s="137">
        <f>S750*H750</f>
        <v>0</v>
      </c>
      <c r="U750" s="184"/>
      <c r="V750" s="184"/>
      <c r="W750" s="184"/>
      <c r="X750" s="184"/>
      <c r="Y750" s="184"/>
      <c r="Z750" s="184"/>
      <c r="AA750" s="184"/>
      <c r="AB750" s="184"/>
      <c r="AC750" s="184"/>
      <c r="AD750" s="184"/>
      <c r="AE750" s="184"/>
      <c r="AR750" s="210" t="s">
        <v>279</v>
      </c>
      <c r="AT750" s="210" t="s">
        <v>143</v>
      </c>
      <c r="AU750" s="210" t="s">
        <v>83</v>
      </c>
      <c r="AY750" s="186" t="s">
        <v>140</v>
      </c>
      <c r="BE750" s="211">
        <f>IF(N750="základní",J750,0)</f>
        <v>0</v>
      </c>
      <c r="BF750" s="211">
        <f>IF(N750="snížená",J750,0)</f>
        <v>0</v>
      </c>
      <c r="BG750" s="211">
        <f>IF(N750="zákl. přenesená",J750,0)</f>
        <v>0</v>
      </c>
      <c r="BH750" s="211">
        <f>IF(N750="sníž. přenesená",J750,0)</f>
        <v>0</v>
      </c>
      <c r="BI750" s="211">
        <f>IF(N750="nulová",J750,0)</f>
        <v>0</v>
      </c>
      <c r="BJ750" s="186" t="s">
        <v>81</v>
      </c>
      <c r="BK750" s="211">
        <f>ROUND(I750*H750,2)</f>
        <v>0</v>
      </c>
      <c r="BL750" s="186" t="s">
        <v>279</v>
      </c>
      <c r="BM750" s="210" t="s">
        <v>1182</v>
      </c>
    </row>
    <row r="751" spans="1:65" s="139" customFormat="1">
      <c r="B751" s="138"/>
      <c r="D751" s="140" t="s">
        <v>149</v>
      </c>
      <c r="E751" s="141" t="s">
        <v>1</v>
      </c>
      <c r="F751" s="142" t="s">
        <v>530</v>
      </c>
      <c r="H751" s="141" t="s">
        <v>1</v>
      </c>
      <c r="L751" s="138"/>
      <c r="M751" s="143"/>
      <c r="N751" s="144"/>
      <c r="O751" s="144"/>
      <c r="P751" s="144"/>
      <c r="Q751" s="144"/>
      <c r="R751" s="144"/>
      <c r="S751" s="144"/>
      <c r="T751" s="145"/>
      <c r="AT751" s="141" t="s">
        <v>149</v>
      </c>
      <c r="AU751" s="141" t="s">
        <v>83</v>
      </c>
      <c r="AV751" s="139" t="s">
        <v>81</v>
      </c>
      <c r="AW751" s="139" t="s">
        <v>31</v>
      </c>
      <c r="AX751" s="139" t="s">
        <v>73</v>
      </c>
      <c r="AY751" s="141" t="s">
        <v>140</v>
      </c>
    </row>
    <row r="752" spans="1:65" s="147" customFormat="1">
      <c r="B752" s="146"/>
      <c r="D752" s="140" t="s">
        <v>149</v>
      </c>
      <c r="E752" s="148" t="s">
        <v>1</v>
      </c>
      <c r="F752" s="149" t="s">
        <v>81</v>
      </c>
      <c r="H752" s="150">
        <v>1</v>
      </c>
      <c r="L752" s="146"/>
      <c r="M752" s="151"/>
      <c r="N752" s="152"/>
      <c r="O752" s="152"/>
      <c r="P752" s="152"/>
      <c r="Q752" s="152"/>
      <c r="R752" s="152"/>
      <c r="S752" s="152"/>
      <c r="T752" s="153"/>
      <c r="AT752" s="148" t="s">
        <v>149</v>
      </c>
      <c r="AU752" s="148" t="s">
        <v>83</v>
      </c>
      <c r="AV752" s="147" t="s">
        <v>83</v>
      </c>
      <c r="AW752" s="147" t="s">
        <v>31</v>
      </c>
      <c r="AX752" s="147" t="s">
        <v>73</v>
      </c>
      <c r="AY752" s="148" t="s">
        <v>140</v>
      </c>
    </row>
    <row r="753" spans="1:65" s="139" customFormat="1">
      <c r="B753" s="138"/>
      <c r="D753" s="140" t="s">
        <v>149</v>
      </c>
      <c r="E753" s="141" t="s">
        <v>1</v>
      </c>
      <c r="F753" s="142" t="s">
        <v>532</v>
      </c>
      <c r="H753" s="141" t="s">
        <v>1</v>
      </c>
      <c r="L753" s="138"/>
      <c r="M753" s="143"/>
      <c r="N753" s="144"/>
      <c r="O753" s="144"/>
      <c r="P753" s="144"/>
      <c r="Q753" s="144"/>
      <c r="R753" s="144"/>
      <c r="S753" s="144"/>
      <c r="T753" s="145"/>
      <c r="AT753" s="141" t="s">
        <v>149</v>
      </c>
      <c r="AU753" s="141" t="s">
        <v>83</v>
      </c>
      <c r="AV753" s="139" t="s">
        <v>81</v>
      </c>
      <c r="AW753" s="139" t="s">
        <v>31</v>
      </c>
      <c r="AX753" s="139" t="s">
        <v>73</v>
      </c>
      <c r="AY753" s="141" t="s">
        <v>140</v>
      </c>
    </row>
    <row r="754" spans="1:65" s="147" customFormat="1">
      <c r="B754" s="146"/>
      <c r="D754" s="140" t="s">
        <v>149</v>
      </c>
      <c r="E754" s="148" t="s">
        <v>1</v>
      </c>
      <c r="F754" s="149" t="s">
        <v>81</v>
      </c>
      <c r="H754" s="150">
        <v>1</v>
      </c>
      <c r="L754" s="146"/>
      <c r="M754" s="151"/>
      <c r="N754" s="152"/>
      <c r="O754" s="152"/>
      <c r="P754" s="152"/>
      <c r="Q754" s="152"/>
      <c r="R754" s="152"/>
      <c r="S754" s="152"/>
      <c r="T754" s="153"/>
      <c r="AT754" s="148" t="s">
        <v>149</v>
      </c>
      <c r="AU754" s="148" t="s">
        <v>83</v>
      </c>
      <c r="AV754" s="147" t="s">
        <v>83</v>
      </c>
      <c r="AW754" s="147" t="s">
        <v>31</v>
      </c>
      <c r="AX754" s="147" t="s">
        <v>73</v>
      </c>
      <c r="AY754" s="148" t="s">
        <v>140</v>
      </c>
    </row>
    <row r="755" spans="1:65" s="139" customFormat="1">
      <c r="B755" s="138"/>
      <c r="D755" s="140" t="s">
        <v>149</v>
      </c>
      <c r="E755" s="141" t="s">
        <v>1</v>
      </c>
      <c r="F755" s="142" t="s">
        <v>555</v>
      </c>
      <c r="H755" s="141" t="s">
        <v>1</v>
      </c>
      <c r="L755" s="138"/>
      <c r="M755" s="143"/>
      <c r="N755" s="144"/>
      <c r="O755" s="144"/>
      <c r="P755" s="144"/>
      <c r="Q755" s="144"/>
      <c r="R755" s="144"/>
      <c r="S755" s="144"/>
      <c r="T755" s="145"/>
      <c r="AT755" s="141" t="s">
        <v>149</v>
      </c>
      <c r="AU755" s="141" t="s">
        <v>83</v>
      </c>
      <c r="AV755" s="139" t="s">
        <v>81</v>
      </c>
      <c r="AW755" s="139" t="s">
        <v>31</v>
      </c>
      <c r="AX755" s="139" t="s">
        <v>73</v>
      </c>
      <c r="AY755" s="141" t="s">
        <v>140</v>
      </c>
    </row>
    <row r="756" spans="1:65" s="147" customFormat="1">
      <c r="B756" s="146"/>
      <c r="D756" s="140" t="s">
        <v>149</v>
      </c>
      <c r="E756" s="148" t="s">
        <v>1</v>
      </c>
      <c r="F756" s="149" t="s">
        <v>1183</v>
      </c>
      <c r="H756" s="150">
        <v>5</v>
      </c>
      <c r="L756" s="146"/>
      <c r="M756" s="151"/>
      <c r="N756" s="152"/>
      <c r="O756" s="152"/>
      <c r="P756" s="152"/>
      <c r="Q756" s="152"/>
      <c r="R756" s="152"/>
      <c r="S756" s="152"/>
      <c r="T756" s="153"/>
      <c r="AT756" s="148" t="s">
        <v>149</v>
      </c>
      <c r="AU756" s="148" t="s">
        <v>83</v>
      </c>
      <c r="AV756" s="147" t="s">
        <v>83</v>
      </c>
      <c r="AW756" s="147" t="s">
        <v>31</v>
      </c>
      <c r="AX756" s="147" t="s">
        <v>73</v>
      </c>
      <c r="AY756" s="148" t="s">
        <v>140</v>
      </c>
    </row>
    <row r="757" spans="1:65" s="139" customFormat="1">
      <c r="B757" s="138"/>
      <c r="D757" s="140" t="s">
        <v>149</v>
      </c>
      <c r="E757" s="141" t="s">
        <v>1</v>
      </c>
      <c r="F757" s="142" t="s">
        <v>325</v>
      </c>
      <c r="H757" s="141" t="s">
        <v>1</v>
      </c>
      <c r="L757" s="138"/>
      <c r="M757" s="143"/>
      <c r="N757" s="144"/>
      <c r="O757" s="144"/>
      <c r="P757" s="144"/>
      <c r="Q757" s="144"/>
      <c r="R757" s="144"/>
      <c r="S757" s="144"/>
      <c r="T757" s="145"/>
      <c r="AT757" s="141" t="s">
        <v>149</v>
      </c>
      <c r="AU757" s="141" t="s">
        <v>83</v>
      </c>
      <c r="AV757" s="139" t="s">
        <v>81</v>
      </c>
      <c r="AW757" s="139" t="s">
        <v>31</v>
      </c>
      <c r="AX757" s="139" t="s">
        <v>73</v>
      </c>
      <c r="AY757" s="141" t="s">
        <v>140</v>
      </c>
    </row>
    <row r="758" spans="1:65" s="147" customFormat="1">
      <c r="B758" s="146"/>
      <c r="D758" s="140" t="s">
        <v>149</v>
      </c>
      <c r="E758" s="148" t="s">
        <v>1</v>
      </c>
      <c r="F758" s="149" t="s">
        <v>141</v>
      </c>
      <c r="H758" s="150">
        <v>3</v>
      </c>
      <c r="L758" s="146"/>
      <c r="M758" s="151"/>
      <c r="N758" s="152"/>
      <c r="O758" s="152"/>
      <c r="P758" s="152"/>
      <c r="Q758" s="152"/>
      <c r="R758" s="152"/>
      <c r="S758" s="152"/>
      <c r="T758" s="153"/>
      <c r="AT758" s="148" t="s">
        <v>149</v>
      </c>
      <c r="AU758" s="148" t="s">
        <v>83</v>
      </c>
      <c r="AV758" s="147" t="s">
        <v>83</v>
      </c>
      <c r="AW758" s="147" t="s">
        <v>31</v>
      </c>
      <c r="AX758" s="147" t="s">
        <v>73</v>
      </c>
      <c r="AY758" s="148" t="s">
        <v>140</v>
      </c>
    </row>
    <row r="759" spans="1:65" s="155" customFormat="1">
      <c r="B759" s="154"/>
      <c r="D759" s="140" t="s">
        <v>149</v>
      </c>
      <c r="E759" s="156" t="s">
        <v>1</v>
      </c>
      <c r="F759" s="157" t="s">
        <v>170</v>
      </c>
      <c r="H759" s="158">
        <v>10</v>
      </c>
      <c r="L759" s="154"/>
      <c r="M759" s="159"/>
      <c r="N759" s="160"/>
      <c r="O759" s="160"/>
      <c r="P759" s="160"/>
      <c r="Q759" s="160"/>
      <c r="R759" s="160"/>
      <c r="S759" s="160"/>
      <c r="T759" s="161"/>
      <c r="AT759" s="156" t="s">
        <v>149</v>
      </c>
      <c r="AU759" s="156" t="s">
        <v>83</v>
      </c>
      <c r="AV759" s="155" t="s">
        <v>147</v>
      </c>
      <c r="AW759" s="155" t="s">
        <v>31</v>
      </c>
      <c r="AX759" s="155" t="s">
        <v>81</v>
      </c>
      <c r="AY759" s="156" t="s">
        <v>140</v>
      </c>
    </row>
    <row r="760" spans="1:65" s="39" customFormat="1" ht="21.75" customHeight="1">
      <c r="A760" s="184"/>
      <c r="B760" s="26"/>
      <c r="C760" s="162" t="s">
        <v>1184</v>
      </c>
      <c r="D760" s="162" t="s">
        <v>225</v>
      </c>
      <c r="E760" s="163" t="s">
        <v>1185</v>
      </c>
      <c r="F760" s="164" t="s">
        <v>1186</v>
      </c>
      <c r="G760" s="165" t="s">
        <v>193</v>
      </c>
      <c r="H760" s="166">
        <v>10</v>
      </c>
      <c r="I760" s="167"/>
      <c r="J760" s="168">
        <f t="shared" ref="J760:J765" si="30">ROUND(I760*H760,2)</f>
        <v>0</v>
      </c>
      <c r="K760" s="169"/>
      <c r="L760" s="212"/>
      <c r="M760" s="213" t="s">
        <v>1</v>
      </c>
      <c r="N760" s="170" t="s">
        <v>38</v>
      </c>
      <c r="O760" s="61"/>
      <c r="P760" s="136">
        <f t="shared" ref="P760:P765" si="31">O760*H760</f>
        <v>0</v>
      </c>
      <c r="Q760" s="136">
        <v>2.0000000000000001E-4</v>
      </c>
      <c r="R760" s="136">
        <f t="shared" ref="R760:R765" si="32">Q760*H760</f>
        <v>2E-3</v>
      </c>
      <c r="S760" s="136">
        <v>0</v>
      </c>
      <c r="T760" s="137">
        <f t="shared" ref="T760:T765" si="33">S760*H760</f>
        <v>0</v>
      </c>
      <c r="U760" s="184"/>
      <c r="V760" s="184"/>
      <c r="W760" s="184"/>
      <c r="X760" s="184"/>
      <c r="Y760" s="184"/>
      <c r="Z760" s="184"/>
      <c r="AA760" s="184"/>
      <c r="AB760" s="184"/>
      <c r="AC760" s="184"/>
      <c r="AD760" s="184"/>
      <c r="AE760" s="184"/>
      <c r="AR760" s="210" t="s">
        <v>380</v>
      </c>
      <c r="AT760" s="210" t="s">
        <v>225</v>
      </c>
      <c r="AU760" s="210" t="s">
        <v>83</v>
      </c>
      <c r="AY760" s="186" t="s">
        <v>140</v>
      </c>
      <c r="BE760" s="211">
        <f t="shared" ref="BE760:BE765" si="34">IF(N760="základní",J760,0)</f>
        <v>0</v>
      </c>
      <c r="BF760" s="211">
        <f t="shared" ref="BF760:BF765" si="35">IF(N760="snížená",J760,0)</f>
        <v>0</v>
      </c>
      <c r="BG760" s="211">
        <f t="shared" ref="BG760:BG765" si="36">IF(N760="zákl. přenesená",J760,0)</f>
        <v>0</v>
      </c>
      <c r="BH760" s="211">
        <f t="shared" ref="BH760:BH765" si="37">IF(N760="sníž. přenesená",J760,0)</f>
        <v>0</v>
      </c>
      <c r="BI760" s="211">
        <f t="shared" ref="BI760:BI765" si="38">IF(N760="nulová",J760,0)</f>
        <v>0</v>
      </c>
      <c r="BJ760" s="186" t="s">
        <v>81</v>
      </c>
      <c r="BK760" s="211">
        <f t="shared" ref="BK760:BK765" si="39">ROUND(I760*H760,2)</f>
        <v>0</v>
      </c>
      <c r="BL760" s="186" t="s">
        <v>279</v>
      </c>
      <c r="BM760" s="210" t="s">
        <v>1187</v>
      </c>
    </row>
    <row r="761" spans="1:65" s="39" customFormat="1" ht="24.2" customHeight="1">
      <c r="A761" s="184"/>
      <c r="B761" s="26"/>
      <c r="C761" s="127" t="s">
        <v>1188</v>
      </c>
      <c r="D761" s="127" t="s">
        <v>143</v>
      </c>
      <c r="E761" s="128" t="s">
        <v>1189</v>
      </c>
      <c r="F761" s="129" t="s">
        <v>1190</v>
      </c>
      <c r="G761" s="130" t="s">
        <v>193</v>
      </c>
      <c r="H761" s="131">
        <v>1</v>
      </c>
      <c r="I761" s="132"/>
      <c r="J761" s="133">
        <f t="shared" si="30"/>
        <v>0</v>
      </c>
      <c r="K761" s="134"/>
      <c r="L761" s="26"/>
      <c r="M761" s="209" t="s">
        <v>1</v>
      </c>
      <c r="N761" s="135" t="s">
        <v>38</v>
      </c>
      <c r="O761" s="61"/>
      <c r="P761" s="136">
        <f t="shared" si="31"/>
        <v>0</v>
      </c>
      <c r="Q761" s="136">
        <v>0</v>
      </c>
      <c r="R761" s="136">
        <f t="shared" si="32"/>
        <v>0</v>
      </c>
      <c r="S761" s="136">
        <v>0</v>
      </c>
      <c r="T761" s="137">
        <f t="shared" si="33"/>
        <v>0</v>
      </c>
      <c r="U761" s="184"/>
      <c r="V761" s="184"/>
      <c r="W761" s="184"/>
      <c r="X761" s="184"/>
      <c r="Y761" s="184"/>
      <c r="Z761" s="184"/>
      <c r="AA761" s="184"/>
      <c r="AB761" s="184"/>
      <c r="AC761" s="184"/>
      <c r="AD761" s="184"/>
      <c r="AE761" s="184"/>
      <c r="AR761" s="210" t="s">
        <v>279</v>
      </c>
      <c r="AT761" s="210" t="s">
        <v>143</v>
      </c>
      <c r="AU761" s="210" t="s">
        <v>83</v>
      </c>
      <c r="AY761" s="186" t="s">
        <v>140</v>
      </c>
      <c r="BE761" s="211">
        <f t="shared" si="34"/>
        <v>0</v>
      </c>
      <c r="BF761" s="211">
        <f t="shared" si="35"/>
        <v>0</v>
      </c>
      <c r="BG761" s="211">
        <f t="shared" si="36"/>
        <v>0</v>
      </c>
      <c r="BH761" s="211">
        <f t="shared" si="37"/>
        <v>0</v>
      </c>
      <c r="BI761" s="211">
        <f t="shared" si="38"/>
        <v>0</v>
      </c>
      <c r="BJ761" s="186" t="s">
        <v>81</v>
      </c>
      <c r="BK761" s="211">
        <f t="shared" si="39"/>
        <v>0</v>
      </c>
      <c r="BL761" s="186" t="s">
        <v>279</v>
      </c>
      <c r="BM761" s="210" t="s">
        <v>1191</v>
      </c>
    </row>
    <row r="762" spans="1:65" s="39" customFormat="1" ht="16.5" customHeight="1">
      <c r="A762" s="184"/>
      <c r="B762" s="26"/>
      <c r="C762" s="162" t="s">
        <v>1192</v>
      </c>
      <c r="D762" s="162" t="s">
        <v>225</v>
      </c>
      <c r="E762" s="163" t="s">
        <v>1193</v>
      </c>
      <c r="F762" s="164" t="s">
        <v>1194</v>
      </c>
      <c r="G762" s="165" t="s">
        <v>193</v>
      </c>
      <c r="H762" s="166">
        <v>1</v>
      </c>
      <c r="I762" s="167"/>
      <c r="J762" s="168">
        <f t="shared" si="30"/>
        <v>0</v>
      </c>
      <c r="K762" s="169"/>
      <c r="L762" s="212"/>
      <c r="M762" s="213" t="s">
        <v>1</v>
      </c>
      <c r="N762" s="170" t="s">
        <v>38</v>
      </c>
      <c r="O762" s="61"/>
      <c r="P762" s="136">
        <f t="shared" si="31"/>
        <v>0</v>
      </c>
      <c r="Q762" s="136">
        <v>3.8999999999999998E-3</v>
      </c>
      <c r="R762" s="136">
        <f t="shared" si="32"/>
        <v>3.8999999999999998E-3</v>
      </c>
      <c r="S762" s="136">
        <v>0</v>
      </c>
      <c r="T762" s="137">
        <f t="shared" si="33"/>
        <v>0</v>
      </c>
      <c r="U762" s="184"/>
      <c r="V762" s="184"/>
      <c r="W762" s="184"/>
      <c r="X762" s="184"/>
      <c r="Y762" s="184"/>
      <c r="Z762" s="184"/>
      <c r="AA762" s="184"/>
      <c r="AB762" s="184"/>
      <c r="AC762" s="184"/>
      <c r="AD762" s="184"/>
      <c r="AE762" s="184"/>
      <c r="AR762" s="210" t="s">
        <v>380</v>
      </c>
      <c r="AT762" s="210" t="s">
        <v>225</v>
      </c>
      <c r="AU762" s="210" t="s">
        <v>83</v>
      </c>
      <c r="AY762" s="186" t="s">
        <v>140</v>
      </c>
      <c r="BE762" s="211">
        <f t="shared" si="34"/>
        <v>0</v>
      </c>
      <c r="BF762" s="211">
        <f t="shared" si="35"/>
        <v>0</v>
      </c>
      <c r="BG762" s="211">
        <f t="shared" si="36"/>
        <v>0</v>
      </c>
      <c r="BH762" s="211">
        <f t="shared" si="37"/>
        <v>0</v>
      </c>
      <c r="BI762" s="211">
        <f t="shared" si="38"/>
        <v>0</v>
      </c>
      <c r="BJ762" s="186" t="s">
        <v>81</v>
      </c>
      <c r="BK762" s="211">
        <f t="shared" si="39"/>
        <v>0</v>
      </c>
      <c r="BL762" s="186" t="s">
        <v>279</v>
      </c>
      <c r="BM762" s="210" t="s">
        <v>1195</v>
      </c>
    </row>
    <row r="763" spans="1:65" s="39" customFormat="1" ht="24.2" customHeight="1">
      <c r="A763" s="184"/>
      <c r="B763" s="26"/>
      <c r="C763" s="127" t="s">
        <v>1196</v>
      </c>
      <c r="D763" s="127" t="s">
        <v>143</v>
      </c>
      <c r="E763" s="128" t="s">
        <v>1197</v>
      </c>
      <c r="F763" s="129" t="s">
        <v>1198</v>
      </c>
      <c r="G763" s="130" t="s">
        <v>193</v>
      </c>
      <c r="H763" s="131">
        <v>1</v>
      </c>
      <c r="I763" s="132"/>
      <c r="J763" s="133">
        <f t="shared" si="30"/>
        <v>0</v>
      </c>
      <c r="K763" s="134"/>
      <c r="L763" s="26"/>
      <c r="M763" s="209" t="s">
        <v>1</v>
      </c>
      <c r="N763" s="135" t="s">
        <v>38</v>
      </c>
      <c r="O763" s="61"/>
      <c r="P763" s="136">
        <f t="shared" si="31"/>
        <v>0</v>
      </c>
      <c r="Q763" s="136">
        <v>0</v>
      </c>
      <c r="R763" s="136">
        <f t="shared" si="32"/>
        <v>0</v>
      </c>
      <c r="S763" s="136">
        <v>0</v>
      </c>
      <c r="T763" s="137">
        <f t="shared" si="33"/>
        <v>0</v>
      </c>
      <c r="U763" s="184"/>
      <c r="V763" s="184"/>
      <c r="W763" s="184"/>
      <c r="X763" s="184"/>
      <c r="Y763" s="184"/>
      <c r="Z763" s="184"/>
      <c r="AA763" s="184"/>
      <c r="AB763" s="184"/>
      <c r="AC763" s="184"/>
      <c r="AD763" s="184"/>
      <c r="AE763" s="184"/>
      <c r="AR763" s="210" t="s">
        <v>279</v>
      </c>
      <c r="AT763" s="210" t="s">
        <v>143</v>
      </c>
      <c r="AU763" s="210" t="s">
        <v>83</v>
      </c>
      <c r="AY763" s="186" t="s">
        <v>140</v>
      </c>
      <c r="BE763" s="211">
        <f t="shared" si="34"/>
        <v>0</v>
      </c>
      <c r="BF763" s="211">
        <f t="shared" si="35"/>
        <v>0</v>
      </c>
      <c r="BG763" s="211">
        <f t="shared" si="36"/>
        <v>0</v>
      </c>
      <c r="BH763" s="211">
        <f t="shared" si="37"/>
        <v>0</v>
      </c>
      <c r="BI763" s="211">
        <f t="shared" si="38"/>
        <v>0</v>
      </c>
      <c r="BJ763" s="186" t="s">
        <v>81</v>
      </c>
      <c r="BK763" s="211">
        <f t="shared" si="39"/>
        <v>0</v>
      </c>
      <c r="BL763" s="186" t="s">
        <v>279</v>
      </c>
      <c r="BM763" s="210" t="s">
        <v>1199</v>
      </c>
    </row>
    <row r="764" spans="1:65" s="39" customFormat="1" ht="24.2" customHeight="1">
      <c r="A764" s="184"/>
      <c r="B764" s="26"/>
      <c r="C764" s="162" t="s">
        <v>1200</v>
      </c>
      <c r="D764" s="162" t="s">
        <v>225</v>
      </c>
      <c r="E764" s="163" t="s">
        <v>1201</v>
      </c>
      <c r="F764" s="164" t="s">
        <v>1202</v>
      </c>
      <c r="G764" s="165" t="s">
        <v>193</v>
      </c>
      <c r="H764" s="166">
        <v>1</v>
      </c>
      <c r="I764" s="167"/>
      <c r="J764" s="168">
        <f t="shared" si="30"/>
        <v>0</v>
      </c>
      <c r="K764" s="169"/>
      <c r="L764" s="212"/>
      <c r="M764" s="213" t="s">
        <v>1</v>
      </c>
      <c r="N764" s="170" t="s">
        <v>38</v>
      </c>
      <c r="O764" s="61"/>
      <c r="P764" s="136">
        <f t="shared" si="31"/>
        <v>0</v>
      </c>
      <c r="Q764" s="136">
        <v>1.1000000000000001E-3</v>
      </c>
      <c r="R764" s="136">
        <f t="shared" si="32"/>
        <v>1.1000000000000001E-3</v>
      </c>
      <c r="S764" s="136">
        <v>0</v>
      </c>
      <c r="T764" s="137">
        <f t="shared" si="33"/>
        <v>0</v>
      </c>
      <c r="U764" s="184"/>
      <c r="V764" s="184"/>
      <c r="W764" s="184"/>
      <c r="X764" s="184"/>
      <c r="Y764" s="184"/>
      <c r="Z764" s="184"/>
      <c r="AA764" s="184"/>
      <c r="AB764" s="184"/>
      <c r="AC764" s="184"/>
      <c r="AD764" s="184"/>
      <c r="AE764" s="184"/>
      <c r="AR764" s="210" t="s">
        <v>380</v>
      </c>
      <c r="AT764" s="210" t="s">
        <v>225</v>
      </c>
      <c r="AU764" s="210" t="s">
        <v>83</v>
      </c>
      <c r="AY764" s="186" t="s">
        <v>140</v>
      </c>
      <c r="BE764" s="211">
        <f t="shared" si="34"/>
        <v>0</v>
      </c>
      <c r="BF764" s="211">
        <f t="shared" si="35"/>
        <v>0</v>
      </c>
      <c r="BG764" s="211">
        <f t="shared" si="36"/>
        <v>0</v>
      </c>
      <c r="BH764" s="211">
        <f t="shared" si="37"/>
        <v>0</v>
      </c>
      <c r="BI764" s="211">
        <f t="shared" si="38"/>
        <v>0</v>
      </c>
      <c r="BJ764" s="186" t="s">
        <v>81</v>
      </c>
      <c r="BK764" s="211">
        <f t="shared" si="39"/>
        <v>0</v>
      </c>
      <c r="BL764" s="186" t="s">
        <v>279</v>
      </c>
      <c r="BM764" s="210" t="s">
        <v>1203</v>
      </c>
    </row>
    <row r="765" spans="1:65" s="39" customFormat="1" ht="37.9" customHeight="1">
      <c r="A765" s="184"/>
      <c r="B765" s="26"/>
      <c r="C765" s="127" t="s">
        <v>1204</v>
      </c>
      <c r="D765" s="127" t="s">
        <v>143</v>
      </c>
      <c r="E765" s="128" t="s">
        <v>1205</v>
      </c>
      <c r="F765" s="129" t="s">
        <v>1206</v>
      </c>
      <c r="G765" s="130" t="s">
        <v>204</v>
      </c>
      <c r="H765" s="131">
        <v>22</v>
      </c>
      <c r="I765" s="132"/>
      <c r="J765" s="133">
        <f t="shared" si="30"/>
        <v>0</v>
      </c>
      <c r="K765" s="134"/>
      <c r="L765" s="26"/>
      <c r="M765" s="209" t="s">
        <v>1</v>
      </c>
      <c r="N765" s="135" t="s">
        <v>38</v>
      </c>
      <c r="O765" s="61"/>
      <c r="P765" s="136">
        <f t="shared" si="31"/>
        <v>0</v>
      </c>
      <c r="Q765" s="136">
        <v>3.4499999999999999E-3</v>
      </c>
      <c r="R765" s="136">
        <f t="shared" si="32"/>
        <v>7.5899999999999995E-2</v>
      </c>
      <c r="S765" s="136">
        <v>0</v>
      </c>
      <c r="T765" s="137">
        <f t="shared" si="33"/>
        <v>0</v>
      </c>
      <c r="U765" s="184"/>
      <c r="V765" s="184"/>
      <c r="W765" s="184"/>
      <c r="X765" s="184"/>
      <c r="Y765" s="184"/>
      <c r="Z765" s="184"/>
      <c r="AA765" s="184"/>
      <c r="AB765" s="184"/>
      <c r="AC765" s="184"/>
      <c r="AD765" s="184"/>
      <c r="AE765" s="184"/>
      <c r="AR765" s="210" t="s">
        <v>279</v>
      </c>
      <c r="AT765" s="210" t="s">
        <v>143</v>
      </c>
      <c r="AU765" s="210" t="s">
        <v>83</v>
      </c>
      <c r="AY765" s="186" t="s">
        <v>140</v>
      </c>
      <c r="BE765" s="211">
        <f t="shared" si="34"/>
        <v>0</v>
      </c>
      <c r="BF765" s="211">
        <f t="shared" si="35"/>
        <v>0</v>
      </c>
      <c r="BG765" s="211">
        <f t="shared" si="36"/>
        <v>0</v>
      </c>
      <c r="BH765" s="211">
        <f t="shared" si="37"/>
        <v>0</v>
      </c>
      <c r="BI765" s="211">
        <f t="shared" si="38"/>
        <v>0</v>
      </c>
      <c r="BJ765" s="186" t="s">
        <v>81</v>
      </c>
      <c r="BK765" s="211">
        <f t="shared" si="39"/>
        <v>0</v>
      </c>
      <c r="BL765" s="186" t="s">
        <v>279</v>
      </c>
      <c r="BM765" s="210" t="s">
        <v>1207</v>
      </c>
    </row>
    <row r="766" spans="1:65" s="139" customFormat="1">
      <c r="B766" s="138"/>
      <c r="D766" s="140" t="s">
        <v>149</v>
      </c>
      <c r="E766" s="141" t="s">
        <v>1</v>
      </c>
      <c r="F766" s="142" t="s">
        <v>637</v>
      </c>
      <c r="H766" s="141" t="s">
        <v>1</v>
      </c>
      <c r="L766" s="138"/>
      <c r="M766" s="143"/>
      <c r="N766" s="144"/>
      <c r="O766" s="144"/>
      <c r="P766" s="144"/>
      <c r="Q766" s="144"/>
      <c r="R766" s="144"/>
      <c r="S766" s="144"/>
      <c r="T766" s="145"/>
      <c r="AT766" s="141" t="s">
        <v>149</v>
      </c>
      <c r="AU766" s="141" t="s">
        <v>83</v>
      </c>
      <c r="AV766" s="139" t="s">
        <v>81</v>
      </c>
      <c r="AW766" s="139" t="s">
        <v>31</v>
      </c>
      <c r="AX766" s="139" t="s">
        <v>73</v>
      </c>
      <c r="AY766" s="141" t="s">
        <v>140</v>
      </c>
    </row>
    <row r="767" spans="1:65" s="139" customFormat="1">
      <c r="B767" s="138"/>
      <c r="D767" s="140" t="s">
        <v>149</v>
      </c>
      <c r="E767" s="141" t="s">
        <v>1</v>
      </c>
      <c r="F767" s="142" t="s">
        <v>1208</v>
      </c>
      <c r="H767" s="141" t="s">
        <v>1</v>
      </c>
      <c r="L767" s="138"/>
      <c r="M767" s="143"/>
      <c r="N767" s="144"/>
      <c r="O767" s="144"/>
      <c r="P767" s="144"/>
      <c r="Q767" s="144"/>
      <c r="R767" s="144"/>
      <c r="S767" s="144"/>
      <c r="T767" s="145"/>
      <c r="AT767" s="141" t="s">
        <v>149</v>
      </c>
      <c r="AU767" s="141" t="s">
        <v>83</v>
      </c>
      <c r="AV767" s="139" t="s">
        <v>81</v>
      </c>
      <c r="AW767" s="139" t="s">
        <v>31</v>
      </c>
      <c r="AX767" s="139" t="s">
        <v>73</v>
      </c>
      <c r="AY767" s="141" t="s">
        <v>140</v>
      </c>
    </row>
    <row r="768" spans="1:65" s="147" customFormat="1">
      <c r="B768" s="146"/>
      <c r="D768" s="140" t="s">
        <v>149</v>
      </c>
      <c r="E768" s="148" t="s">
        <v>1</v>
      </c>
      <c r="F768" s="149" t="s">
        <v>1209</v>
      </c>
      <c r="H768" s="150">
        <v>16</v>
      </c>
      <c r="L768" s="146"/>
      <c r="M768" s="151"/>
      <c r="N768" s="152"/>
      <c r="O768" s="152"/>
      <c r="P768" s="152"/>
      <c r="Q768" s="152"/>
      <c r="R768" s="152"/>
      <c r="S768" s="152"/>
      <c r="T768" s="153"/>
      <c r="AT768" s="148" t="s">
        <v>149</v>
      </c>
      <c r="AU768" s="148" t="s">
        <v>83</v>
      </c>
      <c r="AV768" s="147" t="s">
        <v>83</v>
      </c>
      <c r="AW768" s="147" t="s">
        <v>31</v>
      </c>
      <c r="AX768" s="147" t="s">
        <v>73</v>
      </c>
      <c r="AY768" s="148" t="s">
        <v>140</v>
      </c>
    </row>
    <row r="769" spans="1:65" s="139" customFormat="1">
      <c r="B769" s="138"/>
      <c r="D769" s="140" t="s">
        <v>149</v>
      </c>
      <c r="E769" s="141" t="s">
        <v>1</v>
      </c>
      <c r="F769" s="142" t="s">
        <v>1210</v>
      </c>
      <c r="H769" s="141" t="s">
        <v>1</v>
      </c>
      <c r="L769" s="138"/>
      <c r="M769" s="143"/>
      <c r="N769" s="144"/>
      <c r="O769" s="144"/>
      <c r="P769" s="144"/>
      <c r="Q769" s="144"/>
      <c r="R769" s="144"/>
      <c r="S769" s="144"/>
      <c r="T769" s="145"/>
      <c r="AT769" s="141" t="s">
        <v>149</v>
      </c>
      <c r="AU769" s="141" t="s">
        <v>83</v>
      </c>
      <c r="AV769" s="139" t="s">
        <v>81</v>
      </c>
      <c r="AW769" s="139" t="s">
        <v>31</v>
      </c>
      <c r="AX769" s="139" t="s">
        <v>73</v>
      </c>
      <c r="AY769" s="141" t="s">
        <v>140</v>
      </c>
    </row>
    <row r="770" spans="1:65" s="147" customFormat="1">
      <c r="B770" s="146"/>
      <c r="D770" s="140" t="s">
        <v>149</v>
      </c>
      <c r="E770" s="148" t="s">
        <v>1</v>
      </c>
      <c r="F770" s="149" t="s">
        <v>1211</v>
      </c>
      <c r="H770" s="150">
        <v>1.5</v>
      </c>
      <c r="L770" s="146"/>
      <c r="M770" s="151"/>
      <c r="N770" s="152"/>
      <c r="O770" s="152"/>
      <c r="P770" s="152"/>
      <c r="Q770" s="152"/>
      <c r="R770" s="152"/>
      <c r="S770" s="152"/>
      <c r="T770" s="153"/>
      <c r="AT770" s="148" t="s">
        <v>149</v>
      </c>
      <c r="AU770" s="148" t="s">
        <v>83</v>
      </c>
      <c r="AV770" s="147" t="s">
        <v>83</v>
      </c>
      <c r="AW770" s="147" t="s">
        <v>31</v>
      </c>
      <c r="AX770" s="147" t="s">
        <v>73</v>
      </c>
      <c r="AY770" s="148" t="s">
        <v>140</v>
      </c>
    </row>
    <row r="771" spans="1:65" s="139" customFormat="1">
      <c r="B771" s="138"/>
      <c r="D771" s="140" t="s">
        <v>149</v>
      </c>
      <c r="E771" s="141" t="s">
        <v>1</v>
      </c>
      <c r="F771" s="142" t="s">
        <v>1212</v>
      </c>
      <c r="H771" s="141" t="s">
        <v>1</v>
      </c>
      <c r="L771" s="138"/>
      <c r="M771" s="143"/>
      <c r="N771" s="144"/>
      <c r="O771" s="144"/>
      <c r="P771" s="144"/>
      <c r="Q771" s="144"/>
      <c r="R771" s="144"/>
      <c r="S771" s="144"/>
      <c r="T771" s="145"/>
      <c r="AT771" s="141" t="s">
        <v>149</v>
      </c>
      <c r="AU771" s="141" t="s">
        <v>83</v>
      </c>
      <c r="AV771" s="139" t="s">
        <v>81</v>
      </c>
      <c r="AW771" s="139" t="s">
        <v>31</v>
      </c>
      <c r="AX771" s="139" t="s">
        <v>73</v>
      </c>
      <c r="AY771" s="141" t="s">
        <v>140</v>
      </c>
    </row>
    <row r="772" spans="1:65" s="147" customFormat="1">
      <c r="B772" s="146"/>
      <c r="D772" s="140" t="s">
        <v>149</v>
      </c>
      <c r="E772" s="148" t="s">
        <v>1</v>
      </c>
      <c r="F772" s="149" t="s">
        <v>558</v>
      </c>
      <c r="H772" s="150">
        <v>4.5</v>
      </c>
      <c r="L772" s="146"/>
      <c r="M772" s="151"/>
      <c r="N772" s="152"/>
      <c r="O772" s="152"/>
      <c r="P772" s="152"/>
      <c r="Q772" s="152"/>
      <c r="R772" s="152"/>
      <c r="S772" s="152"/>
      <c r="T772" s="153"/>
      <c r="AT772" s="148" t="s">
        <v>149</v>
      </c>
      <c r="AU772" s="148" t="s">
        <v>83</v>
      </c>
      <c r="AV772" s="147" t="s">
        <v>83</v>
      </c>
      <c r="AW772" s="147" t="s">
        <v>31</v>
      </c>
      <c r="AX772" s="147" t="s">
        <v>73</v>
      </c>
      <c r="AY772" s="148" t="s">
        <v>140</v>
      </c>
    </row>
    <row r="773" spans="1:65" s="155" customFormat="1">
      <c r="B773" s="154"/>
      <c r="D773" s="140" t="s">
        <v>149</v>
      </c>
      <c r="E773" s="156" t="s">
        <v>1</v>
      </c>
      <c r="F773" s="157" t="s">
        <v>170</v>
      </c>
      <c r="H773" s="158">
        <v>22</v>
      </c>
      <c r="L773" s="154"/>
      <c r="M773" s="159"/>
      <c r="N773" s="160"/>
      <c r="O773" s="160"/>
      <c r="P773" s="160"/>
      <c r="Q773" s="160"/>
      <c r="R773" s="160"/>
      <c r="S773" s="160"/>
      <c r="T773" s="161"/>
      <c r="AT773" s="156" t="s">
        <v>149</v>
      </c>
      <c r="AU773" s="156" t="s">
        <v>83</v>
      </c>
      <c r="AV773" s="155" t="s">
        <v>147</v>
      </c>
      <c r="AW773" s="155" t="s">
        <v>31</v>
      </c>
      <c r="AX773" s="155" t="s">
        <v>81</v>
      </c>
      <c r="AY773" s="156" t="s">
        <v>140</v>
      </c>
    </row>
    <row r="774" spans="1:65" s="39" customFormat="1" ht="16.5" customHeight="1">
      <c r="A774" s="184"/>
      <c r="B774" s="26"/>
      <c r="C774" s="127" t="s">
        <v>1213</v>
      </c>
      <c r="D774" s="127" t="s">
        <v>143</v>
      </c>
      <c r="E774" s="128" t="s">
        <v>1214</v>
      </c>
      <c r="F774" s="129" t="s">
        <v>1215</v>
      </c>
      <c r="G774" s="130" t="s">
        <v>193</v>
      </c>
      <c r="H774" s="131">
        <v>4</v>
      </c>
      <c r="I774" s="132"/>
      <c r="J774" s="133">
        <f>ROUND(I774*H774,2)</f>
        <v>0</v>
      </c>
      <c r="K774" s="134"/>
      <c r="L774" s="26"/>
      <c r="M774" s="209" t="s">
        <v>1</v>
      </c>
      <c r="N774" s="135" t="s">
        <v>38</v>
      </c>
      <c r="O774" s="61"/>
      <c r="P774" s="136">
        <f>O774*H774</f>
        <v>0</v>
      </c>
      <c r="Q774" s="136">
        <v>0</v>
      </c>
      <c r="R774" s="136">
        <f>Q774*H774</f>
        <v>0</v>
      </c>
      <c r="S774" s="136">
        <v>0</v>
      </c>
      <c r="T774" s="137">
        <f>S774*H774</f>
        <v>0</v>
      </c>
      <c r="U774" s="184"/>
      <c r="V774" s="184"/>
      <c r="W774" s="184"/>
      <c r="X774" s="184"/>
      <c r="Y774" s="184"/>
      <c r="Z774" s="184"/>
      <c r="AA774" s="184"/>
      <c r="AB774" s="184"/>
      <c r="AC774" s="184"/>
      <c r="AD774" s="184"/>
      <c r="AE774" s="184"/>
      <c r="AR774" s="210" t="s">
        <v>279</v>
      </c>
      <c r="AT774" s="210" t="s">
        <v>143</v>
      </c>
      <c r="AU774" s="210" t="s">
        <v>83</v>
      </c>
      <c r="AY774" s="186" t="s">
        <v>140</v>
      </c>
      <c r="BE774" s="211">
        <f>IF(N774="základní",J774,0)</f>
        <v>0</v>
      </c>
      <c r="BF774" s="211">
        <f>IF(N774="snížená",J774,0)</f>
        <v>0</v>
      </c>
      <c r="BG774" s="211">
        <f>IF(N774="zákl. přenesená",J774,0)</f>
        <v>0</v>
      </c>
      <c r="BH774" s="211">
        <f>IF(N774="sníž. přenesená",J774,0)</f>
        <v>0</v>
      </c>
      <c r="BI774" s="211">
        <f>IF(N774="nulová",J774,0)</f>
        <v>0</v>
      </c>
      <c r="BJ774" s="186" t="s">
        <v>81</v>
      </c>
      <c r="BK774" s="211">
        <f>ROUND(I774*H774,2)</f>
        <v>0</v>
      </c>
      <c r="BL774" s="186" t="s">
        <v>279</v>
      </c>
      <c r="BM774" s="210" t="s">
        <v>1216</v>
      </c>
    </row>
    <row r="775" spans="1:65" s="139" customFormat="1">
      <c r="B775" s="138"/>
      <c r="D775" s="140" t="s">
        <v>149</v>
      </c>
      <c r="E775" s="141" t="s">
        <v>1</v>
      </c>
      <c r="F775" s="142" t="s">
        <v>686</v>
      </c>
      <c r="H775" s="141" t="s">
        <v>1</v>
      </c>
      <c r="L775" s="138"/>
      <c r="M775" s="143"/>
      <c r="N775" s="144"/>
      <c r="O775" s="144"/>
      <c r="P775" s="144"/>
      <c r="Q775" s="144"/>
      <c r="R775" s="144"/>
      <c r="S775" s="144"/>
      <c r="T775" s="145"/>
      <c r="AT775" s="141" t="s">
        <v>149</v>
      </c>
      <c r="AU775" s="141" t="s">
        <v>83</v>
      </c>
      <c r="AV775" s="139" t="s">
        <v>81</v>
      </c>
      <c r="AW775" s="139" t="s">
        <v>31</v>
      </c>
      <c r="AX775" s="139" t="s">
        <v>73</v>
      </c>
      <c r="AY775" s="141" t="s">
        <v>140</v>
      </c>
    </row>
    <row r="776" spans="1:65" s="147" customFormat="1">
      <c r="B776" s="146"/>
      <c r="D776" s="140" t="s">
        <v>149</v>
      </c>
      <c r="E776" s="148" t="s">
        <v>1</v>
      </c>
      <c r="F776" s="149" t="s">
        <v>1095</v>
      </c>
      <c r="H776" s="150">
        <v>4</v>
      </c>
      <c r="L776" s="146"/>
      <c r="M776" s="151"/>
      <c r="N776" s="152"/>
      <c r="O776" s="152"/>
      <c r="P776" s="152"/>
      <c r="Q776" s="152"/>
      <c r="R776" s="152"/>
      <c r="S776" s="152"/>
      <c r="T776" s="153"/>
      <c r="AT776" s="148" t="s">
        <v>149</v>
      </c>
      <c r="AU776" s="148" t="s">
        <v>83</v>
      </c>
      <c r="AV776" s="147" t="s">
        <v>83</v>
      </c>
      <c r="AW776" s="147" t="s">
        <v>31</v>
      </c>
      <c r="AX776" s="147" t="s">
        <v>81</v>
      </c>
      <c r="AY776" s="148" t="s">
        <v>140</v>
      </c>
    </row>
    <row r="777" spans="1:65" s="39" customFormat="1" ht="24.2" customHeight="1">
      <c r="A777" s="184"/>
      <c r="B777" s="26"/>
      <c r="C777" s="162" t="s">
        <v>1217</v>
      </c>
      <c r="D777" s="162" t="s">
        <v>225</v>
      </c>
      <c r="E777" s="163" t="s">
        <v>1218</v>
      </c>
      <c r="F777" s="164" t="s">
        <v>1219</v>
      </c>
      <c r="G777" s="165" t="s">
        <v>193</v>
      </c>
      <c r="H777" s="166">
        <v>4</v>
      </c>
      <c r="I777" s="167"/>
      <c r="J777" s="168">
        <f>ROUND(I777*H777,2)</f>
        <v>0</v>
      </c>
      <c r="K777" s="169"/>
      <c r="L777" s="212"/>
      <c r="M777" s="213" t="s">
        <v>1</v>
      </c>
      <c r="N777" s="170" t="s">
        <v>38</v>
      </c>
      <c r="O777" s="61"/>
      <c r="P777" s="136">
        <f>O777*H777</f>
        <v>0</v>
      </c>
      <c r="Q777" s="136">
        <v>1.0000000000000001E-5</v>
      </c>
      <c r="R777" s="136">
        <f>Q777*H777</f>
        <v>4.0000000000000003E-5</v>
      </c>
      <c r="S777" s="136">
        <v>0</v>
      </c>
      <c r="T777" s="137">
        <f>S777*H777</f>
        <v>0</v>
      </c>
      <c r="U777" s="184"/>
      <c r="V777" s="184"/>
      <c r="W777" s="184"/>
      <c r="X777" s="184"/>
      <c r="Y777" s="184"/>
      <c r="Z777" s="184"/>
      <c r="AA777" s="184"/>
      <c r="AB777" s="184"/>
      <c r="AC777" s="184"/>
      <c r="AD777" s="184"/>
      <c r="AE777" s="184"/>
      <c r="AR777" s="210" t="s">
        <v>380</v>
      </c>
      <c r="AT777" s="210" t="s">
        <v>225</v>
      </c>
      <c r="AU777" s="210" t="s">
        <v>83</v>
      </c>
      <c r="AY777" s="186" t="s">
        <v>140</v>
      </c>
      <c r="BE777" s="211">
        <f>IF(N777="základní",J777,0)</f>
        <v>0</v>
      </c>
      <c r="BF777" s="211">
        <f>IF(N777="snížená",J777,0)</f>
        <v>0</v>
      </c>
      <c r="BG777" s="211">
        <f>IF(N777="zákl. přenesená",J777,0)</f>
        <v>0</v>
      </c>
      <c r="BH777" s="211">
        <f>IF(N777="sníž. přenesená",J777,0)</f>
        <v>0</v>
      </c>
      <c r="BI777" s="211">
        <f>IF(N777="nulová",J777,0)</f>
        <v>0</v>
      </c>
      <c r="BJ777" s="186" t="s">
        <v>81</v>
      </c>
      <c r="BK777" s="211">
        <f>ROUND(I777*H777,2)</f>
        <v>0</v>
      </c>
      <c r="BL777" s="186" t="s">
        <v>279</v>
      </c>
      <c r="BM777" s="210" t="s">
        <v>1220</v>
      </c>
    </row>
    <row r="778" spans="1:65" s="39" customFormat="1" ht="24.2" customHeight="1">
      <c r="A778" s="184"/>
      <c r="B778" s="26"/>
      <c r="C778" s="127" t="s">
        <v>1221</v>
      </c>
      <c r="D778" s="127" t="s">
        <v>143</v>
      </c>
      <c r="E778" s="128" t="s">
        <v>1222</v>
      </c>
      <c r="F778" s="129" t="s">
        <v>1223</v>
      </c>
      <c r="G778" s="130" t="s">
        <v>351</v>
      </c>
      <c r="H778" s="131">
        <v>8.7999999999999995E-2</v>
      </c>
      <c r="I778" s="132"/>
      <c r="J778" s="133">
        <f>ROUND(I778*H778,2)</f>
        <v>0</v>
      </c>
      <c r="K778" s="134"/>
      <c r="L778" s="26"/>
      <c r="M778" s="209" t="s">
        <v>1</v>
      </c>
      <c r="N778" s="135" t="s">
        <v>38</v>
      </c>
      <c r="O778" s="61"/>
      <c r="P778" s="136">
        <f>O778*H778</f>
        <v>0</v>
      </c>
      <c r="Q778" s="136">
        <v>0</v>
      </c>
      <c r="R778" s="136">
        <f>Q778*H778</f>
        <v>0</v>
      </c>
      <c r="S778" s="136">
        <v>0</v>
      </c>
      <c r="T778" s="137">
        <f>S778*H778</f>
        <v>0</v>
      </c>
      <c r="U778" s="184"/>
      <c r="V778" s="184"/>
      <c r="W778" s="184"/>
      <c r="X778" s="184"/>
      <c r="Y778" s="184"/>
      <c r="Z778" s="184"/>
      <c r="AA778" s="184"/>
      <c r="AB778" s="184"/>
      <c r="AC778" s="184"/>
      <c r="AD778" s="184"/>
      <c r="AE778" s="184"/>
      <c r="AR778" s="210" t="s">
        <v>279</v>
      </c>
      <c r="AT778" s="210" t="s">
        <v>143</v>
      </c>
      <c r="AU778" s="210" t="s">
        <v>83</v>
      </c>
      <c r="AY778" s="186" t="s">
        <v>140</v>
      </c>
      <c r="BE778" s="211">
        <f>IF(N778="základní",J778,0)</f>
        <v>0</v>
      </c>
      <c r="BF778" s="211">
        <f>IF(N778="snížená",J778,0)</f>
        <v>0</v>
      </c>
      <c r="BG778" s="211">
        <f>IF(N778="zákl. přenesená",J778,0)</f>
        <v>0</v>
      </c>
      <c r="BH778" s="211">
        <f>IF(N778="sníž. přenesená",J778,0)</f>
        <v>0</v>
      </c>
      <c r="BI778" s="211">
        <f>IF(N778="nulová",J778,0)</f>
        <v>0</v>
      </c>
      <c r="BJ778" s="186" t="s">
        <v>81</v>
      </c>
      <c r="BK778" s="211">
        <f>ROUND(I778*H778,2)</f>
        <v>0</v>
      </c>
      <c r="BL778" s="186" t="s">
        <v>279</v>
      </c>
      <c r="BM778" s="210" t="s">
        <v>1224</v>
      </c>
    </row>
    <row r="779" spans="1:65" s="39" customFormat="1" ht="24.2" customHeight="1">
      <c r="A779" s="184"/>
      <c r="B779" s="26"/>
      <c r="C779" s="127" t="s">
        <v>1225</v>
      </c>
      <c r="D779" s="127" t="s">
        <v>143</v>
      </c>
      <c r="E779" s="128" t="s">
        <v>1226</v>
      </c>
      <c r="F779" s="129" t="s">
        <v>1227</v>
      </c>
      <c r="G779" s="130" t="s">
        <v>351</v>
      </c>
      <c r="H779" s="131">
        <v>8.7999999999999995E-2</v>
      </c>
      <c r="I779" s="132"/>
      <c r="J779" s="133">
        <f>ROUND(I779*H779,2)</f>
        <v>0</v>
      </c>
      <c r="K779" s="134"/>
      <c r="L779" s="26"/>
      <c r="M779" s="209" t="s">
        <v>1</v>
      </c>
      <c r="N779" s="135" t="s">
        <v>38</v>
      </c>
      <c r="O779" s="61"/>
      <c r="P779" s="136">
        <f>O779*H779</f>
        <v>0</v>
      </c>
      <c r="Q779" s="136">
        <v>0</v>
      </c>
      <c r="R779" s="136">
        <f>Q779*H779</f>
        <v>0</v>
      </c>
      <c r="S779" s="136">
        <v>0</v>
      </c>
      <c r="T779" s="137">
        <f>S779*H779</f>
        <v>0</v>
      </c>
      <c r="U779" s="184"/>
      <c r="V779" s="184"/>
      <c r="W779" s="184"/>
      <c r="X779" s="184"/>
      <c r="Y779" s="184"/>
      <c r="Z779" s="184"/>
      <c r="AA779" s="184"/>
      <c r="AB779" s="184"/>
      <c r="AC779" s="184"/>
      <c r="AD779" s="184"/>
      <c r="AE779" s="184"/>
      <c r="AR779" s="210" t="s">
        <v>279</v>
      </c>
      <c r="AT779" s="210" t="s">
        <v>143</v>
      </c>
      <c r="AU779" s="210" t="s">
        <v>83</v>
      </c>
      <c r="AY779" s="186" t="s">
        <v>140</v>
      </c>
      <c r="BE779" s="211">
        <f>IF(N779="základní",J779,0)</f>
        <v>0</v>
      </c>
      <c r="BF779" s="211">
        <f>IF(N779="snížená",J779,0)</f>
        <v>0</v>
      </c>
      <c r="BG779" s="211">
        <f>IF(N779="zákl. přenesená",J779,0)</f>
        <v>0</v>
      </c>
      <c r="BH779" s="211">
        <f>IF(N779="sníž. přenesená",J779,0)</f>
        <v>0</v>
      </c>
      <c r="BI779" s="211">
        <f>IF(N779="nulová",J779,0)</f>
        <v>0</v>
      </c>
      <c r="BJ779" s="186" t="s">
        <v>81</v>
      </c>
      <c r="BK779" s="211">
        <f>ROUND(I779*H779,2)</f>
        <v>0</v>
      </c>
      <c r="BL779" s="186" t="s">
        <v>279</v>
      </c>
      <c r="BM779" s="210" t="s">
        <v>1228</v>
      </c>
    </row>
    <row r="780" spans="1:65" s="117" customFormat="1" ht="22.9" customHeight="1">
      <c r="B780" s="116"/>
      <c r="D780" s="118" t="s">
        <v>72</v>
      </c>
      <c r="E780" s="125" t="s">
        <v>1229</v>
      </c>
      <c r="F780" s="125" t="s">
        <v>1230</v>
      </c>
      <c r="J780" s="126">
        <f>BK780</f>
        <v>0</v>
      </c>
      <c r="L780" s="116"/>
      <c r="M780" s="121"/>
      <c r="N780" s="122"/>
      <c r="O780" s="122"/>
      <c r="P780" s="123">
        <f>SUM(P781:P847)</f>
        <v>0</v>
      </c>
      <c r="Q780" s="122"/>
      <c r="R780" s="123">
        <f>SUM(R781:R847)</f>
        <v>3.4260034446000005</v>
      </c>
      <c r="S780" s="122"/>
      <c r="T780" s="124">
        <f>SUM(T781:T847)</f>
        <v>0.92864999999999998</v>
      </c>
      <c r="AR780" s="118" t="s">
        <v>83</v>
      </c>
      <c r="AT780" s="207" t="s">
        <v>72</v>
      </c>
      <c r="AU780" s="207" t="s">
        <v>81</v>
      </c>
      <c r="AY780" s="118" t="s">
        <v>140</v>
      </c>
      <c r="BK780" s="208">
        <f>SUM(BK781:BK847)</f>
        <v>0</v>
      </c>
    </row>
    <row r="781" spans="1:65" s="39" customFormat="1" ht="33" customHeight="1">
      <c r="A781" s="184"/>
      <c r="B781" s="26"/>
      <c r="C781" s="127" t="s">
        <v>1231</v>
      </c>
      <c r="D781" s="127" t="s">
        <v>143</v>
      </c>
      <c r="E781" s="128" t="s">
        <v>1232</v>
      </c>
      <c r="F781" s="129" t="s">
        <v>1233</v>
      </c>
      <c r="G781" s="130" t="s">
        <v>156</v>
      </c>
      <c r="H781" s="131">
        <v>37.856000000000002</v>
      </c>
      <c r="I781" s="132"/>
      <c r="J781" s="133">
        <f>ROUND(I781*H781,2)</f>
        <v>0</v>
      </c>
      <c r="K781" s="134"/>
      <c r="L781" s="26"/>
      <c r="M781" s="209" t="s">
        <v>1</v>
      </c>
      <c r="N781" s="135" t="s">
        <v>38</v>
      </c>
      <c r="O781" s="61"/>
      <c r="P781" s="136">
        <f>O781*H781</f>
        <v>0</v>
      </c>
      <c r="Q781" s="136">
        <v>5.9841600000000002E-2</v>
      </c>
      <c r="R781" s="136">
        <f>Q781*H781</f>
        <v>2.2653636096</v>
      </c>
      <c r="S781" s="136">
        <v>0</v>
      </c>
      <c r="T781" s="137">
        <f>S781*H781</f>
        <v>0</v>
      </c>
      <c r="U781" s="184"/>
      <c r="V781" s="184"/>
      <c r="W781" s="184"/>
      <c r="X781" s="184"/>
      <c r="Y781" s="184"/>
      <c r="Z781" s="184"/>
      <c r="AA781" s="184"/>
      <c r="AB781" s="184"/>
      <c r="AC781" s="184"/>
      <c r="AD781" s="184"/>
      <c r="AE781" s="184"/>
      <c r="AR781" s="210" t="s">
        <v>279</v>
      </c>
      <c r="AT781" s="210" t="s">
        <v>143</v>
      </c>
      <c r="AU781" s="210" t="s">
        <v>83</v>
      </c>
      <c r="AY781" s="186" t="s">
        <v>140</v>
      </c>
      <c r="BE781" s="211">
        <f>IF(N781="základní",J781,0)</f>
        <v>0</v>
      </c>
      <c r="BF781" s="211">
        <f>IF(N781="snížená",J781,0)</f>
        <v>0</v>
      </c>
      <c r="BG781" s="211">
        <f>IF(N781="zákl. přenesená",J781,0)</f>
        <v>0</v>
      </c>
      <c r="BH781" s="211">
        <f>IF(N781="sníž. přenesená",J781,0)</f>
        <v>0</v>
      </c>
      <c r="BI781" s="211">
        <f>IF(N781="nulová",J781,0)</f>
        <v>0</v>
      </c>
      <c r="BJ781" s="186" t="s">
        <v>81</v>
      </c>
      <c r="BK781" s="211">
        <f>ROUND(I781*H781,2)</f>
        <v>0</v>
      </c>
      <c r="BL781" s="186" t="s">
        <v>279</v>
      </c>
      <c r="BM781" s="210" t="s">
        <v>1234</v>
      </c>
    </row>
    <row r="782" spans="1:65" s="139" customFormat="1">
      <c r="B782" s="138"/>
      <c r="D782" s="140" t="s">
        <v>149</v>
      </c>
      <c r="E782" s="141" t="s">
        <v>1</v>
      </c>
      <c r="F782" s="142" t="s">
        <v>1235</v>
      </c>
      <c r="H782" s="141" t="s">
        <v>1</v>
      </c>
      <c r="L782" s="138"/>
      <c r="M782" s="143"/>
      <c r="N782" s="144"/>
      <c r="O782" s="144"/>
      <c r="P782" s="144"/>
      <c r="Q782" s="144"/>
      <c r="R782" s="144"/>
      <c r="S782" s="144"/>
      <c r="T782" s="145"/>
      <c r="AT782" s="141" t="s">
        <v>149</v>
      </c>
      <c r="AU782" s="141" t="s">
        <v>83</v>
      </c>
      <c r="AV782" s="139" t="s">
        <v>81</v>
      </c>
      <c r="AW782" s="139" t="s">
        <v>31</v>
      </c>
      <c r="AX782" s="139" t="s">
        <v>73</v>
      </c>
      <c r="AY782" s="141" t="s">
        <v>140</v>
      </c>
    </row>
    <row r="783" spans="1:65" s="147" customFormat="1">
      <c r="B783" s="146"/>
      <c r="D783" s="140" t="s">
        <v>149</v>
      </c>
      <c r="E783" s="148" t="s">
        <v>1</v>
      </c>
      <c r="F783" s="149" t="s">
        <v>1236</v>
      </c>
      <c r="H783" s="150">
        <v>37.855999999999995</v>
      </c>
      <c r="L783" s="146"/>
      <c r="M783" s="151"/>
      <c r="N783" s="152"/>
      <c r="O783" s="152"/>
      <c r="P783" s="152"/>
      <c r="Q783" s="152"/>
      <c r="R783" s="152"/>
      <c r="S783" s="152"/>
      <c r="T783" s="153"/>
      <c r="AT783" s="148" t="s">
        <v>149</v>
      </c>
      <c r="AU783" s="148" t="s">
        <v>83</v>
      </c>
      <c r="AV783" s="147" t="s">
        <v>83</v>
      </c>
      <c r="AW783" s="147" t="s">
        <v>31</v>
      </c>
      <c r="AX783" s="147" t="s">
        <v>81</v>
      </c>
      <c r="AY783" s="148" t="s">
        <v>140</v>
      </c>
    </row>
    <row r="784" spans="1:65" s="39" customFormat="1" ht="16.5" customHeight="1">
      <c r="A784" s="184"/>
      <c r="B784" s="26"/>
      <c r="C784" s="127" t="s">
        <v>1237</v>
      </c>
      <c r="D784" s="127" t="s">
        <v>143</v>
      </c>
      <c r="E784" s="128" t="s">
        <v>1238</v>
      </c>
      <c r="F784" s="129" t="s">
        <v>1239</v>
      </c>
      <c r="G784" s="130" t="s">
        <v>204</v>
      </c>
      <c r="H784" s="131">
        <v>12.3</v>
      </c>
      <c r="I784" s="132"/>
      <c r="J784" s="133">
        <f>ROUND(I784*H784,2)</f>
        <v>0</v>
      </c>
      <c r="K784" s="134"/>
      <c r="L784" s="26"/>
      <c r="M784" s="209" t="s">
        <v>1</v>
      </c>
      <c r="N784" s="135" t="s">
        <v>38</v>
      </c>
      <c r="O784" s="61"/>
      <c r="P784" s="136">
        <f>O784*H784</f>
        <v>0</v>
      </c>
      <c r="Q784" s="136">
        <v>1.5999999999999999E-5</v>
      </c>
      <c r="R784" s="136">
        <f>Q784*H784</f>
        <v>1.9680000000000001E-4</v>
      </c>
      <c r="S784" s="136">
        <v>0</v>
      </c>
      <c r="T784" s="137">
        <f>S784*H784</f>
        <v>0</v>
      </c>
      <c r="U784" s="184"/>
      <c r="V784" s="184"/>
      <c r="W784" s="184"/>
      <c r="X784" s="184"/>
      <c r="Y784" s="184"/>
      <c r="Z784" s="184"/>
      <c r="AA784" s="184"/>
      <c r="AB784" s="184"/>
      <c r="AC784" s="184"/>
      <c r="AD784" s="184"/>
      <c r="AE784" s="184"/>
      <c r="AR784" s="210" t="s">
        <v>279</v>
      </c>
      <c r="AT784" s="210" t="s">
        <v>143</v>
      </c>
      <c r="AU784" s="210" t="s">
        <v>83</v>
      </c>
      <c r="AY784" s="186" t="s">
        <v>140</v>
      </c>
      <c r="BE784" s="211">
        <f>IF(N784="základní",J784,0)</f>
        <v>0</v>
      </c>
      <c r="BF784" s="211">
        <f>IF(N784="snížená",J784,0)</f>
        <v>0</v>
      </c>
      <c r="BG784" s="211">
        <f>IF(N784="zákl. přenesená",J784,0)</f>
        <v>0</v>
      </c>
      <c r="BH784" s="211">
        <f>IF(N784="sníž. přenesená",J784,0)</f>
        <v>0</v>
      </c>
      <c r="BI784" s="211">
        <f>IF(N784="nulová",J784,0)</f>
        <v>0</v>
      </c>
      <c r="BJ784" s="186" t="s">
        <v>81</v>
      </c>
      <c r="BK784" s="211">
        <f>ROUND(I784*H784,2)</f>
        <v>0</v>
      </c>
      <c r="BL784" s="186" t="s">
        <v>279</v>
      </c>
      <c r="BM784" s="210" t="s">
        <v>1240</v>
      </c>
    </row>
    <row r="785" spans="1:65" s="139" customFormat="1">
      <c r="B785" s="138"/>
      <c r="D785" s="140" t="s">
        <v>149</v>
      </c>
      <c r="E785" s="141" t="s">
        <v>1</v>
      </c>
      <c r="F785" s="142" t="s">
        <v>1235</v>
      </c>
      <c r="H785" s="141" t="s">
        <v>1</v>
      </c>
      <c r="L785" s="138"/>
      <c r="M785" s="143"/>
      <c r="N785" s="144"/>
      <c r="O785" s="144"/>
      <c r="P785" s="144"/>
      <c r="Q785" s="144"/>
      <c r="R785" s="144"/>
      <c r="S785" s="144"/>
      <c r="T785" s="145"/>
      <c r="AT785" s="141" t="s">
        <v>149</v>
      </c>
      <c r="AU785" s="141" t="s">
        <v>83</v>
      </c>
      <c r="AV785" s="139" t="s">
        <v>81</v>
      </c>
      <c r="AW785" s="139" t="s">
        <v>31</v>
      </c>
      <c r="AX785" s="139" t="s">
        <v>73</v>
      </c>
      <c r="AY785" s="141" t="s">
        <v>140</v>
      </c>
    </row>
    <row r="786" spans="1:65" s="147" customFormat="1">
      <c r="B786" s="146"/>
      <c r="D786" s="140" t="s">
        <v>149</v>
      </c>
      <c r="E786" s="148" t="s">
        <v>1</v>
      </c>
      <c r="F786" s="149" t="s">
        <v>1241</v>
      </c>
      <c r="H786" s="150">
        <v>12.299999999999999</v>
      </c>
      <c r="L786" s="146"/>
      <c r="M786" s="151"/>
      <c r="N786" s="152"/>
      <c r="O786" s="152"/>
      <c r="P786" s="152"/>
      <c r="Q786" s="152"/>
      <c r="R786" s="152"/>
      <c r="S786" s="152"/>
      <c r="T786" s="153"/>
      <c r="AT786" s="148" t="s">
        <v>149</v>
      </c>
      <c r="AU786" s="148" t="s">
        <v>83</v>
      </c>
      <c r="AV786" s="147" t="s">
        <v>83</v>
      </c>
      <c r="AW786" s="147" t="s">
        <v>31</v>
      </c>
      <c r="AX786" s="147" t="s">
        <v>81</v>
      </c>
      <c r="AY786" s="148" t="s">
        <v>140</v>
      </c>
    </row>
    <row r="787" spans="1:65" s="39" customFormat="1" ht="21.75" customHeight="1">
      <c r="A787" s="184"/>
      <c r="B787" s="26"/>
      <c r="C787" s="127" t="s">
        <v>1242</v>
      </c>
      <c r="D787" s="127" t="s">
        <v>143</v>
      </c>
      <c r="E787" s="128" t="s">
        <v>1243</v>
      </c>
      <c r="F787" s="129" t="s">
        <v>1244</v>
      </c>
      <c r="G787" s="130" t="s">
        <v>204</v>
      </c>
      <c r="H787" s="131">
        <v>5.47</v>
      </c>
      <c r="I787" s="132"/>
      <c r="J787" s="133">
        <f>ROUND(I787*H787,2)</f>
        <v>0</v>
      </c>
      <c r="K787" s="134"/>
      <c r="L787" s="26"/>
      <c r="M787" s="209" t="s">
        <v>1</v>
      </c>
      <c r="N787" s="135" t="s">
        <v>38</v>
      </c>
      <c r="O787" s="61"/>
      <c r="P787" s="136">
        <f>O787*H787</f>
        <v>0</v>
      </c>
      <c r="Q787" s="136">
        <v>5.1865000000000001E-3</v>
      </c>
      <c r="R787" s="136">
        <f>Q787*H787</f>
        <v>2.8370155000000001E-2</v>
      </c>
      <c r="S787" s="136">
        <v>0</v>
      </c>
      <c r="T787" s="137">
        <f>S787*H787</f>
        <v>0</v>
      </c>
      <c r="U787" s="184"/>
      <c r="V787" s="184"/>
      <c r="W787" s="184"/>
      <c r="X787" s="184"/>
      <c r="Y787" s="184"/>
      <c r="Z787" s="184"/>
      <c r="AA787" s="184"/>
      <c r="AB787" s="184"/>
      <c r="AC787" s="184"/>
      <c r="AD787" s="184"/>
      <c r="AE787" s="184"/>
      <c r="AR787" s="210" t="s">
        <v>279</v>
      </c>
      <c r="AT787" s="210" t="s">
        <v>143</v>
      </c>
      <c r="AU787" s="210" t="s">
        <v>83</v>
      </c>
      <c r="AY787" s="186" t="s">
        <v>140</v>
      </c>
      <c r="BE787" s="211">
        <f>IF(N787="základní",J787,0)</f>
        <v>0</v>
      </c>
      <c r="BF787" s="211">
        <f>IF(N787="snížená",J787,0)</f>
        <v>0</v>
      </c>
      <c r="BG787" s="211">
        <f>IF(N787="zákl. přenesená",J787,0)</f>
        <v>0</v>
      </c>
      <c r="BH787" s="211">
        <f>IF(N787="sníž. přenesená",J787,0)</f>
        <v>0</v>
      </c>
      <c r="BI787" s="211">
        <f>IF(N787="nulová",J787,0)</f>
        <v>0</v>
      </c>
      <c r="BJ787" s="186" t="s">
        <v>81</v>
      </c>
      <c r="BK787" s="211">
        <f>ROUND(I787*H787,2)</f>
        <v>0</v>
      </c>
      <c r="BL787" s="186" t="s">
        <v>279</v>
      </c>
      <c r="BM787" s="210" t="s">
        <v>1245</v>
      </c>
    </row>
    <row r="788" spans="1:65" s="139" customFormat="1">
      <c r="B788" s="138"/>
      <c r="D788" s="140" t="s">
        <v>149</v>
      </c>
      <c r="E788" s="141" t="s">
        <v>1</v>
      </c>
      <c r="F788" s="142" t="s">
        <v>1246</v>
      </c>
      <c r="H788" s="141" t="s">
        <v>1</v>
      </c>
      <c r="L788" s="138"/>
      <c r="M788" s="143"/>
      <c r="N788" s="144"/>
      <c r="O788" s="144"/>
      <c r="P788" s="144"/>
      <c r="Q788" s="144"/>
      <c r="R788" s="144"/>
      <c r="S788" s="144"/>
      <c r="T788" s="145"/>
      <c r="AT788" s="141" t="s">
        <v>149</v>
      </c>
      <c r="AU788" s="141" t="s">
        <v>83</v>
      </c>
      <c r="AV788" s="139" t="s">
        <v>81</v>
      </c>
      <c r="AW788" s="139" t="s">
        <v>31</v>
      </c>
      <c r="AX788" s="139" t="s">
        <v>73</v>
      </c>
      <c r="AY788" s="141" t="s">
        <v>140</v>
      </c>
    </row>
    <row r="789" spans="1:65" s="139" customFormat="1">
      <c r="B789" s="138"/>
      <c r="D789" s="140" t="s">
        <v>149</v>
      </c>
      <c r="E789" s="141" t="s">
        <v>1</v>
      </c>
      <c r="F789" s="142" t="s">
        <v>532</v>
      </c>
      <c r="H789" s="141" t="s">
        <v>1</v>
      </c>
      <c r="L789" s="138"/>
      <c r="M789" s="143"/>
      <c r="N789" s="144"/>
      <c r="O789" s="144"/>
      <c r="P789" s="144"/>
      <c r="Q789" s="144"/>
      <c r="R789" s="144"/>
      <c r="S789" s="144"/>
      <c r="T789" s="145"/>
      <c r="AT789" s="141" t="s">
        <v>149</v>
      </c>
      <c r="AU789" s="141" t="s">
        <v>83</v>
      </c>
      <c r="AV789" s="139" t="s">
        <v>81</v>
      </c>
      <c r="AW789" s="139" t="s">
        <v>31</v>
      </c>
      <c r="AX789" s="139" t="s">
        <v>73</v>
      </c>
      <c r="AY789" s="141" t="s">
        <v>140</v>
      </c>
    </row>
    <row r="790" spans="1:65" s="147" customFormat="1">
      <c r="B790" s="146"/>
      <c r="D790" s="140" t="s">
        <v>149</v>
      </c>
      <c r="E790" s="148" t="s">
        <v>1</v>
      </c>
      <c r="F790" s="149" t="s">
        <v>1247</v>
      </c>
      <c r="H790" s="150">
        <v>2.17</v>
      </c>
      <c r="L790" s="146"/>
      <c r="M790" s="151"/>
      <c r="N790" s="152"/>
      <c r="O790" s="152"/>
      <c r="P790" s="152"/>
      <c r="Q790" s="152"/>
      <c r="R790" s="152"/>
      <c r="S790" s="152"/>
      <c r="T790" s="153"/>
      <c r="AT790" s="148" t="s">
        <v>149</v>
      </c>
      <c r="AU790" s="148" t="s">
        <v>83</v>
      </c>
      <c r="AV790" s="147" t="s">
        <v>83</v>
      </c>
      <c r="AW790" s="147" t="s">
        <v>31</v>
      </c>
      <c r="AX790" s="147" t="s">
        <v>73</v>
      </c>
      <c r="AY790" s="148" t="s">
        <v>140</v>
      </c>
    </row>
    <row r="791" spans="1:65" s="139" customFormat="1">
      <c r="B791" s="138"/>
      <c r="D791" s="140" t="s">
        <v>149</v>
      </c>
      <c r="E791" s="141" t="s">
        <v>1</v>
      </c>
      <c r="F791" s="142" t="s">
        <v>325</v>
      </c>
      <c r="H791" s="141" t="s">
        <v>1</v>
      </c>
      <c r="L791" s="138"/>
      <c r="M791" s="143"/>
      <c r="N791" s="144"/>
      <c r="O791" s="144"/>
      <c r="P791" s="144"/>
      <c r="Q791" s="144"/>
      <c r="R791" s="144"/>
      <c r="S791" s="144"/>
      <c r="T791" s="145"/>
      <c r="AT791" s="141" t="s">
        <v>149</v>
      </c>
      <c r="AU791" s="141" t="s">
        <v>83</v>
      </c>
      <c r="AV791" s="139" t="s">
        <v>81</v>
      </c>
      <c r="AW791" s="139" t="s">
        <v>31</v>
      </c>
      <c r="AX791" s="139" t="s">
        <v>73</v>
      </c>
      <c r="AY791" s="141" t="s">
        <v>140</v>
      </c>
    </row>
    <row r="792" spans="1:65" s="147" customFormat="1">
      <c r="B792" s="146"/>
      <c r="D792" s="140" t="s">
        <v>149</v>
      </c>
      <c r="E792" s="148" t="s">
        <v>1</v>
      </c>
      <c r="F792" s="149" t="s">
        <v>1248</v>
      </c>
      <c r="H792" s="150">
        <v>3.3</v>
      </c>
      <c r="L792" s="146"/>
      <c r="M792" s="151"/>
      <c r="N792" s="152"/>
      <c r="O792" s="152"/>
      <c r="P792" s="152"/>
      <c r="Q792" s="152"/>
      <c r="R792" s="152"/>
      <c r="S792" s="152"/>
      <c r="T792" s="153"/>
      <c r="AT792" s="148" t="s">
        <v>149</v>
      </c>
      <c r="AU792" s="148" t="s">
        <v>83</v>
      </c>
      <c r="AV792" s="147" t="s">
        <v>83</v>
      </c>
      <c r="AW792" s="147" t="s">
        <v>31</v>
      </c>
      <c r="AX792" s="147" t="s">
        <v>73</v>
      </c>
      <c r="AY792" s="148" t="s">
        <v>140</v>
      </c>
    </row>
    <row r="793" spans="1:65" s="155" customFormat="1">
      <c r="B793" s="154"/>
      <c r="D793" s="140" t="s">
        <v>149</v>
      </c>
      <c r="E793" s="156" t="s">
        <v>1</v>
      </c>
      <c r="F793" s="157" t="s">
        <v>170</v>
      </c>
      <c r="H793" s="158">
        <v>5.47</v>
      </c>
      <c r="L793" s="154"/>
      <c r="M793" s="159"/>
      <c r="N793" s="160"/>
      <c r="O793" s="160"/>
      <c r="P793" s="160"/>
      <c r="Q793" s="160"/>
      <c r="R793" s="160"/>
      <c r="S793" s="160"/>
      <c r="T793" s="161"/>
      <c r="AT793" s="156" t="s">
        <v>149</v>
      </c>
      <c r="AU793" s="156" t="s">
        <v>83</v>
      </c>
      <c r="AV793" s="155" t="s">
        <v>147</v>
      </c>
      <c r="AW793" s="155" t="s">
        <v>31</v>
      </c>
      <c r="AX793" s="155" t="s">
        <v>81</v>
      </c>
      <c r="AY793" s="156" t="s">
        <v>140</v>
      </c>
    </row>
    <row r="794" spans="1:65" s="39" customFormat="1" ht="24.2" customHeight="1">
      <c r="A794" s="184"/>
      <c r="B794" s="26"/>
      <c r="C794" s="127" t="s">
        <v>1249</v>
      </c>
      <c r="D794" s="127" t="s">
        <v>143</v>
      </c>
      <c r="E794" s="128" t="s">
        <v>1250</v>
      </c>
      <c r="F794" s="129" t="s">
        <v>1251</v>
      </c>
      <c r="G794" s="130" t="s">
        <v>156</v>
      </c>
      <c r="H794" s="131">
        <v>14.24</v>
      </c>
      <c r="I794" s="132"/>
      <c r="J794" s="133">
        <f>ROUND(I794*H794,2)</f>
        <v>0</v>
      </c>
      <c r="K794" s="134"/>
      <c r="L794" s="26"/>
      <c r="M794" s="209" t="s">
        <v>1</v>
      </c>
      <c r="N794" s="135" t="s">
        <v>38</v>
      </c>
      <c r="O794" s="61"/>
      <c r="P794" s="136">
        <f>O794*H794</f>
        <v>0</v>
      </c>
      <c r="Q794" s="136">
        <v>0</v>
      </c>
      <c r="R794" s="136">
        <f>Q794*H794</f>
        <v>0</v>
      </c>
      <c r="S794" s="136">
        <v>3.175E-2</v>
      </c>
      <c r="T794" s="137">
        <f>S794*H794</f>
        <v>0.45212000000000002</v>
      </c>
      <c r="U794" s="184"/>
      <c r="V794" s="184"/>
      <c r="W794" s="184"/>
      <c r="X794" s="184"/>
      <c r="Y794" s="184"/>
      <c r="Z794" s="184"/>
      <c r="AA794" s="184"/>
      <c r="AB794" s="184"/>
      <c r="AC794" s="184"/>
      <c r="AD794" s="184"/>
      <c r="AE794" s="184"/>
      <c r="AR794" s="210" t="s">
        <v>279</v>
      </c>
      <c r="AT794" s="210" t="s">
        <v>143</v>
      </c>
      <c r="AU794" s="210" t="s">
        <v>83</v>
      </c>
      <c r="AY794" s="186" t="s">
        <v>140</v>
      </c>
      <c r="BE794" s="211">
        <f>IF(N794="základní",J794,0)</f>
        <v>0</v>
      </c>
      <c r="BF794" s="211">
        <f>IF(N794="snížená",J794,0)</f>
        <v>0</v>
      </c>
      <c r="BG794" s="211">
        <f>IF(N794="zákl. přenesená",J794,0)</f>
        <v>0</v>
      </c>
      <c r="BH794" s="211">
        <f>IF(N794="sníž. přenesená",J794,0)</f>
        <v>0</v>
      </c>
      <c r="BI794" s="211">
        <f>IF(N794="nulová",J794,0)</f>
        <v>0</v>
      </c>
      <c r="BJ794" s="186" t="s">
        <v>81</v>
      </c>
      <c r="BK794" s="211">
        <f>ROUND(I794*H794,2)</f>
        <v>0</v>
      </c>
      <c r="BL794" s="186" t="s">
        <v>279</v>
      </c>
      <c r="BM794" s="210" t="s">
        <v>1252</v>
      </c>
    </row>
    <row r="795" spans="1:65" s="139" customFormat="1">
      <c r="B795" s="138"/>
      <c r="D795" s="140" t="s">
        <v>149</v>
      </c>
      <c r="E795" s="141" t="s">
        <v>1</v>
      </c>
      <c r="F795" s="142" t="s">
        <v>211</v>
      </c>
      <c r="H795" s="141" t="s">
        <v>1</v>
      </c>
      <c r="L795" s="138"/>
      <c r="M795" s="143"/>
      <c r="N795" s="144"/>
      <c r="O795" s="144"/>
      <c r="P795" s="144"/>
      <c r="Q795" s="144"/>
      <c r="R795" s="144"/>
      <c r="S795" s="144"/>
      <c r="T795" s="145"/>
      <c r="AT795" s="141" t="s">
        <v>149</v>
      </c>
      <c r="AU795" s="141" t="s">
        <v>83</v>
      </c>
      <c r="AV795" s="139" t="s">
        <v>81</v>
      </c>
      <c r="AW795" s="139" t="s">
        <v>31</v>
      </c>
      <c r="AX795" s="139" t="s">
        <v>73</v>
      </c>
      <c r="AY795" s="141" t="s">
        <v>140</v>
      </c>
    </row>
    <row r="796" spans="1:65" s="147" customFormat="1">
      <c r="B796" s="146"/>
      <c r="D796" s="140" t="s">
        <v>149</v>
      </c>
      <c r="E796" s="148" t="s">
        <v>1</v>
      </c>
      <c r="F796" s="149" t="s">
        <v>321</v>
      </c>
      <c r="H796" s="150">
        <v>4</v>
      </c>
      <c r="L796" s="146"/>
      <c r="M796" s="151"/>
      <c r="N796" s="152"/>
      <c r="O796" s="152"/>
      <c r="P796" s="152"/>
      <c r="Q796" s="152"/>
      <c r="R796" s="152"/>
      <c r="S796" s="152"/>
      <c r="T796" s="153"/>
      <c r="AT796" s="148" t="s">
        <v>149</v>
      </c>
      <c r="AU796" s="148" t="s">
        <v>83</v>
      </c>
      <c r="AV796" s="147" t="s">
        <v>83</v>
      </c>
      <c r="AW796" s="147" t="s">
        <v>31</v>
      </c>
      <c r="AX796" s="147" t="s">
        <v>73</v>
      </c>
      <c r="AY796" s="148" t="s">
        <v>140</v>
      </c>
    </row>
    <row r="797" spans="1:65" s="139" customFormat="1">
      <c r="B797" s="138"/>
      <c r="D797" s="140" t="s">
        <v>149</v>
      </c>
      <c r="E797" s="141" t="s">
        <v>1</v>
      </c>
      <c r="F797" s="142" t="s">
        <v>1253</v>
      </c>
      <c r="H797" s="141" t="s">
        <v>1</v>
      </c>
      <c r="L797" s="138"/>
      <c r="M797" s="143"/>
      <c r="N797" s="144"/>
      <c r="O797" s="144"/>
      <c r="P797" s="144"/>
      <c r="Q797" s="144"/>
      <c r="R797" s="144"/>
      <c r="S797" s="144"/>
      <c r="T797" s="145"/>
      <c r="AT797" s="141" t="s">
        <v>149</v>
      </c>
      <c r="AU797" s="141" t="s">
        <v>83</v>
      </c>
      <c r="AV797" s="139" t="s">
        <v>81</v>
      </c>
      <c r="AW797" s="139" t="s">
        <v>31</v>
      </c>
      <c r="AX797" s="139" t="s">
        <v>73</v>
      </c>
      <c r="AY797" s="141" t="s">
        <v>140</v>
      </c>
    </row>
    <row r="798" spans="1:65" s="147" customFormat="1">
      <c r="B798" s="146"/>
      <c r="D798" s="140" t="s">
        <v>149</v>
      </c>
      <c r="E798" s="148" t="s">
        <v>1</v>
      </c>
      <c r="F798" s="149" t="s">
        <v>1254</v>
      </c>
      <c r="H798" s="150">
        <v>2.2000000000000002</v>
      </c>
      <c r="L798" s="146"/>
      <c r="M798" s="151"/>
      <c r="N798" s="152"/>
      <c r="O798" s="152"/>
      <c r="P798" s="152"/>
      <c r="Q798" s="152"/>
      <c r="R798" s="152"/>
      <c r="S798" s="152"/>
      <c r="T798" s="153"/>
      <c r="AT798" s="148" t="s">
        <v>149</v>
      </c>
      <c r="AU798" s="148" t="s">
        <v>83</v>
      </c>
      <c r="AV798" s="147" t="s">
        <v>83</v>
      </c>
      <c r="AW798" s="147" t="s">
        <v>31</v>
      </c>
      <c r="AX798" s="147" t="s">
        <v>73</v>
      </c>
      <c r="AY798" s="148" t="s">
        <v>140</v>
      </c>
    </row>
    <row r="799" spans="1:65" s="139" customFormat="1">
      <c r="B799" s="138"/>
      <c r="D799" s="140" t="s">
        <v>149</v>
      </c>
      <c r="E799" s="141" t="s">
        <v>1</v>
      </c>
      <c r="F799" s="142" t="s">
        <v>1255</v>
      </c>
      <c r="H799" s="141" t="s">
        <v>1</v>
      </c>
      <c r="L799" s="138"/>
      <c r="M799" s="143"/>
      <c r="N799" s="144"/>
      <c r="O799" s="144"/>
      <c r="P799" s="144"/>
      <c r="Q799" s="144"/>
      <c r="R799" s="144"/>
      <c r="S799" s="144"/>
      <c r="T799" s="145"/>
      <c r="AT799" s="141" t="s">
        <v>149</v>
      </c>
      <c r="AU799" s="141" t="s">
        <v>83</v>
      </c>
      <c r="AV799" s="139" t="s">
        <v>81</v>
      </c>
      <c r="AW799" s="139" t="s">
        <v>31</v>
      </c>
      <c r="AX799" s="139" t="s">
        <v>73</v>
      </c>
      <c r="AY799" s="141" t="s">
        <v>140</v>
      </c>
    </row>
    <row r="800" spans="1:65" s="147" customFormat="1">
      <c r="B800" s="146"/>
      <c r="D800" s="140" t="s">
        <v>149</v>
      </c>
      <c r="E800" s="148" t="s">
        <v>1</v>
      </c>
      <c r="F800" s="149" t="s">
        <v>1256</v>
      </c>
      <c r="H800" s="150">
        <v>8.0399999999999991</v>
      </c>
      <c r="L800" s="146"/>
      <c r="M800" s="151"/>
      <c r="N800" s="152"/>
      <c r="O800" s="152"/>
      <c r="P800" s="152"/>
      <c r="Q800" s="152"/>
      <c r="R800" s="152"/>
      <c r="S800" s="152"/>
      <c r="T800" s="153"/>
      <c r="AT800" s="148" t="s">
        <v>149</v>
      </c>
      <c r="AU800" s="148" t="s">
        <v>83</v>
      </c>
      <c r="AV800" s="147" t="s">
        <v>83</v>
      </c>
      <c r="AW800" s="147" t="s">
        <v>31</v>
      </c>
      <c r="AX800" s="147" t="s">
        <v>73</v>
      </c>
      <c r="AY800" s="148" t="s">
        <v>140</v>
      </c>
    </row>
    <row r="801" spans="1:65" s="155" customFormat="1">
      <c r="B801" s="154"/>
      <c r="D801" s="140" t="s">
        <v>149</v>
      </c>
      <c r="E801" s="156" t="s">
        <v>1</v>
      </c>
      <c r="F801" s="157" t="s">
        <v>170</v>
      </c>
      <c r="H801" s="158">
        <v>14.239999999999998</v>
      </c>
      <c r="L801" s="154"/>
      <c r="M801" s="159"/>
      <c r="N801" s="160"/>
      <c r="O801" s="160"/>
      <c r="P801" s="160"/>
      <c r="Q801" s="160"/>
      <c r="R801" s="160"/>
      <c r="S801" s="160"/>
      <c r="T801" s="161"/>
      <c r="AT801" s="156" t="s">
        <v>149</v>
      </c>
      <c r="AU801" s="156" t="s">
        <v>83</v>
      </c>
      <c r="AV801" s="155" t="s">
        <v>147</v>
      </c>
      <c r="AW801" s="155" t="s">
        <v>31</v>
      </c>
      <c r="AX801" s="155" t="s">
        <v>81</v>
      </c>
      <c r="AY801" s="156" t="s">
        <v>140</v>
      </c>
    </row>
    <row r="802" spans="1:65" s="39" customFormat="1" ht="37.9" customHeight="1">
      <c r="A802" s="184"/>
      <c r="B802" s="26"/>
      <c r="C802" s="127" t="s">
        <v>1257</v>
      </c>
      <c r="D802" s="127" t="s">
        <v>143</v>
      </c>
      <c r="E802" s="128" t="s">
        <v>1258</v>
      </c>
      <c r="F802" s="129" t="s">
        <v>1259</v>
      </c>
      <c r="G802" s="130" t="s">
        <v>156</v>
      </c>
      <c r="H802" s="131">
        <v>3.75</v>
      </c>
      <c r="I802" s="132"/>
      <c r="J802" s="133">
        <f>ROUND(I802*H802,2)</f>
        <v>0</v>
      </c>
      <c r="K802" s="134"/>
      <c r="L802" s="26"/>
      <c r="M802" s="209" t="s">
        <v>1</v>
      </c>
      <c r="N802" s="135" t="s">
        <v>38</v>
      </c>
      <c r="O802" s="61"/>
      <c r="P802" s="136">
        <f>O802*H802</f>
        <v>0</v>
      </c>
      <c r="Q802" s="136">
        <v>2.9641399999999998E-2</v>
      </c>
      <c r="R802" s="136">
        <f>Q802*H802</f>
        <v>0.11115525</v>
      </c>
      <c r="S802" s="136">
        <v>0</v>
      </c>
      <c r="T802" s="137">
        <f>S802*H802</f>
        <v>0</v>
      </c>
      <c r="U802" s="184"/>
      <c r="V802" s="184"/>
      <c r="W802" s="184"/>
      <c r="X802" s="184"/>
      <c r="Y802" s="184"/>
      <c r="Z802" s="184"/>
      <c r="AA802" s="184"/>
      <c r="AB802" s="184"/>
      <c r="AC802" s="184"/>
      <c r="AD802" s="184"/>
      <c r="AE802" s="184"/>
      <c r="AR802" s="210" t="s">
        <v>279</v>
      </c>
      <c r="AT802" s="210" t="s">
        <v>143</v>
      </c>
      <c r="AU802" s="210" t="s">
        <v>83</v>
      </c>
      <c r="AY802" s="186" t="s">
        <v>140</v>
      </c>
      <c r="BE802" s="211">
        <f>IF(N802="základní",J802,0)</f>
        <v>0</v>
      </c>
      <c r="BF802" s="211">
        <f>IF(N802="snížená",J802,0)</f>
        <v>0</v>
      </c>
      <c r="BG802" s="211">
        <f>IF(N802="zákl. přenesená",J802,0)</f>
        <v>0</v>
      </c>
      <c r="BH802" s="211">
        <f>IF(N802="sníž. přenesená",J802,0)</f>
        <v>0</v>
      </c>
      <c r="BI802" s="211">
        <f>IF(N802="nulová",J802,0)</f>
        <v>0</v>
      </c>
      <c r="BJ802" s="186" t="s">
        <v>81</v>
      </c>
      <c r="BK802" s="211">
        <f>ROUND(I802*H802,2)</f>
        <v>0</v>
      </c>
      <c r="BL802" s="186" t="s">
        <v>279</v>
      </c>
      <c r="BM802" s="210" t="s">
        <v>1260</v>
      </c>
    </row>
    <row r="803" spans="1:65" s="139" customFormat="1">
      <c r="B803" s="138"/>
      <c r="D803" s="140" t="s">
        <v>149</v>
      </c>
      <c r="E803" s="141" t="s">
        <v>1</v>
      </c>
      <c r="F803" s="142" t="s">
        <v>532</v>
      </c>
      <c r="H803" s="141" t="s">
        <v>1</v>
      </c>
      <c r="L803" s="138"/>
      <c r="M803" s="143"/>
      <c r="N803" s="144"/>
      <c r="O803" s="144"/>
      <c r="P803" s="144"/>
      <c r="Q803" s="144"/>
      <c r="R803" s="144"/>
      <c r="S803" s="144"/>
      <c r="T803" s="145"/>
      <c r="AT803" s="141" t="s">
        <v>149</v>
      </c>
      <c r="AU803" s="141" t="s">
        <v>83</v>
      </c>
      <c r="AV803" s="139" t="s">
        <v>81</v>
      </c>
      <c r="AW803" s="139" t="s">
        <v>31</v>
      </c>
      <c r="AX803" s="139" t="s">
        <v>73</v>
      </c>
      <c r="AY803" s="141" t="s">
        <v>140</v>
      </c>
    </row>
    <row r="804" spans="1:65" s="147" customFormat="1">
      <c r="B804" s="146"/>
      <c r="D804" s="140" t="s">
        <v>149</v>
      </c>
      <c r="E804" s="148" t="s">
        <v>1</v>
      </c>
      <c r="F804" s="149" t="s">
        <v>1261</v>
      </c>
      <c r="H804" s="150">
        <v>1.25</v>
      </c>
      <c r="L804" s="146"/>
      <c r="M804" s="151"/>
      <c r="N804" s="152"/>
      <c r="O804" s="152"/>
      <c r="P804" s="152"/>
      <c r="Q804" s="152"/>
      <c r="R804" s="152"/>
      <c r="S804" s="152"/>
      <c r="T804" s="153"/>
      <c r="AT804" s="148" t="s">
        <v>149</v>
      </c>
      <c r="AU804" s="148" t="s">
        <v>83</v>
      </c>
      <c r="AV804" s="147" t="s">
        <v>83</v>
      </c>
      <c r="AW804" s="147" t="s">
        <v>31</v>
      </c>
      <c r="AX804" s="147" t="s">
        <v>73</v>
      </c>
      <c r="AY804" s="148" t="s">
        <v>140</v>
      </c>
    </row>
    <row r="805" spans="1:65" s="139" customFormat="1">
      <c r="B805" s="138"/>
      <c r="D805" s="140" t="s">
        <v>149</v>
      </c>
      <c r="E805" s="141" t="s">
        <v>1</v>
      </c>
      <c r="F805" s="142" t="s">
        <v>325</v>
      </c>
      <c r="H805" s="141" t="s">
        <v>1</v>
      </c>
      <c r="L805" s="138"/>
      <c r="M805" s="143"/>
      <c r="N805" s="144"/>
      <c r="O805" s="144"/>
      <c r="P805" s="144"/>
      <c r="Q805" s="144"/>
      <c r="R805" s="144"/>
      <c r="S805" s="144"/>
      <c r="T805" s="145"/>
      <c r="AT805" s="141" t="s">
        <v>149</v>
      </c>
      <c r="AU805" s="141" t="s">
        <v>83</v>
      </c>
      <c r="AV805" s="139" t="s">
        <v>81</v>
      </c>
      <c r="AW805" s="139" t="s">
        <v>31</v>
      </c>
      <c r="AX805" s="139" t="s">
        <v>73</v>
      </c>
      <c r="AY805" s="141" t="s">
        <v>140</v>
      </c>
    </row>
    <row r="806" spans="1:65" s="147" customFormat="1">
      <c r="B806" s="146"/>
      <c r="D806" s="140" t="s">
        <v>149</v>
      </c>
      <c r="E806" s="148" t="s">
        <v>1</v>
      </c>
      <c r="F806" s="149" t="s">
        <v>1262</v>
      </c>
      <c r="H806" s="150">
        <v>2.5</v>
      </c>
      <c r="L806" s="146"/>
      <c r="M806" s="151"/>
      <c r="N806" s="152"/>
      <c r="O806" s="152"/>
      <c r="P806" s="152"/>
      <c r="Q806" s="152"/>
      <c r="R806" s="152"/>
      <c r="S806" s="152"/>
      <c r="T806" s="153"/>
      <c r="AT806" s="148" t="s">
        <v>149</v>
      </c>
      <c r="AU806" s="148" t="s">
        <v>83</v>
      </c>
      <c r="AV806" s="147" t="s">
        <v>83</v>
      </c>
      <c r="AW806" s="147" t="s">
        <v>31</v>
      </c>
      <c r="AX806" s="147" t="s">
        <v>73</v>
      </c>
      <c r="AY806" s="148" t="s">
        <v>140</v>
      </c>
    </row>
    <row r="807" spans="1:65" s="155" customFormat="1">
      <c r="B807" s="154"/>
      <c r="D807" s="140" t="s">
        <v>149</v>
      </c>
      <c r="E807" s="156" t="s">
        <v>1</v>
      </c>
      <c r="F807" s="157" t="s">
        <v>170</v>
      </c>
      <c r="H807" s="158">
        <v>3.75</v>
      </c>
      <c r="L807" s="154"/>
      <c r="M807" s="159"/>
      <c r="N807" s="160"/>
      <c r="O807" s="160"/>
      <c r="P807" s="160"/>
      <c r="Q807" s="160"/>
      <c r="R807" s="160"/>
      <c r="S807" s="160"/>
      <c r="T807" s="161"/>
      <c r="AT807" s="156" t="s">
        <v>149</v>
      </c>
      <c r="AU807" s="156" t="s">
        <v>83</v>
      </c>
      <c r="AV807" s="155" t="s">
        <v>147</v>
      </c>
      <c r="AW807" s="155" t="s">
        <v>31</v>
      </c>
      <c r="AX807" s="155" t="s">
        <v>81</v>
      </c>
      <c r="AY807" s="156" t="s">
        <v>140</v>
      </c>
    </row>
    <row r="808" spans="1:65" s="39" customFormat="1" ht="16.5" customHeight="1">
      <c r="A808" s="184"/>
      <c r="B808" s="26"/>
      <c r="C808" s="127" t="s">
        <v>1263</v>
      </c>
      <c r="D808" s="127" t="s">
        <v>143</v>
      </c>
      <c r="E808" s="128" t="s">
        <v>1264</v>
      </c>
      <c r="F808" s="129" t="s">
        <v>1265</v>
      </c>
      <c r="G808" s="130" t="s">
        <v>156</v>
      </c>
      <c r="H808" s="131">
        <v>75.712000000000003</v>
      </c>
      <c r="I808" s="132"/>
      <c r="J808" s="133">
        <f>ROUND(I808*H808,2)</f>
        <v>0</v>
      </c>
      <c r="K808" s="134"/>
      <c r="L808" s="26"/>
      <c r="M808" s="209" t="s">
        <v>1</v>
      </c>
      <c r="N808" s="135" t="s">
        <v>38</v>
      </c>
      <c r="O808" s="61"/>
      <c r="P808" s="136">
        <f>O808*H808</f>
        <v>0</v>
      </c>
      <c r="Q808" s="136">
        <v>1E-4</v>
      </c>
      <c r="R808" s="136">
        <f>Q808*H808</f>
        <v>7.571200000000001E-3</v>
      </c>
      <c r="S808" s="136">
        <v>0</v>
      </c>
      <c r="T808" s="137">
        <f>S808*H808</f>
        <v>0</v>
      </c>
      <c r="U808" s="184"/>
      <c r="V808" s="184"/>
      <c r="W808" s="184"/>
      <c r="X808" s="184"/>
      <c r="Y808" s="184"/>
      <c r="Z808" s="184"/>
      <c r="AA808" s="184"/>
      <c r="AB808" s="184"/>
      <c r="AC808" s="184"/>
      <c r="AD808" s="184"/>
      <c r="AE808" s="184"/>
      <c r="AR808" s="210" t="s">
        <v>279</v>
      </c>
      <c r="AT808" s="210" t="s">
        <v>143</v>
      </c>
      <c r="AU808" s="210" t="s">
        <v>83</v>
      </c>
      <c r="AY808" s="186" t="s">
        <v>140</v>
      </c>
      <c r="BE808" s="211">
        <f>IF(N808="základní",J808,0)</f>
        <v>0</v>
      </c>
      <c r="BF808" s="211">
        <f>IF(N808="snížená",J808,0)</f>
        <v>0</v>
      </c>
      <c r="BG808" s="211">
        <f>IF(N808="zákl. přenesená",J808,0)</f>
        <v>0</v>
      </c>
      <c r="BH808" s="211">
        <f>IF(N808="sníž. přenesená",J808,0)</f>
        <v>0</v>
      </c>
      <c r="BI808" s="211">
        <f>IF(N808="nulová",J808,0)</f>
        <v>0</v>
      </c>
      <c r="BJ808" s="186" t="s">
        <v>81</v>
      </c>
      <c r="BK808" s="211">
        <f>ROUND(I808*H808,2)</f>
        <v>0</v>
      </c>
      <c r="BL808" s="186" t="s">
        <v>279</v>
      </c>
      <c r="BM808" s="210" t="s">
        <v>1266</v>
      </c>
    </row>
    <row r="809" spans="1:65" s="147" customFormat="1">
      <c r="B809" s="146"/>
      <c r="D809" s="140" t="s">
        <v>149</v>
      </c>
      <c r="E809" s="148" t="s">
        <v>1</v>
      </c>
      <c r="F809" s="149" t="s">
        <v>1267</v>
      </c>
      <c r="H809" s="150">
        <v>75.712000000000003</v>
      </c>
      <c r="L809" s="146"/>
      <c r="M809" s="151"/>
      <c r="N809" s="152"/>
      <c r="O809" s="152"/>
      <c r="P809" s="152"/>
      <c r="Q809" s="152"/>
      <c r="R809" s="152"/>
      <c r="S809" s="152"/>
      <c r="T809" s="153"/>
      <c r="AT809" s="148" t="s">
        <v>149</v>
      </c>
      <c r="AU809" s="148" t="s">
        <v>83</v>
      </c>
      <c r="AV809" s="147" t="s">
        <v>83</v>
      </c>
      <c r="AW809" s="147" t="s">
        <v>31</v>
      </c>
      <c r="AX809" s="147" t="s">
        <v>81</v>
      </c>
      <c r="AY809" s="148" t="s">
        <v>140</v>
      </c>
    </row>
    <row r="810" spans="1:65" s="39" customFormat="1" ht="24.2" customHeight="1">
      <c r="A810" s="184"/>
      <c r="B810" s="26"/>
      <c r="C810" s="127" t="s">
        <v>1268</v>
      </c>
      <c r="D810" s="127" t="s">
        <v>143</v>
      </c>
      <c r="E810" s="128" t="s">
        <v>1269</v>
      </c>
      <c r="F810" s="129" t="s">
        <v>1270</v>
      </c>
      <c r="G810" s="130" t="s">
        <v>204</v>
      </c>
      <c r="H810" s="131">
        <v>25.7</v>
      </c>
      <c r="I810" s="132"/>
      <c r="J810" s="133">
        <f>ROUND(I810*H810,2)</f>
        <v>0</v>
      </c>
      <c r="K810" s="134"/>
      <c r="L810" s="26"/>
      <c r="M810" s="209" t="s">
        <v>1</v>
      </c>
      <c r="N810" s="135" t="s">
        <v>38</v>
      </c>
      <c r="O810" s="61"/>
      <c r="P810" s="136">
        <f>O810*H810</f>
        <v>0</v>
      </c>
      <c r="Q810" s="136">
        <v>1.2650000000000001E-4</v>
      </c>
      <c r="R810" s="136">
        <f>Q810*H810</f>
        <v>3.2510500000000001E-3</v>
      </c>
      <c r="S810" s="136">
        <v>0</v>
      </c>
      <c r="T810" s="137">
        <f>S810*H810</f>
        <v>0</v>
      </c>
      <c r="U810" s="184"/>
      <c r="V810" s="184"/>
      <c r="W810" s="184"/>
      <c r="X810" s="184"/>
      <c r="Y810" s="184"/>
      <c r="Z810" s="184"/>
      <c r="AA810" s="184"/>
      <c r="AB810" s="184"/>
      <c r="AC810" s="184"/>
      <c r="AD810" s="184"/>
      <c r="AE810" s="184"/>
      <c r="AR810" s="210" t="s">
        <v>279</v>
      </c>
      <c r="AT810" s="210" t="s">
        <v>143</v>
      </c>
      <c r="AU810" s="210" t="s">
        <v>83</v>
      </c>
      <c r="AY810" s="186" t="s">
        <v>140</v>
      </c>
      <c r="BE810" s="211">
        <f>IF(N810="základní",J810,0)</f>
        <v>0</v>
      </c>
      <c r="BF810" s="211">
        <f>IF(N810="snížená",J810,0)</f>
        <v>0</v>
      </c>
      <c r="BG810" s="211">
        <f>IF(N810="zákl. přenesená",J810,0)</f>
        <v>0</v>
      </c>
      <c r="BH810" s="211">
        <f>IF(N810="sníž. přenesená",J810,0)</f>
        <v>0</v>
      </c>
      <c r="BI810" s="211">
        <f>IF(N810="nulová",J810,0)</f>
        <v>0</v>
      </c>
      <c r="BJ810" s="186" t="s">
        <v>81</v>
      </c>
      <c r="BK810" s="211">
        <f>ROUND(I810*H810,2)</f>
        <v>0</v>
      </c>
      <c r="BL810" s="186" t="s">
        <v>279</v>
      </c>
      <c r="BM810" s="210" t="s">
        <v>1271</v>
      </c>
    </row>
    <row r="811" spans="1:65" s="147" customFormat="1">
      <c r="B811" s="146"/>
      <c r="D811" s="140" t="s">
        <v>149</v>
      </c>
      <c r="E811" s="148" t="s">
        <v>1</v>
      </c>
      <c r="F811" s="149" t="s">
        <v>1272</v>
      </c>
      <c r="H811" s="150">
        <v>25.7</v>
      </c>
      <c r="L811" s="146"/>
      <c r="M811" s="151"/>
      <c r="N811" s="152"/>
      <c r="O811" s="152"/>
      <c r="P811" s="152"/>
      <c r="Q811" s="152"/>
      <c r="R811" s="152"/>
      <c r="S811" s="152"/>
      <c r="T811" s="153"/>
      <c r="AT811" s="148" t="s">
        <v>149</v>
      </c>
      <c r="AU811" s="148" t="s">
        <v>83</v>
      </c>
      <c r="AV811" s="147" t="s">
        <v>83</v>
      </c>
      <c r="AW811" s="147" t="s">
        <v>31</v>
      </c>
      <c r="AX811" s="147" t="s">
        <v>81</v>
      </c>
      <c r="AY811" s="148" t="s">
        <v>140</v>
      </c>
    </row>
    <row r="812" spans="1:65" s="39" customFormat="1" ht="24.2" customHeight="1">
      <c r="A812" s="184"/>
      <c r="B812" s="26"/>
      <c r="C812" s="127" t="s">
        <v>1273</v>
      </c>
      <c r="D812" s="127" t="s">
        <v>143</v>
      </c>
      <c r="E812" s="128" t="s">
        <v>1274</v>
      </c>
      <c r="F812" s="129" t="s">
        <v>1275</v>
      </c>
      <c r="G812" s="130" t="s">
        <v>156</v>
      </c>
      <c r="H812" s="131">
        <v>28.1</v>
      </c>
      <c r="I812" s="132"/>
      <c r="J812" s="133">
        <f>ROUND(I812*H812,2)</f>
        <v>0</v>
      </c>
      <c r="K812" s="134"/>
      <c r="L812" s="26"/>
      <c r="M812" s="209" t="s">
        <v>1</v>
      </c>
      <c r="N812" s="135" t="s">
        <v>38</v>
      </c>
      <c r="O812" s="61"/>
      <c r="P812" s="136">
        <f>O812*H812</f>
        <v>0</v>
      </c>
      <c r="Q812" s="136">
        <v>1.26E-2</v>
      </c>
      <c r="R812" s="136">
        <f>Q812*H812</f>
        <v>0.35406000000000004</v>
      </c>
      <c r="S812" s="136">
        <v>0</v>
      </c>
      <c r="T812" s="137">
        <f>S812*H812</f>
        <v>0</v>
      </c>
      <c r="U812" s="184"/>
      <c r="V812" s="184"/>
      <c r="W812" s="184"/>
      <c r="X812" s="184"/>
      <c r="Y812" s="184"/>
      <c r="Z812" s="184"/>
      <c r="AA812" s="184"/>
      <c r="AB812" s="184"/>
      <c r="AC812" s="184"/>
      <c r="AD812" s="184"/>
      <c r="AE812" s="184"/>
      <c r="AR812" s="210" t="s">
        <v>279</v>
      </c>
      <c r="AT812" s="210" t="s">
        <v>143</v>
      </c>
      <c r="AU812" s="210" t="s">
        <v>83</v>
      </c>
      <c r="AY812" s="186" t="s">
        <v>140</v>
      </c>
      <c r="BE812" s="211">
        <f>IF(N812="základní",J812,0)</f>
        <v>0</v>
      </c>
      <c r="BF812" s="211">
        <f>IF(N812="snížená",J812,0)</f>
        <v>0</v>
      </c>
      <c r="BG812" s="211">
        <f>IF(N812="zákl. přenesená",J812,0)</f>
        <v>0</v>
      </c>
      <c r="BH812" s="211">
        <f>IF(N812="sníž. přenesená",J812,0)</f>
        <v>0</v>
      </c>
      <c r="BI812" s="211">
        <f>IF(N812="nulová",J812,0)</f>
        <v>0</v>
      </c>
      <c r="BJ812" s="186" t="s">
        <v>81</v>
      </c>
      <c r="BK812" s="211">
        <f>ROUND(I812*H812,2)</f>
        <v>0</v>
      </c>
      <c r="BL812" s="186" t="s">
        <v>279</v>
      </c>
      <c r="BM812" s="210" t="s">
        <v>1276</v>
      </c>
    </row>
    <row r="813" spans="1:65" s="139" customFormat="1">
      <c r="B813" s="138"/>
      <c r="D813" s="140" t="s">
        <v>149</v>
      </c>
      <c r="E813" s="141" t="s">
        <v>1</v>
      </c>
      <c r="F813" s="142" t="s">
        <v>601</v>
      </c>
      <c r="H813" s="141" t="s">
        <v>1</v>
      </c>
      <c r="L813" s="138"/>
      <c r="M813" s="143"/>
      <c r="N813" s="144"/>
      <c r="O813" s="144"/>
      <c r="P813" s="144"/>
      <c r="Q813" s="144"/>
      <c r="R813" s="144"/>
      <c r="S813" s="144"/>
      <c r="T813" s="145"/>
      <c r="AT813" s="141" t="s">
        <v>149</v>
      </c>
      <c r="AU813" s="141" t="s">
        <v>83</v>
      </c>
      <c r="AV813" s="139" t="s">
        <v>81</v>
      </c>
      <c r="AW813" s="139" t="s">
        <v>31</v>
      </c>
      <c r="AX813" s="139" t="s">
        <v>73</v>
      </c>
      <c r="AY813" s="141" t="s">
        <v>140</v>
      </c>
    </row>
    <row r="814" spans="1:65" s="147" customFormat="1">
      <c r="B814" s="146"/>
      <c r="D814" s="140" t="s">
        <v>149</v>
      </c>
      <c r="E814" s="148" t="s">
        <v>1</v>
      </c>
      <c r="F814" s="149" t="s">
        <v>235</v>
      </c>
      <c r="H814" s="150">
        <v>28.099999999999998</v>
      </c>
      <c r="L814" s="146"/>
      <c r="M814" s="151"/>
      <c r="N814" s="152"/>
      <c r="O814" s="152"/>
      <c r="P814" s="152"/>
      <c r="Q814" s="152"/>
      <c r="R814" s="152"/>
      <c r="S814" s="152"/>
      <c r="T814" s="153"/>
      <c r="AT814" s="148" t="s">
        <v>149</v>
      </c>
      <c r="AU814" s="148" t="s">
        <v>83</v>
      </c>
      <c r="AV814" s="147" t="s">
        <v>83</v>
      </c>
      <c r="AW814" s="147" t="s">
        <v>31</v>
      </c>
      <c r="AX814" s="147" t="s">
        <v>73</v>
      </c>
      <c r="AY814" s="148" t="s">
        <v>140</v>
      </c>
    </row>
    <row r="815" spans="1:65" s="155" customFormat="1">
      <c r="B815" s="154"/>
      <c r="D815" s="140" t="s">
        <v>149</v>
      </c>
      <c r="E815" s="156" t="s">
        <v>1</v>
      </c>
      <c r="F815" s="157" t="s">
        <v>170</v>
      </c>
      <c r="H815" s="158">
        <v>28.099999999999998</v>
      </c>
      <c r="L815" s="154"/>
      <c r="M815" s="159"/>
      <c r="N815" s="160"/>
      <c r="O815" s="160"/>
      <c r="P815" s="160"/>
      <c r="Q815" s="160"/>
      <c r="R815" s="160"/>
      <c r="S815" s="160"/>
      <c r="T815" s="161"/>
      <c r="AT815" s="156" t="s">
        <v>149</v>
      </c>
      <c r="AU815" s="156" t="s">
        <v>83</v>
      </c>
      <c r="AV815" s="155" t="s">
        <v>147</v>
      </c>
      <c r="AW815" s="155" t="s">
        <v>31</v>
      </c>
      <c r="AX815" s="155" t="s">
        <v>81</v>
      </c>
      <c r="AY815" s="156" t="s">
        <v>140</v>
      </c>
    </row>
    <row r="816" spans="1:65" s="39" customFormat="1" ht="24.2" customHeight="1">
      <c r="A816" s="184"/>
      <c r="B816" s="26"/>
      <c r="C816" s="127" t="s">
        <v>1277</v>
      </c>
      <c r="D816" s="127" t="s">
        <v>143</v>
      </c>
      <c r="E816" s="128" t="s">
        <v>1278</v>
      </c>
      <c r="F816" s="129" t="s">
        <v>1279</v>
      </c>
      <c r="G816" s="130" t="s">
        <v>156</v>
      </c>
      <c r="H816" s="131">
        <v>23</v>
      </c>
      <c r="I816" s="132"/>
      <c r="J816" s="133">
        <f>ROUND(I816*H816,2)</f>
        <v>0</v>
      </c>
      <c r="K816" s="134"/>
      <c r="L816" s="26"/>
      <c r="M816" s="209" t="s">
        <v>1</v>
      </c>
      <c r="N816" s="135" t="s">
        <v>38</v>
      </c>
      <c r="O816" s="61"/>
      <c r="P816" s="136">
        <f>O816*H816</f>
        <v>0</v>
      </c>
      <c r="Q816" s="136">
        <v>0</v>
      </c>
      <c r="R816" s="136">
        <f>Q816*H816</f>
        <v>0</v>
      </c>
      <c r="S816" s="136">
        <v>1.721E-2</v>
      </c>
      <c r="T816" s="137">
        <f>S816*H816</f>
        <v>0.39583000000000002</v>
      </c>
      <c r="U816" s="184"/>
      <c r="V816" s="184"/>
      <c r="W816" s="184"/>
      <c r="X816" s="184"/>
      <c r="Y816" s="184"/>
      <c r="Z816" s="184"/>
      <c r="AA816" s="184"/>
      <c r="AB816" s="184"/>
      <c r="AC816" s="184"/>
      <c r="AD816" s="184"/>
      <c r="AE816" s="184"/>
      <c r="AR816" s="210" t="s">
        <v>279</v>
      </c>
      <c r="AT816" s="210" t="s">
        <v>143</v>
      </c>
      <c r="AU816" s="210" t="s">
        <v>83</v>
      </c>
      <c r="AY816" s="186" t="s">
        <v>140</v>
      </c>
      <c r="BE816" s="211">
        <f>IF(N816="základní",J816,0)</f>
        <v>0</v>
      </c>
      <c r="BF816" s="211">
        <f>IF(N816="snížená",J816,0)</f>
        <v>0</v>
      </c>
      <c r="BG816" s="211">
        <f>IF(N816="zákl. přenesená",J816,0)</f>
        <v>0</v>
      </c>
      <c r="BH816" s="211">
        <f>IF(N816="sníž. přenesená",J816,0)</f>
        <v>0</v>
      </c>
      <c r="BI816" s="211">
        <f>IF(N816="nulová",J816,0)</f>
        <v>0</v>
      </c>
      <c r="BJ816" s="186" t="s">
        <v>81</v>
      </c>
      <c r="BK816" s="211">
        <f>ROUND(I816*H816,2)</f>
        <v>0</v>
      </c>
      <c r="BL816" s="186" t="s">
        <v>279</v>
      </c>
      <c r="BM816" s="210" t="s">
        <v>1280</v>
      </c>
    </row>
    <row r="817" spans="1:65" s="139" customFormat="1">
      <c r="B817" s="138"/>
      <c r="D817" s="140" t="s">
        <v>149</v>
      </c>
      <c r="E817" s="141" t="s">
        <v>1</v>
      </c>
      <c r="F817" s="142" t="s">
        <v>637</v>
      </c>
      <c r="H817" s="141" t="s">
        <v>1</v>
      </c>
      <c r="L817" s="138"/>
      <c r="M817" s="143"/>
      <c r="N817" s="144"/>
      <c r="O817" s="144"/>
      <c r="P817" s="144"/>
      <c r="Q817" s="144"/>
      <c r="R817" s="144"/>
      <c r="S817" s="144"/>
      <c r="T817" s="145"/>
      <c r="AT817" s="141" t="s">
        <v>149</v>
      </c>
      <c r="AU817" s="141" t="s">
        <v>83</v>
      </c>
      <c r="AV817" s="139" t="s">
        <v>81</v>
      </c>
      <c r="AW817" s="139" t="s">
        <v>31</v>
      </c>
      <c r="AX817" s="139" t="s">
        <v>73</v>
      </c>
      <c r="AY817" s="141" t="s">
        <v>140</v>
      </c>
    </row>
    <row r="818" spans="1:65" s="147" customFormat="1">
      <c r="B818" s="146"/>
      <c r="D818" s="140" t="s">
        <v>149</v>
      </c>
      <c r="E818" s="148" t="s">
        <v>1</v>
      </c>
      <c r="F818" s="149" t="s">
        <v>1281</v>
      </c>
      <c r="H818" s="150">
        <v>23</v>
      </c>
      <c r="L818" s="146"/>
      <c r="M818" s="151"/>
      <c r="N818" s="152"/>
      <c r="O818" s="152"/>
      <c r="P818" s="152"/>
      <c r="Q818" s="152"/>
      <c r="R818" s="152"/>
      <c r="S818" s="152"/>
      <c r="T818" s="153"/>
      <c r="AT818" s="148" t="s">
        <v>149</v>
      </c>
      <c r="AU818" s="148" t="s">
        <v>83</v>
      </c>
      <c r="AV818" s="147" t="s">
        <v>83</v>
      </c>
      <c r="AW818" s="147" t="s">
        <v>31</v>
      </c>
      <c r="AX818" s="147" t="s">
        <v>81</v>
      </c>
      <c r="AY818" s="148" t="s">
        <v>140</v>
      </c>
    </row>
    <row r="819" spans="1:65" s="39" customFormat="1" ht="24.2" customHeight="1">
      <c r="A819" s="184"/>
      <c r="B819" s="26"/>
      <c r="C819" s="127" t="s">
        <v>1282</v>
      </c>
      <c r="D819" s="127" t="s">
        <v>143</v>
      </c>
      <c r="E819" s="128" t="s">
        <v>1283</v>
      </c>
      <c r="F819" s="129" t="s">
        <v>1284</v>
      </c>
      <c r="G819" s="130" t="s">
        <v>193</v>
      </c>
      <c r="H819" s="131">
        <v>24</v>
      </c>
      <c r="I819" s="132"/>
      <c r="J819" s="133">
        <f>ROUND(I819*H819,2)</f>
        <v>0</v>
      </c>
      <c r="K819" s="134"/>
      <c r="L819" s="26"/>
      <c r="M819" s="209" t="s">
        <v>1</v>
      </c>
      <c r="N819" s="135" t="s">
        <v>38</v>
      </c>
      <c r="O819" s="61"/>
      <c r="P819" s="136">
        <f>O819*H819</f>
        <v>0</v>
      </c>
      <c r="Q819" s="136">
        <v>6.4000000000000005E-4</v>
      </c>
      <c r="R819" s="136">
        <f>Q819*H819</f>
        <v>1.5360000000000002E-2</v>
      </c>
      <c r="S819" s="136">
        <v>2.2000000000000001E-3</v>
      </c>
      <c r="T819" s="137">
        <f>S819*H819</f>
        <v>5.28E-2</v>
      </c>
      <c r="U819" s="184"/>
      <c r="V819" s="184"/>
      <c r="W819" s="184"/>
      <c r="X819" s="184"/>
      <c r="Y819" s="184"/>
      <c r="Z819" s="184"/>
      <c r="AA819" s="184"/>
      <c r="AB819" s="184"/>
      <c r="AC819" s="184"/>
      <c r="AD819" s="184"/>
      <c r="AE819" s="184"/>
      <c r="AR819" s="210" t="s">
        <v>279</v>
      </c>
      <c r="AT819" s="210" t="s">
        <v>143</v>
      </c>
      <c r="AU819" s="210" t="s">
        <v>83</v>
      </c>
      <c r="AY819" s="186" t="s">
        <v>140</v>
      </c>
      <c r="BE819" s="211">
        <f>IF(N819="základní",J819,0)</f>
        <v>0</v>
      </c>
      <c r="BF819" s="211">
        <f>IF(N819="snížená",J819,0)</f>
        <v>0</v>
      </c>
      <c r="BG819" s="211">
        <f>IF(N819="zákl. přenesená",J819,0)</f>
        <v>0</v>
      </c>
      <c r="BH819" s="211">
        <f>IF(N819="sníž. přenesená",J819,0)</f>
        <v>0</v>
      </c>
      <c r="BI819" s="211">
        <f>IF(N819="nulová",J819,0)</f>
        <v>0</v>
      </c>
      <c r="BJ819" s="186" t="s">
        <v>81</v>
      </c>
      <c r="BK819" s="211">
        <f>ROUND(I819*H819,2)</f>
        <v>0</v>
      </c>
      <c r="BL819" s="186" t="s">
        <v>279</v>
      </c>
      <c r="BM819" s="210" t="s">
        <v>1285</v>
      </c>
    </row>
    <row r="820" spans="1:65" s="139" customFormat="1" ht="33.75">
      <c r="B820" s="138"/>
      <c r="D820" s="140" t="s">
        <v>149</v>
      </c>
      <c r="E820" s="141" t="s">
        <v>1</v>
      </c>
      <c r="F820" s="142" t="s">
        <v>1286</v>
      </c>
      <c r="H820" s="141" t="s">
        <v>1</v>
      </c>
      <c r="L820" s="138"/>
      <c r="M820" s="143"/>
      <c r="N820" s="144"/>
      <c r="O820" s="144"/>
      <c r="P820" s="144"/>
      <c r="Q820" s="144"/>
      <c r="R820" s="144"/>
      <c r="S820" s="144"/>
      <c r="T820" s="145"/>
      <c r="AT820" s="141" t="s">
        <v>149</v>
      </c>
      <c r="AU820" s="141" t="s">
        <v>83</v>
      </c>
      <c r="AV820" s="139" t="s">
        <v>81</v>
      </c>
      <c r="AW820" s="139" t="s">
        <v>31</v>
      </c>
      <c r="AX820" s="139" t="s">
        <v>73</v>
      </c>
      <c r="AY820" s="141" t="s">
        <v>140</v>
      </c>
    </row>
    <row r="821" spans="1:65" s="139" customFormat="1">
      <c r="B821" s="138"/>
      <c r="D821" s="140" t="s">
        <v>149</v>
      </c>
      <c r="E821" s="141" t="s">
        <v>1</v>
      </c>
      <c r="F821" s="142" t="s">
        <v>1287</v>
      </c>
      <c r="H821" s="141" t="s">
        <v>1</v>
      </c>
      <c r="L821" s="138"/>
      <c r="M821" s="143"/>
      <c r="N821" s="144"/>
      <c r="O821" s="144"/>
      <c r="P821" s="144"/>
      <c r="Q821" s="144"/>
      <c r="R821" s="144"/>
      <c r="S821" s="144"/>
      <c r="T821" s="145"/>
      <c r="AT821" s="141" t="s">
        <v>149</v>
      </c>
      <c r="AU821" s="141" t="s">
        <v>83</v>
      </c>
      <c r="AV821" s="139" t="s">
        <v>81</v>
      </c>
      <c r="AW821" s="139" t="s">
        <v>31</v>
      </c>
      <c r="AX821" s="139" t="s">
        <v>73</v>
      </c>
      <c r="AY821" s="141" t="s">
        <v>140</v>
      </c>
    </row>
    <row r="822" spans="1:65" s="147" customFormat="1">
      <c r="B822" s="146"/>
      <c r="D822" s="140" t="s">
        <v>149</v>
      </c>
      <c r="E822" s="148" t="s">
        <v>1</v>
      </c>
      <c r="F822" s="149" t="s">
        <v>1288</v>
      </c>
      <c r="H822" s="150">
        <v>24</v>
      </c>
      <c r="L822" s="146"/>
      <c r="M822" s="151"/>
      <c r="N822" s="152"/>
      <c r="O822" s="152"/>
      <c r="P822" s="152"/>
      <c r="Q822" s="152"/>
      <c r="R822" s="152"/>
      <c r="S822" s="152"/>
      <c r="T822" s="153"/>
      <c r="AT822" s="148" t="s">
        <v>149</v>
      </c>
      <c r="AU822" s="148" t="s">
        <v>83</v>
      </c>
      <c r="AV822" s="147" t="s">
        <v>83</v>
      </c>
      <c r="AW822" s="147" t="s">
        <v>31</v>
      </c>
      <c r="AX822" s="147" t="s">
        <v>73</v>
      </c>
      <c r="AY822" s="148" t="s">
        <v>140</v>
      </c>
    </row>
    <row r="823" spans="1:65" s="155" customFormat="1">
      <c r="B823" s="154"/>
      <c r="D823" s="140" t="s">
        <v>149</v>
      </c>
      <c r="E823" s="156" t="s">
        <v>1</v>
      </c>
      <c r="F823" s="157" t="s">
        <v>170</v>
      </c>
      <c r="H823" s="158">
        <v>24</v>
      </c>
      <c r="L823" s="154"/>
      <c r="M823" s="159"/>
      <c r="N823" s="160"/>
      <c r="O823" s="160"/>
      <c r="P823" s="160"/>
      <c r="Q823" s="160"/>
      <c r="R823" s="160"/>
      <c r="S823" s="160"/>
      <c r="T823" s="161"/>
      <c r="AT823" s="156" t="s">
        <v>149</v>
      </c>
      <c r="AU823" s="156" t="s">
        <v>83</v>
      </c>
      <c r="AV823" s="155" t="s">
        <v>147</v>
      </c>
      <c r="AW823" s="155" t="s">
        <v>31</v>
      </c>
      <c r="AX823" s="155" t="s">
        <v>81</v>
      </c>
      <c r="AY823" s="156" t="s">
        <v>140</v>
      </c>
    </row>
    <row r="824" spans="1:65" s="39" customFormat="1" ht="24.2" customHeight="1">
      <c r="A824" s="184"/>
      <c r="B824" s="26"/>
      <c r="C824" s="127" t="s">
        <v>1289</v>
      </c>
      <c r="D824" s="127" t="s">
        <v>143</v>
      </c>
      <c r="E824" s="128" t="s">
        <v>1290</v>
      </c>
      <c r="F824" s="129" t="s">
        <v>1291</v>
      </c>
      <c r="G824" s="130" t="s">
        <v>193</v>
      </c>
      <c r="H824" s="131">
        <v>2</v>
      </c>
      <c r="I824" s="132"/>
      <c r="J824" s="133">
        <f>ROUND(I824*H824,2)</f>
        <v>0</v>
      </c>
      <c r="K824" s="134"/>
      <c r="L824" s="26"/>
      <c r="M824" s="209" t="s">
        <v>1</v>
      </c>
      <c r="N824" s="135" t="s">
        <v>38</v>
      </c>
      <c r="O824" s="61"/>
      <c r="P824" s="136">
        <f>O824*H824</f>
        <v>0</v>
      </c>
      <c r="Q824" s="136">
        <v>1.052E-3</v>
      </c>
      <c r="R824" s="136">
        <f>Q824*H824</f>
        <v>2.104E-3</v>
      </c>
      <c r="S824" s="136">
        <v>5.4999999999999997E-3</v>
      </c>
      <c r="T824" s="137">
        <f>S824*H824</f>
        <v>1.0999999999999999E-2</v>
      </c>
      <c r="U824" s="184"/>
      <c r="V824" s="184"/>
      <c r="W824" s="184"/>
      <c r="X824" s="184"/>
      <c r="Y824" s="184"/>
      <c r="Z824" s="184"/>
      <c r="AA824" s="184"/>
      <c r="AB824" s="184"/>
      <c r="AC824" s="184"/>
      <c r="AD824" s="184"/>
      <c r="AE824" s="184"/>
      <c r="AR824" s="210" t="s">
        <v>279</v>
      </c>
      <c r="AT824" s="210" t="s">
        <v>143</v>
      </c>
      <c r="AU824" s="210" t="s">
        <v>83</v>
      </c>
      <c r="AY824" s="186" t="s">
        <v>140</v>
      </c>
      <c r="BE824" s="211">
        <f>IF(N824="základní",J824,0)</f>
        <v>0</v>
      </c>
      <c r="BF824" s="211">
        <f>IF(N824="snížená",J824,0)</f>
        <v>0</v>
      </c>
      <c r="BG824" s="211">
        <f>IF(N824="zákl. přenesená",J824,0)</f>
        <v>0</v>
      </c>
      <c r="BH824" s="211">
        <f>IF(N824="sníž. přenesená",J824,0)</f>
        <v>0</v>
      </c>
      <c r="BI824" s="211">
        <f>IF(N824="nulová",J824,0)</f>
        <v>0</v>
      </c>
      <c r="BJ824" s="186" t="s">
        <v>81</v>
      </c>
      <c r="BK824" s="211">
        <f>ROUND(I824*H824,2)</f>
        <v>0</v>
      </c>
      <c r="BL824" s="186" t="s">
        <v>279</v>
      </c>
      <c r="BM824" s="210" t="s">
        <v>1292</v>
      </c>
    </row>
    <row r="825" spans="1:65" s="139" customFormat="1" ht="33.75">
      <c r="B825" s="138"/>
      <c r="D825" s="140" t="s">
        <v>149</v>
      </c>
      <c r="E825" s="141" t="s">
        <v>1</v>
      </c>
      <c r="F825" s="142" t="s">
        <v>1286</v>
      </c>
      <c r="H825" s="141" t="s">
        <v>1</v>
      </c>
      <c r="L825" s="138"/>
      <c r="M825" s="143"/>
      <c r="N825" s="144"/>
      <c r="O825" s="144"/>
      <c r="P825" s="144"/>
      <c r="Q825" s="144"/>
      <c r="R825" s="144"/>
      <c r="S825" s="144"/>
      <c r="T825" s="145"/>
      <c r="AT825" s="141" t="s">
        <v>149</v>
      </c>
      <c r="AU825" s="141" t="s">
        <v>83</v>
      </c>
      <c r="AV825" s="139" t="s">
        <v>81</v>
      </c>
      <c r="AW825" s="139" t="s">
        <v>31</v>
      </c>
      <c r="AX825" s="139" t="s">
        <v>73</v>
      </c>
      <c r="AY825" s="141" t="s">
        <v>140</v>
      </c>
    </row>
    <row r="826" spans="1:65" s="139" customFormat="1">
      <c r="B826" s="138"/>
      <c r="D826" s="140" t="s">
        <v>149</v>
      </c>
      <c r="E826" s="141" t="s">
        <v>1</v>
      </c>
      <c r="F826" s="142" t="s">
        <v>1287</v>
      </c>
      <c r="H826" s="141" t="s">
        <v>1</v>
      </c>
      <c r="L826" s="138"/>
      <c r="M826" s="143"/>
      <c r="N826" s="144"/>
      <c r="O826" s="144"/>
      <c r="P826" s="144"/>
      <c r="Q826" s="144"/>
      <c r="R826" s="144"/>
      <c r="S826" s="144"/>
      <c r="T826" s="145"/>
      <c r="AT826" s="141" t="s">
        <v>149</v>
      </c>
      <c r="AU826" s="141" t="s">
        <v>83</v>
      </c>
      <c r="AV826" s="139" t="s">
        <v>81</v>
      </c>
      <c r="AW826" s="139" t="s">
        <v>31</v>
      </c>
      <c r="AX826" s="139" t="s">
        <v>73</v>
      </c>
      <c r="AY826" s="141" t="s">
        <v>140</v>
      </c>
    </row>
    <row r="827" spans="1:65" s="147" customFormat="1">
      <c r="B827" s="146"/>
      <c r="D827" s="140" t="s">
        <v>149</v>
      </c>
      <c r="E827" s="148" t="s">
        <v>1</v>
      </c>
      <c r="F827" s="149" t="s">
        <v>83</v>
      </c>
      <c r="H827" s="150">
        <v>2</v>
      </c>
      <c r="L827" s="146"/>
      <c r="M827" s="151"/>
      <c r="N827" s="152"/>
      <c r="O827" s="152"/>
      <c r="P827" s="152"/>
      <c r="Q827" s="152"/>
      <c r="R827" s="152"/>
      <c r="S827" s="152"/>
      <c r="T827" s="153"/>
      <c r="AT827" s="148" t="s">
        <v>149</v>
      </c>
      <c r="AU827" s="148" t="s">
        <v>83</v>
      </c>
      <c r="AV827" s="147" t="s">
        <v>83</v>
      </c>
      <c r="AW827" s="147" t="s">
        <v>31</v>
      </c>
      <c r="AX827" s="147" t="s">
        <v>73</v>
      </c>
      <c r="AY827" s="148" t="s">
        <v>140</v>
      </c>
    </row>
    <row r="828" spans="1:65" s="155" customFormat="1">
      <c r="B828" s="154"/>
      <c r="D828" s="140" t="s">
        <v>149</v>
      </c>
      <c r="E828" s="156" t="s">
        <v>1</v>
      </c>
      <c r="F828" s="157" t="s">
        <v>170</v>
      </c>
      <c r="H828" s="158">
        <v>2</v>
      </c>
      <c r="L828" s="154"/>
      <c r="M828" s="159"/>
      <c r="N828" s="160"/>
      <c r="O828" s="160"/>
      <c r="P828" s="160"/>
      <c r="Q828" s="160"/>
      <c r="R828" s="160"/>
      <c r="S828" s="160"/>
      <c r="T828" s="161"/>
      <c r="AT828" s="156" t="s">
        <v>149</v>
      </c>
      <c r="AU828" s="156" t="s">
        <v>83</v>
      </c>
      <c r="AV828" s="155" t="s">
        <v>147</v>
      </c>
      <c r="AW828" s="155" t="s">
        <v>31</v>
      </c>
      <c r="AX828" s="155" t="s">
        <v>81</v>
      </c>
      <c r="AY828" s="156" t="s">
        <v>140</v>
      </c>
    </row>
    <row r="829" spans="1:65" s="39" customFormat="1" ht="21.75" customHeight="1">
      <c r="A829" s="184"/>
      <c r="B829" s="26"/>
      <c r="C829" s="127" t="s">
        <v>1293</v>
      </c>
      <c r="D829" s="127" t="s">
        <v>143</v>
      </c>
      <c r="E829" s="128" t="s">
        <v>1294</v>
      </c>
      <c r="F829" s="129" t="s">
        <v>1295</v>
      </c>
      <c r="G829" s="130" t="s">
        <v>193</v>
      </c>
      <c r="H829" s="131">
        <v>2</v>
      </c>
      <c r="I829" s="132"/>
      <c r="J829" s="133">
        <f>ROUND(I829*H829,2)</f>
        <v>0</v>
      </c>
      <c r="K829" s="134"/>
      <c r="L829" s="26"/>
      <c r="M829" s="209" t="s">
        <v>1</v>
      </c>
      <c r="N829" s="135" t="s">
        <v>38</v>
      </c>
      <c r="O829" s="61"/>
      <c r="P829" s="136">
        <f>O829*H829</f>
        <v>0</v>
      </c>
      <c r="Q829" s="136">
        <v>2.2000000000000001E-4</v>
      </c>
      <c r="R829" s="136">
        <f>Q829*H829</f>
        <v>4.4000000000000002E-4</v>
      </c>
      <c r="S829" s="136">
        <v>0</v>
      </c>
      <c r="T829" s="137">
        <f>S829*H829</f>
        <v>0</v>
      </c>
      <c r="U829" s="184"/>
      <c r="V829" s="184"/>
      <c r="W829" s="184"/>
      <c r="X829" s="184"/>
      <c r="Y829" s="184"/>
      <c r="Z829" s="184"/>
      <c r="AA829" s="184"/>
      <c r="AB829" s="184"/>
      <c r="AC829" s="184"/>
      <c r="AD829" s="184"/>
      <c r="AE829" s="184"/>
      <c r="AR829" s="210" t="s">
        <v>279</v>
      </c>
      <c r="AT829" s="210" t="s">
        <v>143</v>
      </c>
      <c r="AU829" s="210" t="s">
        <v>83</v>
      </c>
      <c r="AY829" s="186" t="s">
        <v>140</v>
      </c>
      <c r="BE829" s="211">
        <f>IF(N829="základní",J829,0)</f>
        <v>0</v>
      </c>
      <c r="BF829" s="211">
        <f>IF(N829="snížená",J829,0)</f>
        <v>0</v>
      </c>
      <c r="BG829" s="211">
        <f>IF(N829="zákl. přenesená",J829,0)</f>
        <v>0</v>
      </c>
      <c r="BH829" s="211">
        <f>IF(N829="sníž. přenesená",J829,0)</f>
        <v>0</v>
      </c>
      <c r="BI829" s="211">
        <f>IF(N829="nulová",J829,0)</f>
        <v>0</v>
      </c>
      <c r="BJ829" s="186" t="s">
        <v>81</v>
      </c>
      <c r="BK829" s="211">
        <f>ROUND(I829*H829,2)</f>
        <v>0</v>
      </c>
      <c r="BL829" s="186" t="s">
        <v>279</v>
      </c>
      <c r="BM829" s="210" t="s">
        <v>1296</v>
      </c>
    </row>
    <row r="830" spans="1:65" s="139" customFormat="1">
      <c r="B830" s="138"/>
      <c r="D830" s="140" t="s">
        <v>149</v>
      </c>
      <c r="E830" s="141" t="s">
        <v>1</v>
      </c>
      <c r="F830" s="142" t="s">
        <v>530</v>
      </c>
      <c r="H830" s="141" t="s">
        <v>1</v>
      </c>
      <c r="L830" s="138"/>
      <c r="M830" s="143"/>
      <c r="N830" s="144"/>
      <c r="O830" s="144"/>
      <c r="P830" s="144"/>
      <c r="Q830" s="144"/>
      <c r="R830" s="144"/>
      <c r="S830" s="144"/>
      <c r="T830" s="145"/>
      <c r="AT830" s="141" t="s">
        <v>149</v>
      </c>
      <c r="AU830" s="141" t="s">
        <v>83</v>
      </c>
      <c r="AV830" s="139" t="s">
        <v>81</v>
      </c>
      <c r="AW830" s="139" t="s">
        <v>31</v>
      </c>
      <c r="AX830" s="139" t="s">
        <v>73</v>
      </c>
      <c r="AY830" s="141" t="s">
        <v>140</v>
      </c>
    </row>
    <row r="831" spans="1:65" s="147" customFormat="1">
      <c r="B831" s="146"/>
      <c r="D831" s="140" t="s">
        <v>149</v>
      </c>
      <c r="E831" s="148" t="s">
        <v>1</v>
      </c>
      <c r="F831" s="149" t="s">
        <v>83</v>
      </c>
      <c r="H831" s="150">
        <v>2</v>
      </c>
      <c r="L831" s="146"/>
      <c r="M831" s="151"/>
      <c r="N831" s="152"/>
      <c r="O831" s="152"/>
      <c r="P831" s="152"/>
      <c r="Q831" s="152"/>
      <c r="R831" s="152"/>
      <c r="S831" s="152"/>
      <c r="T831" s="153"/>
      <c r="AT831" s="148" t="s">
        <v>149</v>
      </c>
      <c r="AU831" s="148" t="s">
        <v>83</v>
      </c>
      <c r="AV831" s="147" t="s">
        <v>83</v>
      </c>
      <c r="AW831" s="147" t="s">
        <v>31</v>
      </c>
      <c r="AX831" s="147" t="s">
        <v>81</v>
      </c>
      <c r="AY831" s="148" t="s">
        <v>140</v>
      </c>
    </row>
    <row r="832" spans="1:65" s="39" customFormat="1" ht="33" customHeight="1">
      <c r="A832" s="184"/>
      <c r="B832" s="26"/>
      <c r="C832" s="162" t="s">
        <v>1297</v>
      </c>
      <c r="D832" s="162" t="s">
        <v>225</v>
      </c>
      <c r="E832" s="163" t="s">
        <v>1298</v>
      </c>
      <c r="F832" s="164" t="s">
        <v>1299</v>
      </c>
      <c r="G832" s="165" t="s">
        <v>193</v>
      </c>
      <c r="H832" s="166">
        <v>1</v>
      </c>
      <c r="I832" s="167"/>
      <c r="J832" s="168">
        <f>ROUND(I832*H832,2)</f>
        <v>0</v>
      </c>
      <c r="K832" s="169"/>
      <c r="L832" s="212"/>
      <c r="M832" s="213" t="s">
        <v>1</v>
      </c>
      <c r="N832" s="170" t="s">
        <v>38</v>
      </c>
      <c r="O832" s="61"/>
      <c r="P832" s="136">
        <f>O832*H832</f>
        <v>0</v>
      </c>
      <c r="Q832" s="136">
        <v>1.521E-2</v>
      </c>
      <c r="R832" s="136">
        <f>Q832*H832</f>
        <v>1.521E-2</v>
      </c>
      <c r="S832" s="136">
        <v>0</v>
      </c>
      <c r="T832" s="137">
        <f>S832*H832</f>
        <v>0</v>
      </c>
      <c r="U832" s="184"/>
      <c r="V832" s="184"/>
      <c r="W832" s="184"/>
      <c r="X832" s="184"/>
      <c r="Y832" s="184"/>
      <c r="Z832" s="184"/>
      <c r="AA832" s="184"/>
      <c r="AB832" s="184"/>
      <c r="AC832" s="184"/>
      <c r="AD832" s="184"/>
      <c r="AE832" s="184"/>
      <c r="AR832" s="210" t="s">
        <v>380</v>
      </c>
      <c r="AT832" s="210" t="s">
        <v>225</v>
      </c>
      <c r="AU832" s="210" t="s">
        <v>83</v>
      </c>
      <c r="AY832" s="186" t="s">
        <v>140</v>
      </c>
      <c r="BE832" s="211">
        <f>IF(N832="základní",J832,0)</f>
        <v>0</v>
      </c>
      <c r="BF832" s="211">
        <f>IF(N832="snížená",J832,0)</f>
        <v>0</v>
      </c>
      <c r="BG832" s="211">
        <f>IF(N832="zákl. přenesená",J832,0)</f>
        <v>0</v>
      </c>
      <c r="BH832" s="211">
        <f>IF(N832="sníž. přenesená",J832,0)</f>
        <v>0</v>
      </c>
      <c r="BI832" s="211">
        <f>IF(N832="nulová",J832,0)</f>
        <v>0</v>
      </c>
      <c r="BJ832" s="186" t="s">
        <v>81</v>
      </c>
      <c r="BK832" s="211">
        <f>ROUND(I832*H832,2)</f>
        <v>0</v>
      </c>
      <c r="BL832" s="186" t="s">
        <v>279</v>
      </c>
      <c r="BM832" s="210" t="s">
        <v>1300</v>
      </c>
    </row>
    <row r="833" spans="1:65" s="39" customFormat="1" ht="33" customHeight="1">
      <c r="A833" s="184"/>
      <c r="B833" s="26"/>
      <c r="C833" s="162" t="s">
        <v>1301</v>
      </c>
      <c r="D833" s="162" t="s">
        <v>225</v>
      </c>
      <c r="E833" s="163" t="s">
        <v>1302</v>
      </c>
      <c r="F833" s="164" t="s">
        <v>1303</v>
      </c>
      <c r="G833" s="165" t="s">
        <v>193</v>
      </c>
      <c r="H833" s="166">
        <v>1</v>
      </c>
      <c r="I833" s="167"/>
      <c r="J833" s="168">
        <f>ROUND(I833*H833,2)</f>
        <v>0</v>
      </c>
      <c r="K833" s="169"/>
      <c r="L833" s="212"/>
      <c r="M833" s="213" t="s">
        <v>1</v>
      </c>
      <c r="N833" s="170" t="s">
        <v>38</v>
      </c>
      <c r="O833" s="61"/>
      <c r="P833" s="136">
        <f>O833*H833</f>
        <v>0</v>
      </c>
      <c r="Q833" s="136">
        <v>1.553E-2</v>
      </c>
      <c r="R833" s="136">
        <f>Q833*H833</f>
        <v>1.553E-2</v>
      </c>
      <c r="S833" s="136">
        <v>0</v>
      </c>
      <c r="T833" s="137">
        <f>S833*H833</f>
        <v>0</v>
      </c>
      <c r="U833" s="184"/>
      <c r="V833" s="184"/>
      <c r="W833" s="184"/>
      <c r="X833" s="184"/>
      <c r="Y833" s="184"/>
      <c r="Z833" s="184"/>
      <c r="AA833" s="184"/>
      <c r="AB833" s="184"/>
      <c r="AC833" s="184"/>
      <c r="AD833" s="184"/>
      <c r="AE833" s="184"/>
      <c r="AR833" s="210" t="s">
        <v>380</v>
      </c>
      <c r="AT833" s="210" t="s">
        <v>225</v>
      </c>
      <c r="AU833" s="210" t="s">
        <v>83</v>
      </c>
      <c r="AY833" s="186" t="s">
        <v>140</v>
      </c>
      <c r="BE833" s="211">
        <f>IF(N833="základní",J833,0)</f>
        <v>0</v>
      </c>
      <c r="BF833" s="211">
        <f>IF(N833="snížená",J833,0)</f>
        <v>0</v>
      </c>
      <c r="BG833" s="211">
        <f>IF(N833="zákl. přenesená",J833,0)</f>
        <v>0</v>
      </c>
      <c r="BH833" s="211">
        <f>IF(N833="sníž. přenesená",J833,0)</f>
        <v>0</v>
      </c>
      <c r="BI833" s="211">
        <f>IF(N833="nulová",J833,0)</f>
        <v>0</v>
      </c>
      <c r="BJ833" s="186" t="s">
        <v>81</v>
      </c>
      <c r="BK833" s="211">
        <f>ROUND(I833*H833,2)</f>
        <v>0</v>
      </c>
      <c r="BL833" s="186" t="s">
        <v>279</v>
      </c>
      <c r="BM833" s="210" t="s">
        <v>1304</v>
      </c>
    </row>
    <row r="834" spans="1:65" s="39" customFormat="1" ht="24.2" customHeight="1">
      <c r="A834" s="184"/>
      <c r="B834" s="26"/>
      <c r="C834" s="127" t="s">
        <v>1305</v>
      </c>
      <c r="D834" s="127" t="s">
        <v>143</v>
      </c>
      <c r="E834" s="128" t="s">
        <v>1306</v>
      </c>
      <c r="F834" s="129" t="s">
        <v>1307</v>
      </c>
      <c r="G834" s="130" t="s">
        <v>193</v>
      </c>
      <c r="H834" s="131">
        <v>2</v>
      </c>
      <c r="I834" s="132"/>
      <c r="J834" s="133">
        <f>ROUND(I834*H834,2)</f>
        <v>0</v>
      </c>
      <c r="K834" s="134"/>
      <c r="L834" s="26"/>
      <c r="M834" s="209" t="s">
        <v>1</v>
      </c>
      <c r="N834" s="135" t="s">
        <v>38</v>
      </c>
      <c r="O834" s="61"/>
      <c r="P834" s="136">
        <f>O834*H834</f>
        <v>0</v>
      </c>
      <c r="Q834" s="136">
        <v>5.0280000000000004E-3</v>
      </c>
      <c r="R834" s="136">
        <f>Q834*H834</f>
        <v>1.0056000000000001E-2</v>
      </c>
      <c r="S834" s="136">
        <v>0</v>
      </c>
      <c r="T834" s="137">
        <f>S834*H834</f>
        <v>0</v>
      </c>
      <c r="U834" s="184"/>
      <c r="V834" s="184"/>
      <c r="W834" s="184"/>
      <c r="X834" s="184"/>
      <c r="Y834" s="184"/>
      <c r="Z834" s="184"/>
      <c r="AA834" s="184"/>
      <c r="AB834" s="184"/>
      <c r="AC834" s="184"/>
      <c r="AD834" s="184"/>
      <c r="AE834" s="184"/>
      <c r="AR834" s="210" t="s">
        <v>279</v>
      </c>
      <c r="AT834" s="210" t="s">
        <v>143</v>
      </c>
      <c r="AU834" s="210" t="s">
        <v>83</v>
      </c>
      <c r="AY834" s="186" t="s">
        <v>140</v>
      </c>
      <c r="BE834" s="211">
        <f>IF(N834="základní",J834,0)</f>
        <v>0</v>
      </c>
      <c r="BF834" s="211">
        <f>IF(N834="snížená",J834,0)</f>
        <v>0</v>
      </c>
      <c r="BG834" s="211">
        <f>IF(N834="zákl. přenesená",J834,0)</f>
        <v>0</v>
      </c>
      <c r="BH834" s="211">
        <f>IF(N834="sníž. přenesená",J834,0)</f>
        <v>0</v>
      </c>
      <c r="BI834" s="211">
        <f>IF(N834="nulová",J834,0)</f>
        <v>0</v>
      </c>
      <c r="BJ834" s="186" t="s">
        <v>81</v>
      </c>
      <c r="BK834" s="211">
        <f>ROUND(I834*H834,2)</f>
        <v>0</v>
      </c>
      <c r="BL834" s="186" t="s">
        <v>279</v>
      </c>
      <c r="BM834" s="210" t="s">
        <v>1308</v>
      </c>
    </row>
    <row r="835" spans="1:65" s="39" customFormat="1" ht="24.2" customHeight="1">
      <c r="A835" s="184"/>
      <c r="B835" s="26"/>
      <c r="C835" s="127" t="s">
        <v>1309</v>
      </c>
      <c r="D835" s="127" t="s">
        <v>143</v>
      </c>
      <c r="E835" s="128" t="s">
        <v>1310</v>
      </c>
      <c r="F835" s="129" t="s">
        <v>1311</v>
      </c>
      <c r="G835" s="130" t="s">
        <v>193</v>
      </c>
      <c r="H835" s="131">
        <v>1</v>
      </c>
      <c r="I835" s="132"/>
      <c r="J835" s="133">
        <f>ROUND(I835*H835,2)</f>
        <v>0</v>
      </c>
      <c r="K835" s="134"/>
      <c r="L835" s="26"/>
      <c r="M835" s="209" t="s">
        <v>1</v>
      </c>
      <c r="N835" s="135" t="s">
        <v>38</v>
      </c>
      <c r="O835" s="61"/>
      <c r="P835" s="136">
        <f>O835*H835</f>
        <v>0</v>
      </c>
      <c r="Q835" s="136">
        <v>0</v>
      </c>
      <c r="R835" s="136">
        <f>Q835*H835</f>
        <v>0</v>
      </c>
      <c r="S835" s="136">
        <v>1.6899999999999998E-2</v>
      </c>
      <c r="T835" s="137">
        <f>S835*H835</f>
        <v>1.6899999999999998E-2</v>
      </c>
      <c r="U835" s="184"/>
      <c r="V835" s="184"/>
      <c r="W835" s="184"/>
      <c r="X835" s="184"/>
      <c r="Y835" s="184"/>
      <c r="Z835" s="184"/>
      <c r="AA835" s="184"/>
      <c r="AB835" s="184"/>
      <c r="AC835" s="184"/>
      <c r="AD835" s="184"/>
      <c r="AE835" s="184"/>
      <c r="AR835" s="210" t="s">
        <v>279</v>
      </c>
      <c r="AT835" s="210" t="s">
        <v>143</v>
      </c>
      <c r="AU835" s="210" t="s">
        <v>83</v>
      </c>
      <c r="AY835" s="186" t="s">
        <v>140</v>
      </c>
      <c r="BE835" s="211">
        <f>IF(N835="základní",J835,0)</f>
        <v>0</v>
      </c>
      <c r="BF835" s="211">
        <f>IF(N835="snížená",J835,0)</f>
        <v>0</v>
      </c>
      <c r="BG835" s="211">
        <f>IF(N835="zákl. přenesená",J835,0)</f>
        <v>0</v>
      </c>
      <c r="BH835" s="211">
        <f>IF(N835="sníž. přenesená",J835,0)</f>
        <v>0</v>
      </c>
      <c r="BI835" s="211">
        <f>IF(N835="nulová",J835,0)</f>
        <v>0</v>
      </c>
      <c r="BJ835" s="186" t="s">
        <v>81</v>
      </c>
      <c r="BK835" s="211">
        <f>ROUND(I835*H835,2)</f>
        <v>0</v>
      </c>
      <c r="BL835" s="186" t="s">
        <v>279</v>
      </c>
      <c r="BM835" s="210" t="s">
        <v>1312</v>
      </c>
    </row>
    <row r="836" spans="1:65" s="139" customFormat="1">
      <c r="B836" s="138"/>
      <c r="D836" s="140" t="s">
        <v>149</v>
      </c>
      <c r="E836" s="141" t="s">
        <v>1</v>
      </c>
      <c r="F836" s="142" t="s">
        <v>1255</v>
      </c>
      <c r="H836" s="141" t="s">
        <v>1</v>
      </c>
      <c r="L836" s="138"/>
      <c r="M836" s="143"/>
      <c r="N836" s="144"/>
      <c r="O836" s="144"/>
      <c r="P836" s="144"/>
      <c r="Q836" s="144"/>
      <c r="R836" s="144"/>
      <c r="S836" s="144"/>
      <c r="T836" s="145"/>
      <c r="AT836" s="141" t="s">
        <v>149</v>
      </c>
      <c r="AU836" s="141" t="s">
        <v>83</v>
      </c>
      <c r="AV836" s="139" t="s">
        <v>81</v>
      </c>
      <c r="AW836" s="139" t="s">
        <v>31</v>
      </c>
      <c r="AX836" s="139" t="s">
        <v>73</v>
      </c>
      <c r="AY836" s="141" t="s">
        <v>140</v>
      </c>
    </row>
    <row r="837" spans="1:65" s="147" customFormat="1">
      <c r="B837" s="146"/>
      <c r="D837" s="140" t="s">
        <v>149</v>
      </c>
      <c r="E837" s="148" t="s">
        <v>1</v>
      </c>
      <c r="F837" s="149" t="s">
        <v>81</v>
      </c>
      <c r="H837" s="150">
        <v>1</v>
      </c>
      <c r="L837" s="146"/>
      <c r="M837" s="151"/>
      <c r="N837" s="152"/>
      <c r="O837" s="152"/>
      <c r="P837" s="152"/>
      <c r="Q837" s="152"/>
      <c r="R837" s="152"/>
      <c r="S837" s="152"/>
      <c r="T837" s="153"/>
      <c r="AT837" s="148" t="s">
        <v>149</v>
      </c>
      <c r="AU837" s="148" t="s">
        <v>83</v>
      </c>
      <c r="AV837" s="147" t="s">
        <v>83</v>
      </c>
      <c r="AW837" s="147" t="s">
        <v>31</v>
      </c>
      <c r="AX837" s="147" t="s">
        <v>81</v>
      </c>
      <c r="AY837" s="148" t="s">
        <v>140</v>
      </c>
    </row>
    <row r="838" spans="1:65" s="39" customFormat="1" ht="24.2" customHeight="1">
      <c r="A838" s="184"/>
      <c r="B838" s="26"/>
      <c r="C838" s="127" t="s">
        <v>1313</v>
      </c>
      <c r="D838" s="127" t="s">
        <v>143</v>
      </c>
      <c r="E838" s="128" t="s">
        <v>1314</v>
      </c>
      <c r="F838" s="129" t="s">
        <v>1315</v>
      </c>
      <c r="G838" s="130" t="s">
        <v>156</v>
      </c>
      <c r="H838" s="131">
        <v>22</v>
      </c>
      <c r="I838" s="132"/>
      <c r="J838" s="133">
        <f>ROUND(I838*H838,2)</f>
        <v>0</v>
      </c>
      <c r="K838" s="134"/>
      <c r="L838" s="26"/>
      <c r="M838" s="209" t="s">
        <v>1</v>
      </c>
      <c r="N838" s="135" t="s">
        <v>38</v>
      </c>
      <c r="O838" s="61"/>
      <c r="P838" s="136">
        <f>O838*H838</f>
        <v>0</v>
      </c>
      <c r="Q838" s="136">
        <v>1.7096099999999999E-2</v>
      </c>
      <c r="R838" s="136">
        <f>Q838*H838</f>
        <v>0.37611420000000001</v>
      </c>
      <c r="S838" s="136">
        <v>0</v>
      </c>
      <c r="T838" s="137">
        <f>S838*H838</f>
        <v>0</v>
      </c>
      <c r="U838" s="184"/>
      <c r="V838" s="184"/>
      <c r="W838" s="184"/>
      <c r="X838" s="184"/>
      <c r="Y838" s="184"/>
      <c r="Z838" s="184"/>
      <c r="AA838" s="184"/>
      <c r="AB838" s="184"/>
      <c r="AC838" s="184"/>
      <c r="AD838" s="184"/>
      <c r="AE838" s="184"/>
      <c r="AR838" s="210" t="s">
        <v>279</v>
      </c>
      <c r="AT838" s="210" t="s">
        <v>143</v>
      </c>
      <c r="AU838" s="210" t="s">
        <v>83</v>
      </c>
      <c r="AY838" s="186" t="s">
        <v>140</v>
      </c>
      <c r="BE838" s="211">
        <f>IF(N838="základní",J838,0)</f>
        <v>0</v>
      </c>
      <c r="BF838" s="211">
        <f>IF(N838="snížená",J838,0)</f>
        <v>0</v>
      </c>
      <c r="BG838" s="211">
        <f>IF(N838="zákl. přenesená",J838,0)</f>
        <v>0</v>
      </c>
      <c r="BH838" s="211">
        <f>IF(N838="sníž. přenesená",J838,0)</f>
        <v>0</v>
      </c>
      <c r="BI838" s="211">
        <f>IF(N838="nulová",J838,0)</f>
        <v>0</v>
      </c>
      <c r="BJ838" s="186" t="s">
        <v>81</v>
      </c>
      <c r="BK838" s="211">
        <f>ROUND(I838*H838,2)</f>
        <v>0</v>
      </c>
      <c r="BL838" s="186" t="s">
        <v>279</v>
      </c>
      <c r="BM838" s="210" t="s">
        <v>1316</v>
      </c>
    </row>
    <row r="839" spans="1:65" s="139" customFormat="1">
      <c r="B839" s="138"/>
      <c r="D839" s="140" t="s">
        <v>149</v>
      </c>
      <c r="E839" s="141" t="s">
        <v>1</v>
      </c>
      <c r="F839" s="142" t="s">
        <v>1317</v>
      </c>
      <c r="H839" s="141" t="s">
        <v>1</v>
      </c>
      <c r="L839" s="138"/>
      <c r="M839" s="143"/>
      <c r="N839" s="144"/>
      <c r="O839" s="144"/>
      <c r="P839" s="144"/>
      <c r="Q839" s="144"/>
      <c r="R839" s="144"/>
      <c r="S839" s="144"/>
      <c r="T839" s="145"/>
      <c r="AT839" s="141" t="s">
        <v>149</v>
      </c>
      <c r="AU839" s="141" t="s">
        <v>83</v>
      </c>
      <c r="AV839" s="139" t="s">
        <v>81</v>
      </c>
      <c r="AW839" s="139" t="s">
        <v>31</v>
      </c>
      <c r="AX839" s="139" t="s">
        <v>73</v>
      </c>
      <c r="AY839" s="141" t="s">
        <v>140</v>
      </c>
    </row>
    <row r="840" spans="1:65" s="147" customFormat="1">
      <c r="B840" s="146"/>
      <c r="D840" s="140" t="s">
        <v>149</v>
      </c>
      <c r="E840" s="148" t="s">
        <v>1</v>
      </c>
      <c r="F840" s="149" t="s">
        <v>1318</v>
      </c>
      <c r="H840" s="150">
        <v>22</v>
      </c>
      <c r="L840" s="146"/>
      <c r="M840" s="151"/>
      <c r="N840" s="152"/>
      <c r="O840" s="152"/>
      <c r="P840" s="152"/>
      <c r="Q840" s="152"/>
      <c r="R840" s="152"/>
      <c r="S840" s="152"/>
      <c r="T840" s="153"/>
      <c r="AT840" s="148" t="s">
        <v>149</v>
      </c>
      <c r="AU840" s="148" t="s">
        <v>83</v>
      </c>
      <c r="AV840" s="147" t="s">
        <v>83</v>
      </c>
      <c r="AW840" s="147" t="s">
        <v>31</v>
      </c>
      <c r="AX840" s="147" t="s">
        <v>81</v>
      </c>
      <c r="AY840" s="148" t="s">
        <v>140</v>
      </c>
    </row>
    <row r="841" spans="1:65" s="39" customFormat="1" ht="24.2" customHeight="1">
      <c r="A841" s="184"/>
      <c r="B841" s="26"/>
      <c r="C841" s="127" t="s">
        <v>1319</v>
      </c>
      <c r="D841" s="127" t="s">
        <v>143</v>
      </c>
      <c r="E841" s="128" t="s">
        <v>1320</v>
      </c>
      <c r="F841" s="129" t="s">
        <v>1321</v>
      </c>
      <c r="G841" s="130" t="s">
        <v>156</v>
      </c>
      <c r="H841" s="131">
        <v>1.8</v>
      </c>
      <c r="I841" s="132"/>
      <c r="J841" s="133">
        <f>ROUND(I841*H841,2)</f>
        <v>0</v>
      </c>
      <c r="K841" s="134"/>
      <c r="L841" s="26"/>
      <c r="M841" s="209" t="s">
        <v>1</v>
      </c>
      <c r="N841" s="135" t="s">
        <v>38</v>
      </c>
      <c r="O841" s="61"/>
      <c r="P841" s="136">
        <f>O841*H841</f>
        <v>0</v>
      </c>
      <c r="Q841" s="136">
        <v>2.0119999999999999E-2</v>
      </c>
      <c r="R841" s="136">
        <f>Q841*H841</f>
        <v>3.6215999999999998E-2</v>
      </c>
      <c r="S841" s="136">
        <v>0</v>
      </c>
      <c r="T841" s="137">
        <f>S841*H841</f>
        <v>0</v>
      </c>
      <c r="U841" s="184"/>
      <c r="V841" s="184"/>
      <c r="W841" s="184"/>
      <c r="X841" s="184"/>
      <c r="Y841" s="184"/>
      <c r="Z841" s="184"/>
      <c r="AA841" s="184"/>
      <c r="AB841" s="184"/>
      <c r="AC841" s="184"/>
      <c r="AD841" s="184"/>
      <c r="AE841" s="184"/>
      <c r="AR841" s="210" t="s">
        <v>279</v>
      </c>
      <c r="AT841" s="210" t="s">
        <v>143</v>
      </c>
      <c r="AU841" s="210" t="s">
        <v>83</v>
      </c>
      <c r="AY841" s="186" t="s">
        <v>140</v>
      </c>
      <c r="BE841" s="211">
        <f>IF(N841="základní",J841,0)</f>
        <v>0</v>
      </c>
      <c r="BF841" s="211">
        <f>IF(N841="snížená",J841,0)</f>
        <v>0</v>
      </c>
      <c r="BG841" s="211">
        <f>IF(N841="zákl. přenesená",J841,0)</f>
        <v>0</v>
      </c>
      <c r="BH841" s="211">
        <f>IF(N841="sníž. přenesená",J841,0)</f>
        <v>0</v>
      </c>
      <c r="BI841" s="211">
        <f>IF(N841="nulová",J841,0)</f>
        <v>0</v>
      </c>
      <c r="BJ841" s="186" t="s">
        <v>81</v>
      </c>
      <c r="BK841" s="211">
        <f>ROUND(I841*H841,2)</f>
        <v>0</v>
      </c>
      <c r="BL841" s="186" t="s">
        <v>279</v>
      </c>
      <c r="BM841" s="210" t="s">
        <v>1322</v>
      </c>
    </row>
    <row r="842" spans="1:65" s="139" customFormat="1">
      <c r="B842" s="138"/>
      <c r="D842" s="140" t="s">
        <v>149</v>
      </c>
      <c r="E842" s="141" t="s">
        <v>1</v>
      </c>
      <c r="F842" s="142" t="s">
        <v>393</v>
      </c>
      <c r="H842" s="141" t="s">
        <v>1</v>
      </c>
      <c r="L842" s="138"/>
      <c r="M842" s="143"/>
      <c r="N842" s="144"/>
      <c r="O842" s="144"/>
      <c r="P842" s="144"/>
      <c r="Q842" s="144"/>
      <c r="R842" s="144"/>
      <c r="S842" s="144"/>
      <c r="T842" s="145"/>
      <c r="AT842" s="141" t="s">
        <v>149</v>
      </c>
      <c r="AU842" s="141" t="s">
        <v>83</v>
      </c>
      <c r="AV842" s="139" t="s">
        <v>81</v>
      </c>
      <c r="AW842" s="139" t="s">
        <v>31</v>
      </c>
      <c r="AX842" s="139" t="s">
        <v>73</v>
      </c>
      <c r="AY842" s="141" t="s">
        <v>140</v>
      </c>
    </row>
    <row r="843" spans="1:65" s="147" customFormat="1">
      <c r="B843" s="146"/>
      <c r="D843" s="140" t="s">
        <v>149</v>
      </c>
      <c r="E843" s="148" t="s">
        <v>1</v>
      </c>
      <c r="F843" s="149" t="s">
        <v>328</v>
      </c>
      <c r="H843" s="150">
        <v>1.8</v>
      </c>
      <c r="L843" s="146"/>
      <c r="M843" s="151"/>
      <c r="N843" s="152"/>
      <c r="O843" s="152"/>
      <c r="P843" s="152"/>
      <c r="Q843" s="152"/>
      <c r="R843" s="152"/>
      <c r="S843" s="152"/>
      <c r="T843" s="153"/>
      <c r="AT843" s="148" t="s">
        <v>149</v>
      </c>
      <c r="AU843" s="148" t="s">
        <v>83</v>
      </c>
      <c r="AV843" s="147" t="s">
        <v>83</v>
      </c>
      <c r="AW843" s="147" t="s">
        <v>31</v>
      </c>
      <c r="AX843" s="147" t="s">
        <v>81</v>
      </c>
      <c r="AY843" s="148" t="s">
        <v>140</v>
      </c>
    </row>
    <row r="844" spans="1:65" s="39" customFormat="1" ht="33" customHeight="1">
      <c r="A844" s="184"/>
      <c r="B844" s="26"/>
      <c r="C844" s="127" t="s">
        <v>1323</v>
      </c>
      <c r="D844" s="127" t="s">
        <v>143</v>
      </c>
      <c r="E844" s="128" t="s">
        <v>1324</v>
      </c>
      <c r="F844" s="129" t="s">
        <v>1325</v>
      </c>
      <c r="G844" s="130" t="s">
        <v>193</v>
      </c>
      <c r="H844" s="131">
        <v>6</v>
      </c>
      <c r="I844" s="132"/>
      <c r="J844" s="133">
        <f>ROUND(I844*H844,2)</f>
        <v>0</v>
      </c>
      <c r="K844" s="134"/>
      <c r="L844" s="26"/>
      <c r="M844" s="209" t="s">
        <v>1</v>
      </c>
      <c r="N844" s="135" t="s">
        <v>38</v>
      </c>
      <c r="O844" s="61"/>
      <c r="P844" s="136">
        <f>O844*H844</f>
        <v>0</v>
      </c>
      <c r="Q844" s="136">
        <v>2.5737530000000002E-2</v>
      </c>
      <c r="R844" s="136">
        <f>Q844*H844</f>
        <v>0.15442518</v>
      </c>
      <c r="S844" s="136">
        <v>0</v>
      </c>
      <c r="T844" s="137">
        <f>S844*H844</f>
        <v>0</v>
      </c>
      <c r="U844" s="184"/>
      <c r="V844" s="184"/>
      <c r="W844" s="184"/>
      <c r="X844" s="184"/>
      <c r="Y844" s="184"/>
      <c r="Z844" s="184"/>
      <c r="AA844" s="184"/>
      <c r="AB844" s="184"/>
      <c r="AC844" s="184"/>
      <c r="AD844" s="184"/>
      <c r="AE844" s="184"/>
      <c r="AR844" s="210" t="s">
        <v>279</v>
      </c>
      <c r="AT844" s="210" t="s">
        <v>143</v>
      </c>
      <c r="AU844" s="210" t="s">
        <v>83</v>
      </c>
      <c r="AY844" s="186" t="s">
        <v>140</v>
      </c>
      <c r="BE844" s="211">
        <f>IF(N844="základní",J844,0)</f>
        <v>0</v>
      </c>
      <c r="BF844" s="211">
        <f>IF(N844="snížená",J844,0)</f>
        <v>0</v>
      </c>
      <c r="BG844" s="211">
        <f>IF(N844="zákl. přenesená",J844,0)</f>
        <v>0</v>
      </c>
      <c r="BH844" s="211">
        <f>IF(N844="sníž. přenesená",J844,0)</f>
        <v>0</v>
      </c>
      <c r="BI844" s="211">
        <f>IF(N844="nulová",J844,0)</f>
        <v>0</v>
      </c>
      <c r="BJ844" s="186" t="s">
        <v>81</v>
      </c>
      <c r="BK844" s="211">
        <f>ROUND(I844*H844,2)</f>
        <v>0</v>
      </c>
      <c r="BL844" s="186" t="s">
        <v>279</v>
      </c>
      <c r="BM844" s="210" t="s">
        <v>1326</v>
      </c>
    </row>
    <row r="845" spans="1:65" s="39" customFormat="1" ht="24.2" customHeight="1">
      <c r="A845" s="184"/>
      <c r="B845" s="26"/>
      <c r="C845" s="127" t="s">
        <v>1327</v>
      </c>
      <c r="D845" s="127" t="s">
        <v>143</v>
      </c>
      <c r="E845" s="128" t="s">
        <v>1328</v>
      </c>
      <c r="F845" s="129" t="s">
        <v>1329</v>
      </c>
      <c r="G845" s="130" t="s">
        <v>193</v>
      </c>
      <c r="H845" s="131">
        <v>1</v>
      </c>
      <c r="I845" s="132"/>
      <c r="J845" s="133">
        <f>ROUND(I845*H845,2)</f>
        <v>0</v>
      </c>
      <c r="K845" s="134"/>
      <c r="L845" s="26"/>
      <c r="M845" s="209" t="s">
        <v>1</v>
      </c>
      <c r="N845" s="135" t="s">
        <v>38</v>
      </c>
      <c r="O845" s="61"/>
      <c r="P845" s="136">
        <f>O845*H845</f>
        <v>0</v>
      </c>
      <c r="Q845" s="136">
        <v>3.058E-2</v>
      </c>
      <c r="R845" s="136">
        <f>Q845*H845</f>
        <v>3.058E-2</v>
      </c>
      <c r="S845" s="136">
        <v>0</v>
      </c>
      <c r="T845" s="137">
        <f>S845*H845</f>
        <v>0</v>
      </c>
      <c r="U845" s="184"/>
      <c r="V845" s="184"/>
      <c r="W845" s="184"/>
      <c r="X845" s="184"/>
      <c r="Y845" s="184"/>
      <c r="Z845" s="184"/>
      <c r="AA845" s="184"/>
      <c r="AB845" s="184"/>
      <c r="AC845" s="184"/>
      <c r="AD845" s="184"/>
      <c r="AE845" s="184"/>
      <c r="AR845" s="210" t="s">
        <v>279</v>
      </c>
      <c r="AT845" s="210" t="s">
        <v>143</v>
      </c>
      <c r="AU845" s="210" t="s">
        <v>83</v>
      </c>
      <c r="AY845" s="186" t="s">
        <v>140</v>
      </c>
      <c r="BE845" s="211">
        <f>IF(N845="základní",J845,0)</f>
        <v>0</v>
      </c>
      <c r="BF845" s="211">
        <f>IF(N845="snížená",J845,0)</f>
        <v>0</v>
      </c>
      <c r="BG845" s="211">
        <f>IF(N845="zákl. přenesená",J845,0)</f>
        <v>0</v>
      </c>
      <c r="BH845" s="211">
        <f>IF(N845="sníž. přenesená",J845,0)</f>
        <v>0</v>
      </c>
      <c r="BI845" s="211">
        <f>IF(N845="nulová",J845,0)</f>
        <v>0</v>
      </c>
      <c r="BJ845" s="186" t="s">
        <v>81</v>
      </c>
      <c r="BK845" s="211">
        <f>ROUND(I845*H845,2)</f>
        <v>0</v>
      </c>
      <c r="BL845" s="186" t="s">
        <v>279</v>
      </c>
      <c r="BM845" s="210" t="s">
        <v>1330</v>
      </c>
    </row>
    <row r="846" spans="1:65" s="39" customFormat="1" ht="24.2" customHeight="1">
      <c r="A846" s="184"/>
      <c r="B846" s="26"/>
      <c r="C846" s="127" t="s">
        <v>1331</v>
      </c>
      <c r="D846" s="127" t="s">
        <v>143</v>
      </c>
      <c r="E846" s="128" t="s">
        <v>1332</v>
      </c>
      <c r="F846" s="129" t="s">
        <v>1333</v>
      </c>
      <c r="G846" s="130" t="s">
        <v>351</v>
      </c>
      <c r="H846" s="131">
        <v>3.4260000000000002</v>
      </c>
      <c r="I846" s="132"/>
      <c r="J846" s="133">
        <f>ROUND(I846*H846,2)</f>
        <v>0</v>
      </c>
      <c r="K846" s="134"/>
      <c r="L846" s="26"/>
      <c r="M846" s="209" t="s">
        <v>1</v>
      </c>
      <c r="N846" s="135" t="s">
        <v>38</v>
      </c>
      <c r="O846" s="61"/>
      <c r="P846" s="136">
        <f>O846*H846</f>
        <v>0</v>
      </c>
      <c r="Q846" s="136">
        <v>0</v>
      </c>
      <c r="R846" s="136">
        <f>Q846*H846</f>
        <v>0</v>
      </c>
      <c r="S846" s="136">
        <v>0</v>
      </c>
      <c r="T846" s="137">
        <f>S846*H846</f>
        <v>0</v>
      </c>
      <c r="U846" s="184"/>
      <c r="V846" s="184"/>
      <c r="W846" s="184"/>
      <c r="X846" s="184"/>
      <c r="Y846" s="184"/>
      <c r="Z846" s="184"/>
      <c r="AA846" s="184"/>
      <c r="AB846" s="184"/>
      <c r="AC846" s="184"/>
      <c r="AD846" s="184"/>
      <c r="AE846" s="184"/>
      <c r="AR846" s="210" t="s">
        <v>279</v>
      </c>
      <c r="AT846" s="210" t="s">
        <v>143</v>
      </c>
      <c r="AU846" s="210" t="s">
        <v>83</v>
      </c>
      <c r="AY846" s="186" t="s">
        <v>140</v>
      </c>
      <c r="BE846" s="211">
        <f>IF(N846="základní",J846,0)</f>
        <v>0</v>
      </c>
      <c r="BF846" s="211">
        <f>IF(N846="snížená",J846,0)</f>
        <v>0</v>
      </c>
      <c r="BG846" s="211">
        <f>IF(N846="zákl. přenesená",J846,0)</f>
        <v>0</v>
      </c>
      <c r="BH846" s="211">
        <f>IF(N846="sníž. přenesená",J846,0)</f>
        <v>0</v>
      </c>
      <c r="BI846" s="211">
        <f>IF(N846="nulová",J846,0)</f>
        <v>0</v>
      </c>
      <c r="BJ846" s="186" t="s">
        <v>81</v>
      </c>
      <c r="BK846" s="211">
        <f>ROUND(I846*H846,2)</f>
        <v>0</v>
      </c>
      <c r="BL846" s="186" t="s">
        <v>279</v>
      </c>
      <c r="BM846" s="210" t="s">
        <v>1334</v>
      </c>
    </row>
    <row r="847" spans="1:65" s="39" customFormat="1" ht="24.2" customHeight="1">
      <c r="A847" s="184"/>
      <c r="B847" s="26"/>
      <c r="C847" s="127" t="s">
        <v>1335</v>
      </c>
      <c r="D847" s="127" t="s">
        <v>143</v>
      </c>
      <c r="E847" s="128" t="s">
        <v>1336</v>
      </c>
      <c r="F847" s="129" t="s">
        <v>1337</v>
      </c>
      <c r="G847" s="130" t="s">
        <v>351</v>
      </c>
      <c r="H847" s="131">
        <v>3.4260000000000002</v>
      </c>
      <c r="I847" s="132"/>
      <c r="J847" s="133">
        <f>ROUND(I847*H847,2)</f>
        <v>0</v>
      </c>
      <c r="K847" s="134"/>
      <c r="L847" s="26"/>
      <c r="M847" s="209" t="s">
        <v>1</v>
      </c>
      <c r="N847" s="135" t="s">
        <v>38</v>
      </c>
      <c r="O847" s="61"/>
      <c r="P847" s="136">
        <f>O847*H847</f>
        <v>0</v>
      </c>
      <c r="Q847" s="136">
        <v>0</v>
      </c>
      <c r="R847" s="136">
        <f>Q847*H847</f>
        <v>0</v>
      </c>
      <c r="S847" s="136">
        <v>0</v>
      </c>
      <c r="T847" s="137">
        <f>S847*H847</f>
        <v>0</v>
      </c>
      <c r="U847" s="184"/>
      <c r="V847" s="184"/>
      <c r="W847" s="184"/>
      <c r="X847" s="184"/>
      <c r="Y847" s="184"/>
      <c r="Z847" s="184"/>
      <c r="AA847" s="184"/>
      <c r="AB847" s="184"/>
      <c r="AC847" s="184"/>
      <c r="AD847" s="184"/>
      <c r="AE847" s="184"/>
      <c r="AR847" s="210" t="s">
        <v>279</v>
      </c>
      <c r="AT847" s="210" t="s">
        <v>143</v>
      </c>
      <c r="AU847" s="210" t="s">
        <v>83</v>
      </c>
      <c r="AY847" s="186" t="s">
        <v>140</v>
      </c>
      <c r="BE847" s="211">
        <f>IF(N847="základní",J847,0)</f>
        <v>0</v>
      </c>
      <c r="BF847" s="211">
        <f>IF(N847="snížená",J847,0)</f>
        <v>0</v>
      </c>
      <c r="BG847" s="211">
        <f>IF(N847="zákl. přenesená",J847,0)</f>
        <v>0</v>
      </c>
      <c r="BH847" s="211">
        <f>IF(N847="sníž. přenesená",J847,0)</f>
        <v>0</v>
      </c>
      <c r="BI847" s="211">
        <f>IF(N847="nulová",J847,0)</f>
        <v>0</v>
      </c>
      <c r="BJ847" s="186" t="s">
        <v>81</v>
      </c>
      <c r="BK847" s="211">
        <f>ROUND(I847*H847,2)</f>
        <v>0</v>
      </c>
      <c r="BL847" s="186" t="s">
        <v>279</v>
      </c>
      <c r="BM847" s="210" t="s">
        <v>1338</v>
      </c>
    </row>
    <row r="848" spans="1:65" s="117" customFormat="1" ht="22.9" customHeight="1">
      <c r="B848" s="116"/>
      <c r="D848" s="118" t="s">
        <v>72</v>
      </c>
      <c r="E848" s="125" t="s">
        <v>1339</v>
      </c>
      <c r="F848" s="125" t="s">
        <v>1340</v>
      </c>
      <c r="J848" s="126">
        <f>BK848</f>
        <v>0</v>
      </c>
      <c r="L848" s="116"/>
      <c r="M848" s="121"/>
      <c r="N848" s="122"/>
      <c r="O848" s="122"/>
      <c r="P848" s="123">
        <f>SUM(P849:P899)</f>
        <v>0</v>
      </c>
      <c r="Q848" s="122"/>
      <c r="R848" s="123">
        <f>SUM(R849:R899)</f>
        <v>9.8890000000000006E-2</v>
      </c>
      <c r="S848" s="122"/>
      <c r="T848" s="124">
        <f>SUM(T849:T899)</f>
        <v>0.56075489999999995</v>
      </c>
      <c r="AR848" s="118" t="s">
        <v>83</v>
      </c>
      <c r="AT848" s="207" t="s">
        <v>72</v>
      </c>
      <c r="AU848" s="207" t="s">
        <v>81</v>
      </c>
      <c r="AY848" s="118" t="s">
        <v>140</v>
      </c>
      <c r="BK848" s="208">
        <f>SUM(BK849:BK899)</f>
        <v>0</v>
      </c>
    </row>
    <row r="849" spans="1:65" s="39" customFormat="1" ht="24.2" customHeight="1">
      <c r="A849" s="184"/>
      <c r="B849" s="26"/>
      <c r="C849" s="127" t="s">
        <v>1341</v>
      </c>
      <c r="D849" s="127" t="s">
        <v>143</v>
      </c>
      <c r="E849" s="128" t="s">
        <v>1342</v>
      </c>
      <c r="F849" s="129" t="s">
        <v>1343</v>
      </c>
      <c r="G849" s="130" t="s">
        <v>156</v>
      </c>
      <c r="H849" s="131">
        <v>13.986000000000001</v>
      </c>
      <c r="I849" s="132"/>
      <c r="J849" s="133">
        <f>ROUND(I849*H849,2)</f>
        <v>0</v>
      </c>
      <c r="K849" s="134"/>
      <c r="L849" s="26"/>
      <c r="M849" s="209" t="s">
        <v>1</v>
      </c>
      <c r="N849" s="135" t="s">
        <v>38</v>
      </c>
      <c r="O849" s="61"/>
      <c r="P849" s="136">
        <f>O849*H849</f>
        <v>0</v>
      </c>
      <c r="Q849" s="136">
        <v>0</v>
      </c>
      <c r="R849" s="136">
        <f>Q849*H849</f>
        <v>0</v>
      </c>
      <c r="S849" s="136">
        <v>2.4649999999999998E-2</v>
      </c>
      <c r="T849" s="137">
        <f>S849*H849</f>
        <v>0.34475489999999998</v>
      </c>
      <c r="U849" s="184"/>
      <c r="V849" s="184"/>
      <c r="W849" s="184"/>
      <c r="X849" s="184"/>
      <c r="Y849" s="184"/>
      <c r="Z849" s="184"/>
      <c r="AA849" s="184"/>
      <c r="AB849" s="184"/>
      <c r="AC849" s="184"/>
      <c r="AD849" s="184"/>
      <c r="AE849" s="184"/>
      <c r="AR849" s="210" t="s">
        <v>279</v>
      </c>
      <c r="AT849" s="210" t="s">
        <v>143</v>
      </c>
      <c r="AU849" s="210" t="s">
        <v>83</v>
      </c>
      <c r="AY849" s="186" t="s">
        <v>140</v>
      </c>
      <c r="BE849" s="211">
        <f>IF(N849="základní",J849,0)</f>
        <v>0</v>
      </c>
      <c r="BF849" s="211">
        <f>IF(N849="snížená",J849,0)</f>
        <v>0</v>
      </c>
      <c r="BG849" s="211">
        <f>IF(N849="zákl. přenesená",J849,0)</f>
        <v>0</v>
      </c>
      <c r="BH849" s="211">
        <f>IF(N849="sníž. přenesená",J849,0)</f>
        <v>0</v>
      </c>
      <c r="BI849" s="211">
        <f>IF(N849="nulová",J849,0)</f>
        <v>0</v>
      </c>
      <c r="BJ849" s="186" t="s">
        <v>81</v>
      </c>
      <c r="BK849" s="211">
        <f>ROUND(I849*H849,2)</f>
        <v>0</v>
      </c>
      <c r="BL849" s="186" t="s">
        <v>279</v>
      </c>
      <c r="BM849" s="210" t="s">
        <v>1344</v>
      </c>
    </row>
    <row r="850" spans="1:65" s="139" customFormat="1">
      <c r="B850" s="138"/>
      <c r="D850" s="140" t="s">
        <v>149</v>
      </c>
      <c r="E850" s="141" t="s">
        <v>1</v>
      </c>
      <c r="F850" s="142" t="s">
        <v>1345</v>
      </c>
      <c r="H850" s="141" t="s">
        <v>1</v>
      </c>
      <c r="L850" s="138"/>
      <c r="M850" s="143"/>
      <c r="N850" s="144"/>
      <c r="O850" s="144"/>
      <c r="P850" s="144"/>
      <c r="Q850" s="144"/>
      <c r="R850" s="144"/>
      <c r="S850" s="144"/>
      <c r="T850" s="145"/>
      <c r="AT850" s="141" t="s">
        <v>149</v>
      </c>
      <c r="AU850" s="141" t="s">
        <v>83</v>
      </c>
      <c r="AV850" s="139" t="s">
        <v>81</v>
      </c>
      <c r="AW850" s="139" t="s">
        <v>31</v>
      </c>
      <c r="AX850" s="139" t="s">
        <v>73</v>
      </c>
      <c r="AY850" s="141" t="s">
        <v>140</v>
      </c>
    </row>
    <row r="851" spans="1:65" s="147" customFormat="1">
      <c r="B851" s="146"/>
      <c r="D851" s="140" t="s">
        <v>149</v>
      </c>
      <c r="E851" s="148" t="s">
        <v>1</v>
      </c>
      <c r="F851" s="149" t="s">
        <v>1346</v>
      </c>
      <c r="H851" s="150">
        <v>4.6619999999999999</v>
      </c>
      <c r="L851" s="146"/>
      <c r="M851" s="151"/>
      <c r="N851" s="152"/>
      <c r="O851" s="152"/>
      <c r="P851" s="152"/>
      <c r="Q851" s="152"/>
      <c r="R851" s="152"/>
      <c r="S851" s="152"/>
      <c r="T851" s="153"/>
      <c r="AT851" s="148" t="s">
        <v>149</v>
      </c>
      <c r="AU851" s="148" t="s">
        <v>83</v>
      </c>
      <c r="AV851" s="147" t="s">
        <v>83</v>
      </c>
      <c r="AW851" s="147" t="s">
        <v>31</v>
      </c>
      <c r="AX851" s="147" t="s">
        <v>73</v>
      </c>
      <c r="AY851" s="148" t="s">
        <v>140</v>
      </c>
    </row>
    <row r="852" spans="1:65" s="139" customFormat="1">
      <c r="B852" s="138"/>
      <c r="D852" s="140" t="s">
        <v>149</v>
      </c>
      <c r="E852" s="141" t="s">
        <v>1</v>
      </c>
      <c r="F852" s="142" t="s">
        <v>329</v>
      </c>
      <c r="H852" s="141" t="s">
        <v>1</v>
      </c>
      <c r="L852" s="138"/>
      <c r="M852" s="143"/>
      <c r="N852" s="144"/>
      <c r="O852" s="144"/>
      <c r="P852" s="144"/>
      <c r="Q852" s="144"/>
      <c r="R852" s="144"/>
      <c r="S852" s="144"/>
      <c r="T852" s="145"/>
      <c r="AT852" s="141" t="s">
        <v>149</v>
      </c>
      <c r="AU852" s="141" t="s">
        <v>83</v>
      </c>
      <c r="AV852" s="139" t="s">
        <v>81</v>
      </c>
      <c r="AW852" s="139" t="s">
        <v>31</v>
      </c>
      <c r="AX852" s="139" t="s">
        <v>73</v>
      </c>
      <c r="AY852" s="141" t="s">
        <v>140</v>
      </c>
    </row>
    <row r="853" spans="1:65" s="147" customFormat="1">
      <c r="B853" s="146"/>
      <c r="D853" s="140" t="s">
        <v>149</v>
      </c>
      <c r="E853" s="148" t="s">
        <v>1</v>
      </c>
      <c r="F853" s="149" t="s">
        <v>1346</v>
      </c>
      <c r="H853" s="150">
        <v>4.6619999999999999</v>
      </c>
      <c r="L853" s="146"/>
      <c r="M853" s="151"/>
      <c r="N853" s="152"/>
      <c r="O853" s="152"/>
      <c r="P853" s="152"/>
      <c r="Q853" s="152"/>
      <c r="R853" s="152"/>
      <c r="S853" s="152"/>
      <c r="T853" s="153"/>
      <c r="AT853" s="148" t="s">
        <v>149</v>
      </c>
      <c r="AU853" s="148" t="s">
        <v>83</v>
      </c>
      <c r="AV853" s="147" t="s">
        <v>83</v>
      </c>
      <c r="AW853" s="147" t="s">
        <v>31</v>
      </c>
      <c r="AX853" s="147" t="s">
        <v>73</v>
      </c>
      <c r="AY853" s="148" t="s">
        <v>140</v>
      </c>
    </row>
    <row r="854" spans="1:65" s="139" customFormat="1">
      <c r="B854" s="138"/>
      <c r="D854" s="140" t="s">
        <v>149</v>
      </c>
      <c r="E854" s="141" t="s">
        <v>1</v>
      </c>
      <c r="F854" s="142" t="s">
        <v>327</v>
      </c>
      <c r="H854" s="141" t="s">
        <v>1</v>
      </c>
      <c r="L854" s="138"/>
      <c r="M854" s="143"/>
      <c r="N854" s="144"/>
      <c r="O854" s="144"/>
      <c r="P854" s="144"/>
      <c r="Q854" s="144"/>
      <c r="R854" s="144"/>
      <c r="S854" s="144"/>
      <c r="T854" s="145"/>
      <c r="AT854" s="141" t="s">
        <v>149</v>
      </c>
      <c r="AU854" s="141" t="s">
        <v>83</v>
      </c>
      <c r="AV854" s="139" t="s">
        <v>81</v>
      </c>
      <c r="AW854" s="139" t="s">
        <v>31</v>
      </c>
      <c r="AX854" s="139" t="s">
        <v>73</v>
      </c>
      <c r="AY854" s="141" t="s">
        <v>140</v>
      </c>
    </row>
    <row r="855" spans="1:65" s="147" customFormat="1">
      <c r="B855" s="146"/>
      <c r="D855" s="140" t="s">
        <v>149</v>
      </c>
      <c r="E855" s="148" t="s">
        <v>1</v>
      </c>
      <c r="F855" s="149" t="s">
        <v>1346</v>
      </c>
      <c r="H855" s="150">
        <v>4.6619999999999999</v>
      </c>
      <c r="L855" s="146"/>
      <c r="M855" s="151"/>
      <c r="N855" s="152"/>
      <c r="O855" s="152"/>
      <c r="P855" s="152"/>
      <c r="Q855" s="152"/>
      <c r="R855" s="152"/>
      <c r="S855" s="152"/>
      <c r="T855" s="153"/>
      <c r="AT855" s="148" t="s">
        <v>149</v>
      </c>
      <c r="AU855" s="148" t="s">
        <v>83</v>
      </c>
      <c r="AV855" s="147" t="s">
        <v>83</v>
      </c>
      <c r="AW855" s="147" t="s">
        <v>31</v>
      </c>
      <c r="AX855" s="147" t="s">
        <v>73</v>
      </c>
      <c r="AY855" s="148" t="s">
        <v>140</v>
      </c>
    </row>
    <row r="856" spans="1:65" s="155" customFormat="1">
      <c r="B856" s="154"/>
      <c r="D856" s="140" t="s">
        <v>149</v>
      </c>
      <c r="E856" s="156" t="s">
        <v>1</v>
      </c>
      <c r="F856" s="157" t="s">
        <v>170</v>
      </c>
      <c r="H856" s="158">
        <v>13.986000000000001</v>
      </c>
      <c r="L856" s="154"/>
      <c r="M856" s="159"/>
      <c r="N856" s="160"/>
      <c r="O856" s="160"/>
      <c r="P856" s="160"/>
      <c r="Q856" s="160"/>
      <c r="R856" s="160"/>
      <c r="S856" s="160"/>
      <c r="T856" s="161"/>
      <c r="AT856" s="156" t="s">
        <v>149</v>
      </c>
      <c r="AU856" s="156" t="s">
        <v>83</v>
      </c>
      <c r="AV856" s="155" t="s">
        <v>147</v>
      </c>
      <c r="AW856" s="155" t="s">
        <v>31</v>
      </c>
      <c r="AX856" s="155" t="s">
        <v>81</v>
      </c>
      <c r="AY856" s="156" t="s">
        <v>140</v>
      </c>
    </row>
    <row r="857" spans="1:65" s="39" customFormat="1" ht="24.2" customHeight="1">
      <c r="A857" s="184"/>
      <c r="B857" s="26"/>
      <c r="C857" s="127" t="s">
        <v>1347</v>
      </c>
      <c r="D857" s="127" t="s">
        <v>143</v>
      </c>
      <c r="E857" s="128" t="s">
        <v>1348</v>
      </c>
      <c r="F857" s="129" t="s">
        <v>1349</v>
      </c>
      <c r="G857" s="130" t="s">
        <v>193</v>
      </c>
      <c r="H857" s="131">
        <v>2</v>
      </c>
      <c r="I857" s="132"/>
      <c r="J857" s="133">
        <f>ROUND(I857*H857,2)</f>
        <v>0</v>
      </c>
      <c r="K857" s="134"/>
      <c r="L857" s="26"/>
      <c r="M857" s="209" t="s">
        <v>1</v>
      </c>
      <c r="N857" s="135" t="s">
        <v>38</v>
      </c>
      <c r="O857" s="61"/>
      <c r="P857" s="136">
        <f>O857*H857</f>
        <v>0</v>
      </c>
      <c r="Q857" s="136">
        <v>0</v>
      </c>
      <c r="R857" s="136">
        <f>Q857*H857</f>
        <v>0</v>
      </c>
      <c r="S857" s="136">
        <v>0</v>
      </c>
      <c r="T857" s="137">
        <f>S857*H857</f>
        <v>0</v>
      </c>
      <c r="U857" s="184"/>
      <c r="V857" s="184"/>
      <c r="W857" s="184"/>
      <c r="X857" s="184"/>
      <c r="Y857" s="184"/>
      <c r="Z857" s="184"/>
      <c r="AA857" s="184"/>
      <c r="AB857" s="184"/>
      <c r="AC857" s="184"/>
      <c r="AD857" s="184"/>
      <c r="AE857" s="184"/>
      <c r="AR857" s="210" t="s">
        <v>279</v>
      </c>
      <c r="AT857" s="210" t="s">
        <v>143</v>
      </c>
      <c r="AU857" s="210" t="s">
        <v>83</v>
      </c>
      <c r="AY857" s="186" t="s">
        <v>140</v>
      </c>
      <c r="BE857" s="211">
        <f>IF(N857="základní",J857,0)</f>
        <v>0</v>
      </c>
      <c r="BF857" s="211">
        <f>IF(N857="snížená",J857,0)</f>
        <v>0</v>
      </c>
      <c r="BG857" s="211">
        <f>IF(N857="zákl. přenesená",J857,0)</f>
        <v>0</v>
      </c>
      <c r="BH857" s="211">
        <f>IF(N857="sníž. přenesená",J857,0)</f>
        <v>0</v>
      </c>
      <c r="BI857" s="211">
        <f>IF(N857="nulová",J857,0)</f>
        <v>0</v>
      </c>
      <c r="BJ857" s="186" t="s">
        <v>81</v>
      </c>
      <c r="BK857" s="211">
        <f>ROUND(I857*H857,2)</f>
        <v>0</v>
      </c>
      <c r="BL857" s="186" t="s">
        <v>279</v>
      </c>
      <c r="BM857" s="210" t="s">
        <v>1350</v>
      </c>
    </row>
    <row r="858" spans="1:65" s="139" customFormat="1">
      <c r="B858" s="138"/>
      <c r="D858" s="140" t="s">
        <v>149</v>
      </c>
      <c r="E858" s="141" t="s">
        <v>1</v>
      </c>
      <c r="F858" s="142" t="s">
        <v>530</v>
      </c>
      <c r="H858" s="141" t="s">
        <v>1</v>
      </c>
      <c r="L858" s="138"/>
      <c r="M858" s="143"/>
      <c r="N858" s="144"/>
      <c r="O858" s="144"/>
      <c r="P858" s="144"/>
      <c r="Q858" s="144"/>
      <c r="R858" s="144"/>
      <c r="S858" s="144"/>
      <c r="T858" s="145"/>
      <c r="AT858" s="141" t="s">
        <v>149</v>
      </c>
      <c r="AU858" s="141" t="s">
        <v>83</v>
      </c>
      <c r="AV858" s="139" t="s">
        <v>81</v>
      </c>
      <c r="AW858" s="139" t="s">
        <v>31</v>
      </c>
      <c r="AX858" s="139" t="s">
        <v>73</v>
      </c>
      <c r="AY858" s="141" t="s">
        <v>140</v>
      </c>
    </row>
    <row r="859" spans="1:65" s="147" customFormat="1">
      <c r="B859" s="146"/>
      <c r="D859" s="140" t="s">
        <v>149</v>
      </c>
      <c r="E859" s="148" t="s">
        <v>1</v>
      </c>
      <c r="F859" s="149" t="s">
        <v>224</v>
      </c>
      <c r="H859" s="150">
        <v>2</v>
      </c>
      <c r="L859" s="146"/>
      <c r="M859" s="151"/>
      <c r="N859" s="152"/>
      <c r="O859" s="152"/>
      <c r="P859" s="152"/>
      <c r="Q859" s="152"/>
      <c r="R859" s="152"/>
      <c r="S859" s="152"/>
      <c r="T859" s="153"/>
      <c r="AT859" s="148" t="s">
        <v>149</v>
      </c>
      <c r="AU859" s="148" t="s">
        <v>83</v>
      </c>
      <c r="AV859" s="147" t="s">
        <v>83</v>
      </c>
      <c r="AW859" s="147" t="s">
        <v>31</v>
      </c>
      <c r="AX859" s="147" t="s">
        <v>81</v>
      </c>
      <c r="AY859" s="148" t="s">
        <v>140</v>
      </c>
    </row>
    <row r="860" spans="1:65" s="39" customFormat="1" ht="24.2" customHeight="1">
      <c r="A860" s="184"/>
      <c r="B860" s="26"/>
      <c r="C860" s="162" t="s">
        <v>1351</v>
      </c>
      <c r="D860" s="162" t="s">
        <v>225</v>
      </c>
      <c r="E860" s="163" t="s">
        <v>1352</v>
      </c>
      <c r="F860" s="164" t="s">
        <v>1353</v>
      </c>
      <c r="G860" s="165" t="s">
        <v>193</v>
      </c>
      <c r="H860" s="166">
        <v>1</v>
      </c>
      <c r="I860" s="167"/>
      <c r="J860" s="168">
        <f>ROUND(I860*H860,2)</f>
        <v>0</v>
      </c>
      <c r="K860" s="169"/>
      <c r="L860" s="212"/>
      <c r="M860" s="213" t="s">
        <v>1</v>
      </c>
      <c r="N860" s="170" t="s">
        <v>38</v>
      </c>
      <c r="O860" s="61"/>
      <c r="P860" s="136">
        <f>O860*H860</f>
        <v>0</v>
      </c>
      <c r="Q860" s="136">
        <v>1.95E-2</v>
      </c>
      <c r="R860" s="136">
        <f>Q860*H860</f>
        <v>1.95E-2</v>
      </c>
      <c r="S860" s="136">
        <v>0</v>
      </c>
      <c r="T860" s="137">
        <f>S860*H860</f>
        <v>0</v>
      </c>
      <c r="U860" s="184"/>
      <c r="V860" s="184"/>
      <c r="W860" s="184"/>
      <c r="X860" s="184"/>
      <c r="Y860" s="184"/>
      <c r="Z860" s="184"/>
      <c r="AA860" s="184"/>
      <c r="AB860" s="184"/>
      <c r="AC860" s="184"/>
      <c r="AD860" s="184"/>
      <c r="AE860" s="184"/>
      <c r="AR860" s="210" t="s">
        <v>380</v>
      </c>
      <c r="AT860" s="210" t="s">
        <v>225</v>
      </c>
      <c r="AU860" s="210" t="s">
        <v>83</v>
      </c>
      <c r="AY860" s="186" t="s">
        <v>140</v>
      </c>
      <c r="BE860" s="211">
        <f>IF(N860="základní",J860,0)</f>
        <v>0</v>
      </c>
      <c r="BF860" s="211">
        <f>IF(N860="snížená",J860,0)</f>
        <v>0</v>
      </c>
      <c r="BG860" s="211">
        <f>IF(N860="zákl. přenesená",J860,0)</f>
        <v>0</v>
      </c>
      <c r="BH860" s="211">
        <f>IF(N860="sníž. přenesená",J860,0)</f>
        <v>0</v>
      </c>
      <c r="BI860" s="211">
        <f>IF(N860="nulová",J860,0)</f>
        <v>0</v>
      </c>
      <c r="BJ860" s="186" t="s">
        <v>81</v>
      </c>
      <c r="BK860" s="211">
        <f>ROUND(I860*H860,2)</f>
        <v>0</v>
      </c>
      <c r="BL860" s="186" t="s">
        <v>279</v>
      </c>
      <c r="BM860" s="210" t="s">
        <v>1354</v>
      </c>
    </row>
    <row r="861" spans="1:65" s="39" customFormat="1" ht="24.2" customHeight="1">
      <c r="A861" s="184"/>
      <c r="B861" s="26"/>
      <c r="C861" s="162" t="s">
        <v>1355</v>
      </c>
      <c r="D861" s="162" t="s">
        <v>225</v>
      </c>
      <c r="E861" s="163" t="s">
        <v>1356</v>
      </c>
      <c r="F861" s="164" t="s">
        <v>1357</v>
      </c>
      <c r="G861" s="165" t="s">
        <v>193</v>
      </c>
      <c r="H861" s="166">
        <v>1</v>
      </c>
      <c r="I861" s="167"/>
      <c r="J861" s="168">
        <f>ROUND(I861*H861,2)</f>
        <v>0</v>
      </c>
      <c r="K861" s="169"/>
      <c r="L861" s="212"/>
      <c r="M861" s="213" t="s">
        <v>1</v>
      </c>
      <c r="N861" s="170" t="s">
        <v>38</v>
      </c>
      <c r="O861" s="61"/>
      <c r="P861" s="136">
        <f>O861*H861</f>
        <v>0</v>
      </c>
      <c r="Q861" s="136">
        <v>2.0500000000000001E-2</v>
      </c>
      <c r="R861" s="136">
        <f>Q861*H861</f>
        <v>2.0500000000000001E-2</v>
      </c>
      <c r="S861" s="136">
        <v>0</v>
      </c>
      <c r="T861" s="137">
        <f>S861*H861</f>
        <v>0</v>
      </c>
      <c r="U861" s="184"/>
      <c r="V861" s="184"/>
      <c r="W861" s="184"/>
      <c r="X861" s="184"/>
      <c r="Y861" s="184"/>
      <c r="Z861" s="184"/>
      <c r="AA861" s="184"/>
      <c r="AB861" s="184"/>
      <c r="AC861" s="184"/>
      <c r="AD861" s="184"/>
      <c r="AE861" s="184"/>
      <c r="AR861" s="210" t="s">
        <v>380</v>
      </c>
      <c r="AT861" s="210" t="s">
        <v>225</v>
      </c>
      <c r="AU861" s="210" t="s">
        <v>83</v>
      </c>
      <c r="AY861" s="186" t="s">
        <v>140</v>
      </c>
      <c r="BE861" s="211">
        <f>IF(N861="základní",J861,0)</f>
        <v>0</v>
      </c>
      <c r="BF861" s="211">
        <f>IF(N861="snížená",J861,0)</f>
        <v>0</v>
      </c>
      <c r="BG861" s="211">
        <f>IF(N861="zákl. přenesená",J861,0)</f>
        <v>0</v>
      </c>
      <c r="BH861" s="211">
        <f>IF(N861="sníž. přenesená",J861,0)</f>
        <v>0</v>
      </c>
      <c r="BI861" s="211">
        <f>IF(N861="nulová",J861,0)</f>
        <v>0</v>
      </c>
      <c r="BJ861" s="186" t="s">
        <v>81</v>
      </c>
      <c r="BK861" s="211">
        <f>ROUND(I861*H861,2)</f>
        <v>0</v>
      </c>
      <c r="BL861" s="186" t="s">
        <v>279</v>
      </c>
      <c r="BM861" s="210" t="s">
        <v>1358</v>
      </c>
    </row>
    <row r="862" spans="1:65" s="39" customFormat="1" ht="24.2" customHeight="1">
      <c r="A862" s="184"/>
      <c r="B862" s="26"/>
      <c r="C862" s="127" t="s">
        <v>1359</v>
      </c>
      <c r="D862" s="127" t="s">
        <v>143</v>
      </c>
      <c r="E862" s="128" t="s">
        <v>1360</v>
      </c>
      <c r="F862" s="129" t="s">
        <v>1361</v>
      </c>
      <c r="G862" s="130" t="s">
        <v>193</v>
      </c>
      <c r="H862" s="131">
        <v>2</v>
      </c>
      <c r="I862" s="132"/>
      <c r="J862" s="133">
        <f>ROUND(I862*H862,2)</f>
        <v>0</v>
      </c>
      <c r="K862" s="134"/>
      <c r="L862" s="26"/>
      <c r="M862" s="209" t="s">
        <v>1</v>
      </c>
      <c r="N862" s="135" t="s">
        <v>38</v>
      </c>
      <c r="O862" s="61"/>
      <c r="P862" s="136">
        <f>O862*H862</f>
        <v>0</v>
      </c>
      <c r="Q862" s="136">
        <v>0</v>
      </c>
      <c r="R862" s="136">
        <f>Q862*H862</f>
        <v>0</v>
      </c>
      <c r="S862" s="136">
        <v>0</v>
      </c>
      <c r="T862" s="137">
        <f>S862*H862</f>
        <v>0</v>
      </c>
      <c r="U862" s="184"/>
      <c r="V862" s="184"/>
      <c r="W862" s="184"/>
      <c r="X862" s="184"/>
      <c r="Y862" s="184"/>
      <c r="Z862" s="184"/>
      <c r="AA862" s="184"/>
      <c r="AB862" s="184"/>
      <c r="AC862" s="184"/>
      <c r="AD862" s="184"/>
      <c r="AE862" s="184"/>
      <c r="AR862" s="210" t="s">
        <v>279</v>
      </c>
      <c r="AT862" s="210" t="s">
        <v>143</v>
      </c>
      <c r="AU862" s="210" t="s">
        <v>83</v>
      </c>
      <c r="AY862" s="186" t="s">
        <v>140</v>
      </c>
      <c r="BE862" s="211">
        <f>IF(N862="základní",J862,0)</f>
        <v>0</v>
      </c>
      <c r="BF862" s="211">
        <f>IF(N862="snížená",J862,0)</f>
        <v>0</v>
      </c>
      <c r="BG862" s="211">
        <f>IF(N862="zákl. přenesená",J862,0)</f>
        <v>0</v>
      </c>
      <c r="BH862" s="211">
        <f>IF(N862="sníž. přenesená",J862,0)</f>
        <v>0</v>
      </c>
      <c r="BI862" s="211">
        <f>IF(N862="nulová",J862,0)</f>
        <v>0</v>
      </c>
      <c r="BJ862" s="186" t="s">
        <v>81</v>
      </c>
      <c r="BK862" s="211">
        <f>ROUND(I862*H862,2)</f>
        <v>0</v>
      </c>
      <c r="BL862" s="186" t="s">
        <v>279</v>
      </c>
      <c r="BM862" s="210" t="s">
        <v>1362</v>
      </c>
    </row>
    <row r="863" spans="1:65" s="139" customFormat="1">
      <c r="B863" s="138"/>
      <c r="D863" s="140" t="s">
        <v>149</v>
      </c>
      <c r="E863" s="141" t="s">
        <v>1</v>
      </c>
      <c r="F863" s="142" t="s">
        <v>223</v>
      </c>
      <c r="H863" s="141" t="s">
        <v>1</v>
      </c>
      <c r="L863" s="138"/>
      <c r="M863" s="143"/>
      <c r="N863" s="144"/>
      <c r="O863" s="144"/>
      <c r="P863" s="144"/>
      <c r="Q863" s="144"/>
      <c r="R863" s="144"/>
      <c r="S863" s="144"/>
      <c r="T863" s="145"/>
      <c r="AT863" s="141" t="s">
        <v>149</v>
      </c>
      <c r="AU863" s="141" t="s">
        <v>83</v>
      </c>
      <c r="AV863" s="139" t="s">
        <v>81</v>
      </c>
      <c r="AW863" s="139" t="s">
        <v>31</v>
      </c>
      <c r="AX863" s="139" t="s">
        <v>73</v>
      </c>
      <c r="AY863" s="141" t="s">
        <v>140</v>
      </c>
    </row>
    <row r="864" spans="1:65" s="147" customFormat="1">
      <c r="B864" s="146"/>
      <c r="D864" s="140" t="s">
        <v>149</v>
      </c>
      <c r="E864" s="148" t="s">
        <v>1</v>
      </c>
      <c r="F864" s="149" t="s">
        <v>224</v>
      </c>
      <c r="H864" s="150">
        <v>2</v>
      </c>
      <c r="L864" s="146"/>
      <c r="M864" s="151"/>
      <c r="N864" s="152"/>
      <c r="O864" s="152"/>
      <c r="P864" s="152"/>
      <c r="Q864" s="152"/>
      <c r="R864" s="152"/>
      <c r="S864" s="152"/>
      <c r="T864" s="153"/>
      <c r="AT864" s="148" t="s">
        <v>149</v>
      </c>
      <c r="AU864" s="148" t="s">
        <v>83</v>
      </c>
      <c r="AV864" s="147" t="s">
        <v>83</v>
      </c>
      <c r="AW864" s="147" t="s">
        <v>31</v>
      </c>
      <c r="AX864" s="147" t="s">
        <v>81</v>
      </c>
      <c r="AY864" s="148" t="s">
        <v>140</v>
      </c>
    </row>
    <row r="865" spans="1:65" s="39" customFormat="1" ht="33" customHeight="1">
      <c r="A865" s="184"/>
      <c r="B865" s="26"/>
      <c r="C865" s="162" t="s">
        <v>1363</v>
      </c>
      <c r="D865" s="162" t="s">
        <v>225</v>
      </c>
      <c r="E865" s="163" t="s">
        <v>1364</v>
      </c>
      <c r="F865" s="164" t="s">
        <v>1365</v>
      </c>
      <c r="G865" s="165" t="s">
        <v>193</v>
      </c>
      <c r="H865" s="166">
        <v>2</v>
      </c>
      <c r="I865" s="167"/>
      <c r="J865" s="168">
        <f>ROUND(I865*H865,2)</f>
        <v>0</v>
      </c>
      <c r="K865" s="169"/>
      <c r="L865" s="212"/>
      <c r="M865" s="213" t="s">
        <v>1</v>
      </c>
      <c r="N865" s="170" t="s">
        <v>38</v>
      </c>
      <c r="O865" s="61"/>
      <c r="P865" s="136">
        <f>O865*H865</f>
        <v>0</v>
      </c>
      <c r="Q865" s="136">
        <v>2.0500000000000001E-2</v>
      </c>
      <c r="R865" s="136">
        <f>Q865*H865</f>
        <v>4.1000000000000002E-2</v>
      </c>
      <c r="S865" s="136">
        <v>0</v>
      </c>
      <c r="T865" s="137">
        <f>S865*H865</f>
        <v>0</v>
      </c>
      <c r="U865" s="184"/>
      <c r="V865" s="184"/>
      <c r="W865" s="184"/>
      <c r="X865" s="184"/>
      <c r="Y865" s="184"/>
      <c r="Z865" s="184"/>
      <c r="AA865" s="184"/>
      <c r="AB865" s="184"/>
      <c r="AC865" s="184"/>
      <c r="AD865" s="184"/>
      <c r="AE865" s="184"/>
      <c r="AR865" s="210" t="s">
        <v>380</v>
      </c>
      <c r="AT865" s="210" t="s">
        <v>225</v>
      </c>
      <c r="AU865" s="210" t="s">
        <v>83</v>
      </c>
      <c r="AY865" s="186" t="s">
        <v>140</v>
      </c>
      <c r="BE865" s="211">
        <f>IF(N865="základní",J865,0)</f>
        <v>0</v>
      </c>
      <c r="BF865" s="211">
        <f>IF(N865="snížená",J865,0)</f>
        <v>0</v>
      </c>
      <c r="BG865" s="211">
        <f>IF(N865="zákl. přenesená",J865,0)</f>
        <v>0</v>
      </c>
      <c r="BH865" s="211">
        <f>IF(N865="sníž. přenesená",J865,0)</f>
        <v>0</v>
      </c>
      <c r="BI865" s="211">
        <f>IF(N865="nulová",J865,0)</f>
        <v>0</v>
      </c>
      <c r="BJ865" s="186" t="s">
        <v>81</v>
      </c>
      <c r="BK865" s="211">
        <f>ROUND(I865*H865,2)</f>
        <v>0</v>
      </c>
      <c r="BL865" s="186" t="s">
        <v>279</v>
      </c>
      <c r="BM865" s="210" t="s">
        <v>1366</v>
      </c>
    </row>
    <row r="866" spans="1:65" s="39" customFormat="1" ht="24.2" customHeight="1">
      <c r="A866" s="184"/>
      <c r="B866" s="26"/>
      <c r="C866" s="127" t="s">
        <v>1367</v>
      </c>
      <c r="D866" s="127" t="s">
        <v>143</v>
      </c>
      <c r="E866" s="128" t="s">
        <v>1368</v>
      </c>
      <c r="F866" s="129" t="s">
        <v>1369</v>
      </c>
      <c r="G866" s="130" t="s">
        <v>193</v>
      </c>
      <c r="H866" s="131">
        <v>2</v>
      </c>
      <c r="I866" s="132"/>
      <c r="J866" s="133">
        <f>ROUND(I866*H866,2)</f>
        <v>0</v>
      </c>
      <c r="K866" s="134"/>
      <c r="L866" s="26"/>
      <c r="M866" s="209" t="s">
        <v>1</v>
      </c>
      <c r="N866" s="135" t="s">
        <v>38</v>
      </c>
      <c r="O866" s="61"/>
      <c r="P866" s="136">
        <f>O866*H866</f>
        <v>0</v>
      </c>
      <c r="Q866" s="136">
        <v>0</v>
      </c>
      <c r="R866" s="136">
        <f>Q866*H866</f>
        <v>0</v>
      </c>
      <c r="S866" s="136">
        <v>0</v>
      </c>
      <c r="T866" s="137">
        <f>S866*H866</f>
        <v>0</v>
      </c>
      <c r="U866" s="184"/>
      <c r="V866" s="184"/>
      <c r="W866" s="184"/>
      <c r="X866" s="184"/>
      <c r="Y866" s="184"/>
      <c r="Z866" s="184"/>
      <c r="AA866" s="184"/>
      <c r="AB866" s="184"/>
      <c r="AC866" s="184"/>
      <c r="AD866" s="184"/>
      <c r="AE866" s="184"/>
      <c r="AR866" s="210" t="s">
        <v>279</v>
      </c>
      <c r="AT866" s="210" t="s">
        <v>143</v>
      </c>
      <c r="AU866" s="210" t="s">
        <v>83</v>
      </c>
      <c r="AY866" s="186" t="s">
        <v>140</v>
      </c>
      <c r="BE866" s="211">
        <f>IF(N866="základní",J866,0)</f>
        <v>0</v>
      </c>
      <c r="BF866" s="211">
        <f>IF(N866="snížená",J866,0)</f>
        <v>0</v>
      </c>
      <c r="BG866" s="211">
        <f>IF(N866="zákl. přenesená",J866,0)</f>
        <v>0</v>
      </c>
      <c r="BH866" s="211">
        <f>IF(N866="sníž. přenesená",J866,0)</f>
        <v>0</v>
      </c>
      <c r="BI866" s="211">
        <f>IF(N866="nulová",J866,0)</f>
        <v>0</v>
      </c>
      <c r="BJ866" s="186" t="s">
        <v>81</v>
      </c>
      <c r="BK866" s="211">
        <f>ROUND(I866*H866,2)</f>
        <v>0</v>
      </c>
      <c r="BL866" s="186" t="s">
        <v>279</v>
      </c>
      <c r="BM866" s="210" t="s">
        <v>1370</v>
      </c>
    </row>
    <row r="867" spans="1:65" s="139" customFormat="1">
      <c r="B867" s="138"/>
      <c r="D867" s="140" t="s">
        <v>149</v>
      </c>
      <c r="E867" s="141" t="s">
        <v>1</v>
      </c>
      <c r="F867" s="142" t="s">
        <v>223</v>
      </c>
      <c r="H867" s="141" t="s">
        <v>1</v>
      </c>
      <c r="L867" s="138"/>
      <c r="M867" s="143"/>
      <c r="N867" s="144"/>
      <c r="O867" s="144"/>
      <c r="P867" s="144"/>
      <c r="Q867" s="144"/>
      <c r="R867" s="144"/>
      <c r="S867" s="144"/>
      <c r="T867" s="145"/>
      <c r="AT867" s="141" t="s">
        <v>149</v>
      </c>
      <c r="AU867" s="141" t="s">
        <v>83</v>
      </c>
      <c r="AV867" s="139" t="s">
        <v>81</v>
      </c>
      <c r="AW867" s="139" t="s">
        <v>31</v>
      </c>
      <c r="AX867" s="139" t="s">
        <v>73</v>
      </c>
      <c r="AY867" s="141" t="s">
        <v>140</v>
      </c>
    </row>
    <row r="868" spans="1:65" s="147" customFormat="1">
      <c r="B868" s="146"/>
      <c r="D868" s="140" t="s">
        <v>149</v>
      </c>
      <c r="E868" s="148" t="s">
        <v>1</v>
      </c>
      <c r="F868" s="149" t="s">
        <v>224</v>
      </c>
      <c r="H868" s="150">
        <v>2</v>
      </c>
      <c r="L868" s="146"/>
      <c r="M868" s="151"/>
      <c r="N868" s="152"/>
      <c r="O868" s="152"/>
      <c r="P868" s="152"/>
      <c r="Q868" s="152"/>
      <c r="R868" s="152"/>
      <c r="S868" s="152"/>
      <c r="T868" s="153"/>
      <c r="AT868" s="148" t="s">
        <v>149</v>
      </c>
      <c r="AU868" s="148" t="s">
        <v>83</v>
      </c>
      <c r="AV868" s="147" t="s">
        <v>83</v>
      </c>
      <c r="AW868" s="147" t="s">
        <v>31</v>
      </c>
      <c r="AX868" s="147" t="s">
        <v>81</v>
      </c>
      <c r="AY868" s="148" t="s">
        <v>140</v>
      </c>
    </row>
    <row r="869" spans="1:65" s="39" customFormat="1" ht="16.5" customHeight="1">
      <c r="A869" s="184"/>
      <c r="B869" s="26"/>
      <c r="C869" s="162" t="s">
        <v>1371</v>
      </c>
      <c r="D869" s="162" t="s">
        <v>225</v>
      </c>
      <c r="E869" s="163" t="s">
        <v>1372</v>
      </c>
      <c r="F869" s="164" t="s">
        <v>1373</v>
      </c>
      <c r="G869" s="165" t="s">
        <v>193</v>
      </c>
      <c r="H869" s="166">
        <v>2</v>
      </c>
      <c r="I869" s="167"/>
      <c r="J869" s="168">
        <f t="shared" ref="J869:J874" si="40">ROUND(I869*H869,2)</f>
        <v>0</v>
      </c>
      <c r="K869" s="169"/>
      <c r="L869" s="212"/>
      <c r="M869" s="213" t="s">
        <v>1</v>
      </c>
      <c r="N869" s="170" t="s">
        <v>38</v>
      </c>
      <c r="O869" s="61"/>
      <c r="P869" s="136">
        <f t="shared" ref="P869:P874" si="41">O869*H869</f>
        <v>0</v>
      </c>
      <c r="Q869" s="136">
        <v>2.3999999999999998E-3</v>
      </c>
      <c r="R869" s="136">
        <f t="shared" ref="R869:R874" si="42">Q869*H869</f>
        <v>4.7999999999999996E-3</v>
      </c>
      <c r="S869" s="136">
        <v>0</v>
      </c>
      <c r="T869" s="137">
        <f t="shared" ref="T869:T874" si="43">S869*H869</f>
        <v>0</v>
      </c>
      <c r="U869" s="184"/>
      <c r="V869" s="184"/>
      <c r="W869" s="184"/>
      <c r="X869" s="184"/>
      <c r="Y869" s="184"/>
      <c r="Z869" s="184"/>
      <c r="AA869" s="184"/>
      <c r="AB869" s="184"/>
      <c r="AC869" s="184"/>
      <c r="AD869" s="184"/>
      <c r="AE869" s="184"/>
      <c r="AR869" s="210" t="s">
        <v>380</v>
      </c>
      <c r="AT869" s="210" t="s">
        <v>225</v>
      </c>
      <c r="AU869" s="210" t="s">
        <v>83</v>
      </c>
      <c r="AY869" s="186" t="s">
        <v>140</v>
      </c>
      <c r="BE869" s="211">
        <f t="shared" ref="BE869:BE874" si="44">IF(N869="základní",J869,0)</f>
        <v>0</v>
      </c>
      <c r="BF869" s="211">
        <f t="shared" ref="BF869:BF874" si="45">IF(N869="snížená",J869,0)</f>
        <v>0</v>
      </c>
      <c r="BG869" s="211">
        <f t="shared" ref="BG869:BG874" si="46">IF(N869="zákl. přenesená",J869,0)</f>
        <v>0</v>
      </c>
      <c r="BH869" s="211">
        <f t="shared" ref="BH869:BH874" si="47">IF(N869="sníž. přenesená",J869,0)</f>
        <v>0</v>
      </c>
      <c r="BI869" s="211">
        <f t="shared" ref="BI869:BI874" si="48">IF(N869="nulová",J869,0)</f>
        <v>0</v>
      </c>
      <c r="BJ869" s="186" t="s">
        <v>81</v>
      </c>
      <c r="BK869" s="211">
        <f t="shared" ref="BK869:BK874" si="49">ROUND(I869*H869,2)</f>
        <v>0</v>
      </c>
      <c r="BL869" s="186" t="s">
        <v>279</v>
      </c>
      <c r="BM869" s="210" t="s">
        <v>1374</v>
      </c>
    </row>
    <row r="870" spans="1:65" s="39" customFormat="1" ht="16.5" customHeight="1">
      <c r="A870" s="184"/>
      <c r="B870" s="26"/>
      <c r="C870" s="127" t="s">
        <v>1375</v>
      </c>
      <c r="D870" s="127" t="s">
        <v>143</v>
      </c>
      <c r="E870" s="128" t="s">
        <v>1376</v>
      </c>
      <c r="F870" s="129" t="s">
        <v>1377</v>
      </c>
      <c r="G870" s="130" t="s">
        <v>193</v>
      </c>
      <c r="H870" s="131">
        <v>4</v>
      </c>
      <c r="I870" s="132"/>
      <c r="J870" s="133">
        <f t="shared" si="40"/>
        <v>0</v>
      </c>
      <c r="K870" s="134"/>
      <c r="L870" s="26"/>
      <c r="M870" s="209" t="s">
        <v>1</v>
      </c>
      <c r="N870" s="135" t="s">
        <v>38</v>
      </c>
      <c r="O870" s="61"/>
      <c r="P870" s="136">
        <f t="shared" si="41"/>
        <v>0</v>
      </c>
      <c r="Q870" s="136">
        <v>0</v>
      </c>
      <c r="R870" s="136">
        <f t="shared" si="42"/>
        <v>0</v>
      </c>
      <c r="S870" s="136">
        <v>0</v>
      </c>
      <c r="T870" s="137">
        <f t="shared" si="43"/>
        <v>0</v>
      </c>
      <c r="U870" s="184"/>
      <c r="V870" s="184"/>
      <c r="W870" s="184"/>
      <c r="X870" s="184"/>
      <c r="Y870" s="184"/>
      <c r="Z870" s="184"/>
      <c r="AA870" s="184"/>
      <c r="AB870" s="184"/>
      <c r="AC870" s="184"/>
      <c r="AD870" s="184"/>
      <c r="AE870" s="184"/>
      <c r="AR870" s="210" t="s">
        <v>279</v>
      </c>
      <c r="AT870" s="210" t="s">
        <v>143</v>
      </c>
      <c r="AU870" s="210" t="s">
        <v>83</v>
      </c>
      <c r="AY870" s="186" t="s">
        <v>140</v>
      </c>
      <c r="BE870" s="211">
        <f t="shared" si="44"/>
        <v>0</v>
      </c>
      <c r="BF870" s="211">
        <f t="shared" si="45"/>
        <v>0</v>
      </c>
      <c r="BG870" s="211">
        <f t="shared" si="46"/>
        <v>0</v>
      </c>
      <c r="BH870" s="211">
        <f t="shared" si="47"/>
        <v>0</v>
      </c>
      <c r="BI870" s="211">
        <f t="shared" si="48"/>
        <v>0</v>
      </c>
      <c r="BJ870" s="186" t="s">
        <v>81</v>
      </c>
      <c r="BK870" s="211">
        <f t="shared" si="49"/>
        <v>0</v>
      </c>
      <c r="BL870" s="186" t="s">
        <v>279</v>
      </c>
      <c r="BM870" s="210" t="s">
        <v>1378</v>
      </c>
    </row>
    <row r="871" spans="1:65" s="39" customFormat="1" ht="24.2" customHeight="1">
      <c r="A871" s="184"/>
      <c r="B871" s="26"/>
      <c r="C871" s="162" t="s">
        <v>1379</v>
      </c>
      <c r="D871" s="162" t="s">
        <v>225</v>
      </c>
      <c r="E871" s="163" t="s">
        <v>1380</v>
      </c>
      <c r="F871" s="164" t="s">
        <v>1381</v>
      </c>
      <c r="G871" s="165" t="s">
        <v>193</v>
      </c>
      <c r="H871" s="166">
        <v>4</v>
      </c>
      <c r="I871" s="167"/>
      <c r="J871" s="168">
        <f t="shared" si="40"/>
        <v>0</v>
      </c>
      <c r="K871" s="169"/>
      <c r="L871" s="212"/>
      <c r="M871" s="213" t="s">
        <v>1</v>
      </c>
      <c r="N871" s="170" t="s">
        <v>38</v>
      </c>
      <c r="O871" s="61"/>
      <c r="P871" s="136">
        <f t="shared" si="41"/>
        <v>0</v>
      </c>
      <c r="Q871" s="136">
        <v>1.4999999999999999E-4</v>
      </c>
      <c r="R871" s="136">
        <f t="shared" si="42"/>
        <v>5.9999999999999995E-4</v>
      </c>
      <c r="S871" s="136">
        <v>0</v>
      </c>
      <c r="T871" s="137">
        <f t="shared" si="43"/>
        <v>0</v>
      </c>
      <c r="U871" s="184"/>
      <c r="V871" s="184"/>
      <c r="W871" s="184"/>
      <c r="X871" s="184"/>
      <c r="Y871" s="184"/>
      <c r="Z871" s="184"/>
      <c r="AA871" s="184"/>
      <c r="AB871" s="184"/>
      <c r="AC871" s="184"/>
      <c r="AD871" s="184"/>
      <c r="AE871" s="184"/>
      <c r="AR871" s="210" t="s">
        <v>380</v>
      </c>
      <c r="AT871" s="210" t="s">
        <v>225</v>
      </c>
      <c r="AU871" s="210" t="s">
        <v>83</v>
      </c>
      <c r="AY871" s="186" t="s">
        <v>140</v>
      </c>
      <c r="BE871" s="211">
        <f t="shared" si="44"/>
        <v>0</v>
      </c>
      <c r="BF871" s="211">
        <f t="shared" si="45"/>
        <v>0</v>
      </c>
      <c r="BG871" s="211">
        <f t="shared" si="46"/>
        <v>0</v>
      </c>
      <c r="BH871" s="211">
        <f t="shared" si="47"/>
        <v>0</v>
      </c>
      <c r="BI871" s="211">
        <f t="shared" si="48"/>
        <v>0</v>
      </c>
      <c r="BJ871" s="186" t="s">
        <v>81</v>
      </c>
      <c r="BK871" s="211">
        <f t="shared" si="49"/>
        <v>0</v>
      </c>
      <c r="BL871" s="186" t="s">
        <v>279</v>
      </c>
      <c r="BM871" s="210" t="s">
        <v>1382</v>
      </c>
    </row>
    <row r="872" spans="1:65" s="39" customFormat="1" ht="21.75" customHeight="1">
      <c r="A872" s="184"/>
      <c r="B872" s="26"/>
      <c r="C872" s="127" t="s">
        <v>1383</v>
      </c>
      <c r="D872" s="127" t="s">
        <v>143</v>
      </c>
      <c r="E872" s="128" t="s">
        <v>1384</v>
      </c>
      <c r="F872" s="129" t="s">
        <v>1385</v>
      </c>
      <c r="G872" s="130" t="s">
        <v>193</v>
      </c>
      <c r="H872" s="131">
        <v>2</v>
      </c>
      <c r="I872" s="132"/>
      <c r="J872" s="133">
        <f t="shared" si="40"/>
        <v>0</v>
      </c>
      <c r="K872" s="134"/>
      <c r="L872" s="26"/>
      <c r="M872" s="209" t="s">
        <v>1</v>
      </c>
      <c r="N872" s="135" t="s">
        <v>38</v>
      </c>
      <c r="O872" s="61"/>
      <c r="P872" s="136">
        <f t="shared" si="41"/>
        <v>0</v>
      </c>
      <c r="Q872" s="136">
        <v>0</v>
      </c>
      <c r="R872" s="136">
        <f t="shared" si="42"/>
        <v>0</v>
      </c>
      <c r="S872" s="136">
        <v>0</v>
      </c>
      <c r="T872" s="137">
        <f t="shared" si="43"/>
        <v>0</v>
      </c>
      <c r="U872" s="184"/>
      <c r="V872" s="184"/>
      <c r="W872" s="184"/>
      <c r="X872" s="184"/>
      <c r="Y872" s="184"/>
      <c r="Z872" s="184"/>
      <c r="AA872" s="184"/>
      <c r="AB872" s="184"/>
      <c r="AC872" s="184"/>
      <c r="AD872" s="184"/>
      <c r="AE872" s="184"/>
      <c r="AR872" s="210" t="s">
        <v>279</v>
      </c>
      <c r="AT872" s="210" t="s">
        <v>143</v>
      </c>
      <c r="AU872" s="210" t="s">
        <v>83</v>
      </c>
      <c r="AY872" s="186" t="s">
        <v>140</v>
      </c>
      <c r="BE872" s="211">
        <f t="shared" si="44"/>
        <v>0</v>
      </c>
      <c r="BF872" s="211">
        <f t="shared" si="45"/>
        <v>0</v>
      </c>
      <c r="BG872" s="211">
        <f t="shared" si="46"/>
        <v>0</v>
      </c>
      <c r="BH872" s="211">
        <f t="shared" si="47"/>
        <v>0</v>
      </c>
      <c r="BI872" s="211">
        <f t="shared" si="48"/>
        <v>0</v>
      </c>
      <c r="BJ872" s="186" t="s">
        <v>81</v>
      </c>
      <c r="BK872" s="211">
        <f t="shared" si="49"/>
        <v>0</v>
      </c>
      <c r="BL872" s="186" t="s">
        <v>279</v>
      </c>
      <c r="BM872" s="210" t="s">
        <v>1386</v>
      </c>
    </row>
    <row r="873" spans="1:65" s="39" customFormat="1" ht="16.5" customHeight="1">
      <c r="A873" s="184"/>
      <c r="B873" s="26"/>
      <c r="C873" s="162" t="s">
        <v>1387</v>
      </c>
      <c r="D873" s="162" t="s">
        <v>225</v>
      </c>
      <c r="E873" s="163" t="s">
        <v>1388</v>
      </c>
      <c r="F873" s="164" t="s">
        <v>1389</v>
      </c>
      <c r="G873" s="165" t="s">
        <v>193</v>
      </c>
      <c r="H873" s="166">
        <v>2</v>
      </c>
      <c r="I873" s="167"/>
      <c r="J873" s="168">
        <f t="shared" si="40"/>
        <v>0</v>
      </c>
      <c r="K873" s="169"/>
      <c r="L873" s="212"/>
      <c r="M873" s="213" t="s">
        <v>1</v>
      </c>
      <c r="N873" s="170" t="s">
        <v>38</v>
      </c>
      <c r="O873" s="61"/>
      <c r="P873" s="136">
        <f t="shared" si="41"/>
        <v>0</v>
      </c>
      <c r="Q873" s="136">
        <v>2.2000000000000001E-3</v>
      </c>
      <c r="R873" s="136">
        <f t="shared" si="42"/>
        <v>4.4000000000000003E-3</v>
      </c>
      <c r="S873" s="136">
        <v>0</v>
      </c>
      <c r="T873" s="137">
        <f t="shared" si="43"/>
        <v>0</v>
      </c>
      <c r="U873" s="184"/>
      <c r="V873" s="184"/>
      <c r="W873" s="184"/>
      <c r="X873" s="184"/>
      <c r="Y873" s="184"/>
      <c r="Z873" s="184"/>
      <c r="AA873" s="184"/>
      <c r="AB873" s="184"/>
      <c r="AC873" s="184"/>
      <c r="AD873" s="184"/>
      <c r="AE873" s="184"/>
      <c r="AR873" s="210" t="s">
        <v>380</v>
      </c>
      <c r="AT873" s="210" t="s">
        <v>225</v>
      </c>
      <c r="AU873" s="210" t="s">
        <v>83</v>
      </c>
      <c r="AY873" s="186" t="s">
        <v>140</v>
      </c>
      <c r="BE873" s="211">
        <f t="shared" si="44"/>
        <v>0</v>
      </c>
      <c r="BF873" s="211">
        <f t="shared" si="45"/>
        <v>0</v>
      </c>
      <c r="BG873" s="211">
        <f t="shared" si="46"/>
        <v>0</v>
      </c>
      <c r="BH873" s="211">
        <f t="shared" si="47"/>
        <v>0</v>
      </c>
      <c r="BI873" s="211">
        <f t="shared" si="48"/>
        <v>0</v>
      </c>
      <c r="BJ873" s="186" t="s">
        <v>81</v>
      </c>
      <c r="BK873" s="211">
        <f t="shared" si="49"/>
        <v>0</v>
      </c>
      <c r="BL873" s="186" t="s">
        <v>279</v>
      </c>
      <c r="BM873" s="210" t="s">
        <v>1390</v>
      </c>
    </row>
    <row r="874" spans="1:65" s="39" customFormat="1" ht="24.2" customHeight="1">
      <c r="A874" s="184"/>
      <c r="B874" s="26"/>
      <c r="C874" s="127" t="s">
        <v>1391</v>
      </c>
      <c r="D874" s="127" t="s">
        <v>143</v>
      </c>
      <c r="E874" s="128" t="s">
        <v>1392</v>
      </c>
      <c r="F874" s="129" t="s">
        <v>1393</v>
      </c>
      <c r="G874" s="130" t="s">
        <v>193</v>
      </c>
      <c r="H874" s="131">
        <v>9</v>
      </c>
      <c r="I874" s="132"/>
      <c r="J874" s="133">
        <f t="shared" si="40"/>
        <v>0</v>
      </c>
      <c r="K874" s="134"/>
      <c r="L874" s="26"/>
      <c r="M874" s="209" t="s">
        <v>1</v>
      </c>
      <c r="N874" s="135" t="s">
        <v>38</v>
      </c>
      <c r="O874" s="61"/>
      <c r="P874" s="136">
        <f t="shared" si="41"/>
        <v>0</v>
      </c>
      <c r="Q874" s="136">
        <v>0</v>
      </c>
      <c r="R874" s="136">
        <f t="shared" si="42"/>
        <v>0</v>
      </c>
      <c r="S874" s="136">
        <v>2.4E-2</v>
      </c>
      <c r="T874" s="137">
        <f t="shared" si="43"/>
        <v>0.216</v>
      </c>
      <c r="U874" s="184"/>
      <c r="V874" s="184"/>
      <c r="W874" s="184"/>
      <c r="X874" s="184"/>
      <c r="Y874" s="184"/>
      <c r="Z874" s="184"/>
      <c r="AA874" s="184"/>
      <c r="AB874" s="184"/>
      <c r="AC874" s="184"/>
      <c r="AD874" s="184"/>
      <c r="AE874" s="184"/>
      <c r="AR874" s="210" t="s">
        <v>279</v>
      </c>
      <c r="AT874" s="210" t="s">
        <v>143</v>
      </c>
      <c r="AU874" s="210" t="s">
        <v>83</v>
      </c>
      <c r="AY874" s="186" t="s">
        <v>140</v>
      </c>
      <c r="BE874" s="211">
        <f t="shared" si="44"/>
        <v>0</v>
      </c>
      <c r="BF874" s="211">
        <f t="shared" si="45"/>
        <v>0</v>
      </c>
      <c r="BG874" s="211">
        <f t="shared" si="46"/>
        <v>0</v>
      </c>
      <c r="BH874" s="211">
        <f t="shared" si="47"/>
        <v>0</v>
      </c>
      <c r="BI874" s="211">
        <f t="shared" si="48"/>
        <v>0</v>
      </c>
      <c r="BJ874" s="186" t="s">
        <v>81</v>
      </c>
      <c r="BK874" s="211">
        <f t="shared" si="49"/>
        <v>0</v>
      </c>
      <c r="BL874" s="186" t="s">
        <v>279</v>
      </c>
      <c r="BM874" s="210" t="s">
        <v>1394</v>
      </c>
    </row>
    <row r="875" spans="1:65" s="139" customFormat="1">
      <c r="B875" s="138"/>
      <c r="D875" s="140" t="s">
        <v>149</v>
      </c>
      <c r="E875" s="141" t="s">
        <v>1</v>
      </c>
      <c r="F875" s="142" t="s">
        <v>637</v>
      </c>
      <c r="H875" s="141" t="s">
        <v>1</v>
      </c>
      <c r="L875" s="138"/>
      <c r="M875" s="143"/>
      <c r="N875" s="144"/>
      <c r="O875" s="144"/>
      <c r="P875" s="144"/>
      <c r="Q875" s="144"/>
      <c r="R875" s="144"/>
      <c r="S875" s="144"/>
      <c r="T875" s="145"/>
      <c r="AT875" s="141" t="s">
        <v>149</v>
      </c>
      <c r="AU875" s="141" t="s">
        <v>83</v>
      </c>
      <c r="AV875" s="139" t="s">
        <v>81</v>
      </c>
      <c r="AW875" s="139" t="s">
        <v>31</v>
      </c>
      <c r="AX875" s="139" t="s">
        <v>73</v>
      </c>
      <c r="AY875" s="141" t="s">
        <v>140</v>
      </c>
    </row>
    <row r="876" spans="1:65" s="147" customFormat="1">
      <c r="B876" s="146"/>
      <c r="D876" s="140" t="s">
        <v>149</v>
      </c>
      <c r="E876" s="148" t="s">
        <v>1</v>
      </c>
      <c r="F876" s="149" t="s">
        <v>1395</v>
      </c>
      <c r="H876" s="150">
        <v>6</v>
      </c>
      <c r="L876" s="146"/>
      <c r="M876" s="151"/>
      <c r="N876" s="152"/>
      <c r="O876" s="152"/>
      <c r="P876" s="152"/>
      <c r="Q876" s="152"/>
      <c r="R876" s="152"/>
      <c r="S876" s="152"/>
      <c r="T876" s="153"/>
      <c r="AT876" s="148" t="s">
        <v>149</v>
      </c>
      <c r="AU876" s="148" t="s">
        <v>83</v>
      </c>
      <c r="AV876" s="147" t="s">
        <v>83</v>
      </c>
      <c r="AW876" s="147" t="s">
        <v>31</v>
      </c>
      <c r="AX876" s="147" t="s">
        <v>73</v>
      </c>
      <c r="AY876" s="148" t="s">
        <v>140</v>
      </c>
    </row>
    <row r="877" spans="1:65" s="139" customFormat="1">
      <c r="B877" s="138"/>
      <c r="D877" s="140" t="s">
        <v>149</v>
      </c>
      <c r="E877" s="141" t="s">
        <v>1</v>
      </c>
      <c r="F877" s="142" t="s">
        <v>1396</v>
      </c>
      <c r="H877" s="141" t="s">
        <v>1</v>
      </c>
      <c r="L877" s="138"/>
      <c r="M877" s="143"/>
      <c r="N877" s="144"/>
      <c r="O877" s="144"/>
      <c r="P877" s="144"/>
      <c r="Q877" s="144"/>
      <c r="R877" s="144"/>
      <c r="S877" s="144"/>
      <c r="T877" s="145"/>
      <c r="AT877" s="141" t="s">
        <v>149</v>
      </c>
      <c r="AU877" s="141" t="s">
        <v>83</v>
      </c>
      <c r="AV877" s="139" t="s">
        <v>81</v>
      </c>
      <c r="AW877" s="139" t="s">
        <v>31</v>
      </c>
      <c r="AX877" s="139" t="s">
        <v>73</v>
      </c>
      <c r="AY877" s="141" t="s">
        <v>140</v>
      </c>
    </row>
    <row r="878" spans="1:65" s="147" customFormat="1">
      <c r="B878" s="146"/>
      <c r="D878" s="140" t="s">
        <v>149</v>
      </c>
      <c r="E878" s="148" t="s">
        <v>1</v>
      </c>
      <c r="F878" s="149" t="s">
        <v>81</v>
      </c>
      <c r="H878" s="150">
        <v>1</v>
      </c>
      <c r="L878" s="146"/>
      <c r="M878" s="151"/>
      <c r="N878" s="152"/>
      <c r="O878" s="152"/>
      <c r="P878" s="152"/>
      <c r="Q878" s="152"/>
      <c r="R878" s="152"/>
      <c r="S878" s="152"/>
      <c r="T878" s="153"/>
      <c r="AT878" s="148" t="s">
        <v>149</v>
      </c>
      <c r="AU878" s="148" t="s">
        <v>83</v>
      </c>
      <c r="AV878" s="147" t="s">
        <v>83</v>
      </c>
      <c r="AW878" s="147" t="s">
        <v>31</v>
      </c>
      <c r="AX878" s="147" t="s">
        <v>73</v>
      </c>
      <c r="AY878" s="148" t="s">
        <v>140</v>
      </c>
    </row>
    <row r="879" spans="1:65" s="139" customFormat="1">
      <c r="B879" s="138"/>
      <c r="D879" s="140" t="s">
        <v>149</v>
      </c>
      <c r="E879" s="141" t="s">
        <v>1</v>
      </c>
      <c r="F879" s="142" t="s">
        <v>223</v>
      </c>
      <c r="H879" s="141" t="s">
        <v>1</v>
      </c>
      <c r="L879" s="138"/>
      <c r="M879" s="143"/>
      <c r="N879" s="144"/>
      <c r="O879" s="144"/>
      <c r="P879" s="144"/>
      <c r="Q879" s="144"/>
      <c r="R879" s="144"/>
      <c r="S879" s="144"/>
      <c r="T879" s="145"/>
      <c r="AT879" s="141" t="s">
        <v>149</v>
      </c>
      <c r="AU879" s="141" t="s">
        <v>83</v>
      </c>
      <c r="AV879" s="139" t="s">
        <v>81</v>
      </c>
      <c r="AW879" s="139" t="s">
        <v>31</v>
      </c>
      <c r="AX879" s="139" t="s">
        <v>73</v>
      </c>
      <c r="AY879" s="141" t="s">
        <v>140</v>
      </c>
    </row>
    <row r="880" spans="1:65" s="147" customFormat="1">
      <c r="B880" s="146"/>
      <c r="D880" s="140" t="s">
        <v>149</v>
      </c>
      <c r="E880" s="148" t="s">
        <v>1</v>
      </c>
      <c r="F880" s="149" t="s">
        <v>224</v>
      </c>
      <c r="H880" s="150">
        <v>2</v>
      </c>
      <c r="L880" s="146"/>
      <c r="M880" s="151"/>
      <c r="N880" s="152"/>
      <c r="O880" s="152"/>
      <c r="P880" s="152"/>
      <c r="Q880" s="152"/>
      <c r="R880" s="152"/>
      <c r="S880" s="152"/>
      <c r="T880" s="153"/>
      <c r="AT880" s="148" t="s">
        <v>149</v>
      </c>
      <c r="AU880" s="148" t="s">
        <v>83</v>
      </c>
      <c r="AV880" s="147" t="s">
        <v>83</v>
      </c>
      <c r="AW880" s="147" t="s">
        <v>31</v>
      </c>
      <c r="AX880" s="147" t="s">
        <v>73</v>
      </c>
      <c r="AY880" s="148" t="s">
        <v>140</v>
      </c>
    </row>
    <row r="881" spans="1:65" s="155" customFormat="1">
      <c r="B881" s="154"/>
      <c r="D881" s="140" t="s">
        <v>149</v>
      </c>
      <c r="E881" s="156" t="s">
        <v>1</v>
      </c>
      <c r="F881" s="157" t="s">
        <v>170</v>
      </c>
      <c r="H881" s="158">
        <v>9</v>
      </c>
      <c r="L881" s="154"/>
      <c r="M881" s="159"/>
      <c r="N881" s="160"/>
      <c r="O881" s="160"/>
      <c r="P881" s="160"/>
      <c r="Q881" s="160"/>
      <c r="R881" s="160"/>
      <c r="S881" s="160"/>
      <c r="T881" s="161"/>
      <c r="AT881" s="156" t="s">
        <v>149</v>
      </c>
      <c r="AU881" s="156" t="s">
        <v>83</v>
      </c>
      <c r="AV881" s="155" t="s">
        <v>147</v>
      </c>
      <c r="AW881" s="155" t="s">
        <v>31</v>
      </c>
      <c r="AX881" s="155" t="s">
        <v>81</v>
      </c>
      <c r="AY881" s="156" t="s">
        <v>140</v>
      </c>
    </row>
    <row r="882" spans="1:65" s="39" customFormat="1" ht="24.2" customHeight="1">
      <c r="A882" s="184"/>
      <c r="B882" s="26"/>
      <c r="C882" s="127" t="s">
        <v>1397</v>
      </c>
      <c r="D882" s="127" t="s">
        <v>143</v>
      </c>
      <c r="E882" s="128" t="s">
        <v>1398</v>
      </c>
      <c r="F882" s="129" t="s">
        <v>1399</v>
      </c>
      <c r="G882" s="130" t="s">
        <v>193</v>
      </c>
      <c r="H882" s="131">
        <v>4</v>
      </c>
      <c r="I882" s="132"/>
      <c r="J882" s="133">
        <f>ROUND(I882*H882,2)</f>
        <v>0</v>
      </c>
      <c r="K882" s="134"/>
      <c r="L882" s="26"/>
      <c r="M882" s="209" t="s">
        <v>1</v>
      </c>
      <c r="N882" s="135" t="s">
        <v>38</v>
      </c>
      <c r="O882" s="61"/>
      <c r="P882" s="136">
        <f>O882*H882</f>
        <v>0</v>
      </c>
      <c r="Q882" s="136">
        <v>0</v>
      </c>
      <c r="R882" s="136">
        <f>Q882*H882</f>
        <v>0</v>
      </c>
      <c r="S882" s="136">
        <v>0</v>
      </c>
      <c r="T882" s="137">
        <f>S882*H882</f>
        <v>0</v>
      </c>
      <c r="U882" s="184"/>
      <c r="V882" s="184"/>
      <c r="W882" s="184"/>
      <c r="X882" s="184"/>
      <c r="Y882" s="184"/>
      <c r="Z882" s="184"/>
      <c r="AA882" s="184"/>
      <c r="AB882" s="184"/>
      <c r="AC882" s="184"/>
      <c r="AD882" s="184"/>
      <c r="AE882" s="184"/>
      <c r="AR882" s="210" t="s">
        <v>279</v>
      </c>
      <c r="AT882" s="210" t="s">
        <v>143</v>
      </c>
      <c r="AU882" s="210" t="s">
        <v>83</v>
      </c>
      <c r="AY882" s="186" t="s">
        <v>140</v>
      </c>
      <c r="BE882" s="211">
        <f>IF(N882="základní",J882,0)</f>
        <v>0</v>
      </c>
      <c r="BF882" s="211">
        <f>IF(N882="snížená",J882,0)</f>
        <v>0</v>
      </c>
      <c r="BG882" s="211">
        <f>IF(N882="zákl. přenesená",J882,0)</f>
        <v>0</v>
      </c>
      <c r="BH882" s="211">
        <f>IF(N882="sníž. přenesená",J882,0)</f>
        <v>0</v>
      </c>
      <c r="BI882" s="211">
        <f>IF(N882="nulová",J882,0)</f>
        <v>0</v>
      </c>
      <c r="BJ882" s="186" t="s">
        <v>81</v>
      </c>
      <c r="BK882" s="211">
        <f>ROUND(I882*H882,2)</f>
        <v>0</v>
      </c>
      <c r="BL882" s="186" t="s">
        <v>279</v>
      </c>
      <c r="BM882" s="210" t="s">
        <v>1400</v>
      </c>
    </row>
    <row r="883" spans="1:65" s="39" customFormat="1" ht="24.2" customHeight="1">
      <c r="A883" s="184"/>
      <c r="B883" s="26"/>
      <c r="C883" s="162" t="s">
        <v>1401</v>
      </c>
      <c r="D883" s="162" t="s">
        <v>225</v>
      </c>
      <c r="E883" s="163" t="s">
        <v>1402</v>
      </c>
      <c r="F883" s="164" t="s">
        <v>1403</v>
      </c>
      <c r="G883" s="165" t="s">
        <v>193</v>
      </c>
      <c r="H883" s="166">
        <v>1</v>
      </c>
      <c r="I883" s="167"/>
      <c r="J883" s="168">
        <f>ROUND(I883*H883,2)</f>
        <v>0</v>
      </c>
      <c r="K883" s="169"/>
      <c r="L883" s="212"/>
      <c r="M883" s="213" t="s">
        <v>1</v>
      </c>
      <c r="N883" s="170" t="s">
        <v>38</v>
      </c>
      <c r="O883" s="61"/>
      <c r="P883" s="136">
        <f>O883*H883</f>
        <v>0</v>
      </c>
      <c r="Q883" s="136">
        <v>1.8500000000000001E-3</v>
      </c>
      <c r="R883" s="136">
        <f>Q883*H883</f>
        <v>1.8500000000000001E-3</v>
      </c>
      <c r="S883" s="136">
        <v>0</v>
      </c>
      <c r="T883" s="137">
        <f>S883*H883</f>
        <v>0</v>
      </c>
      <c r="U883" s="184"/>
      <c r="V883" s="184"/>
      <c r="W883" s="184"/>
      <c r="X883" s="184"/>
      <c r="Y883" s="184"/>
      <c r="Z883" s="184"/>
      <c r="AA883" s="184"/>
      <c r="AB883" s="184"/>
      <c r="AC883" s="184"/>
      <c r="AD883" s="184"/>
      <c r="AE883" s="184"/>
      <c r="AR883" s="210" t="s">
        <v>380</v>
      </c>
      <c r="AT883" s="210" t="s">
        <v>225</v>
      </c>
      <c r="AU883" s="210" t="s">
        <v>83</v>
      </c>
      <c r="AY883" s="186" t="s">
        <v>140</v>
      </c>
      <c r="BE883" s="211">
        <f>IF(N883="základní",J883,0)</f>
        <v>0</v>
      </c>
      <c r="BF883" s="211">
        <f>IF(N883="snížená",J883,0)</f>
        <v>0</v>
      </c>
      <c r="BG883" s="211">
        <f>IF(N883="zákl. přenesená",J883,0)</f>
        <v>0</v>
      </c>
      <c r="BH883" s="211">
        <f>IF(N883="sníž. přenesená",J883,0)</f>
        <v>0</v>
      </c>
      <c r="BI883" s="211">
        <f>IF(N883="nulová",J883,0)</f>
        <v>0</v>
      </c>
      <c r="BJ883" s="186" t="s">
        <v>81</v>
      </c>
      <c r="BK883" s="211">
        <f>ROUND(I883*H883,2)</f>
        <v>0</v>
      </c>
      <c r="BL883" s="186" t="s">
        <v>279</v>
      </c>
      <c r="BM883" s="210" t="s">
        <v>1404</v>
      </c>
    </row>
    <row r="884" spans="1:65" s="39" customFormat="1" ht="24.2" customHeight="1">
      <c r="A884" s="184"/>
      <c r="B884" s="26"/>
      <c r="C884" s="162" t="s">
        <v>1405</v>
      </c>
      <c r="D884" s="162" t="s">
        <v>225</v>
      </c>
      <c r="E884" s="163" t="s">
        <v>1406</v>
      </c>
      <c r="F884" s="164" t="s">
        <v>1407</v>
      </c>
      <c r="G884" s="165" t="s">
        <v>193</v>
      </c>
      <c r="H884" s="166">
        <v>3</v>
      </c>
      <c r="I884" s="167"/>
      <c r="J884" s="168">
        <f>ROUND(I884*H884,2)</f>
        <v>0</v>
      </c>
      <c r="K884" s="169"/>
      <c r="L884" s="212"/>
      <c r="M884" s="213" t="s">
        <v>1</v>
      </c>
      <c r="N884" s="170" t="s">
        <v>38</v>
      </c>
      <c r="O884" s="61"/>
      <c r="P884" s="136">
        <f>O884*H884</f>
        <v>0</v>
      </c>
      <c r="Q884" s="136">
        <v>2.0799999999999998E-3</v>
      </c>
      <c r="R884" s="136">
        <f>Q884*H884</f>
        <v>6.239999999999999E-3</v>
      </c>
      <c r="S884" s="136">
        <v>0</v>
      </c>
      <c r="T884" s="137">
        <f>S884*H884</f>
        <v>0</v>
      </c>
      <c r="U884" s="184"/>
      <c r="V884" s="184"/>
      <c r="W884" s="184"/>
      <c r="X884" s="184"/>
      <c r="Y884" s="184"/>
      <c r="Z884" s="184"/>
      <c r="AA884" s="184"/>
      <c r="AB884" s="184"/>
      <c r="AC884" s="184"/>
      <c r="AD884" s="184"/>
      <c r="AE884" s="184"/>
      <c r="AR884" s="210" t="s">
        <v>380</v>
      </c>
      <c r="AT884" s="210" t="s">
        <v>225</v>
      </c>
      <c r="AU884" s="210" t="s">
        <v>83</v>
      </c>
      <c r="AY884" s="186" t="s">
        <v>140</v>
      </c>
      <c r="BE884" s="211">
        <f>IF(N884="základní",J884,0)</f>
        <v>0</v>
      </c>
      <c r="BF884" s="211">
        <f>IF(N884="snížená",J884,0)</f>
        <v>0</v>
      </c>
      <c r="BG884" s="211">
        <f>IF(N884="zákl. přenesená",J884,0)</f>
        <v>0</v>
      </c>
      <c r="BH884" s="211">
        <f>IF(N884="sníž. přenesená",J884,0)</f>
        <v>0</v>
      </c>
      <c r="BI884" s="211">
        <f>IF(N884="nulová",J884,0)</f>
        <v>0</v>
      </c>
      <c r="BJ884" s="186" t="s">
        <v>81</v>
      </c>
      <c r="BK884" s="211">
        <f>ROUND(I884*H884,2)</f>
        <v>0</v>
      </c>
      <c r="BL884" s="186" t="s">
        <v>279</v>
      </c>
      <c r="BM884" s="210" t="s">
        <v>1408</v>
      </c>
    </row>
    <row r="885" spans="1:65" s="39" customFormat="1" ht="16.5" customHeight="1">
      <c r="A885" s="184"/>
      <c r="B885" s="26"/>
      <c r="C885" s="127" t="s">
        <v>1409</v>
      </c>
      <c r="D885" s="127" t="s">
        <v>143</v>
      </c>
      <c r="E885" s="128" t="s">
        <v>1410</v>
      </c>
      <c r="F885" s="129" t="s">
        <v>1411</v>
      </c>
      <c r="G885" s="130" t="s">
        <v>193</v>
      </c>
      <c r="H885" s="131">
        <v>1</v>
      </c>
      <c r="I885" s="132"/>
      <c r="J885" s="133">
        <f>ROUND(I885*H885,2)</f>
        <v>0</v>
      </c>
      <c r="K885" s="134"/>
      <c r="L885" s="26"/>
      <c r="M885" s="209" t="s">
        <v>1</v>
      </c>
      <c r="N885" s="135" t="s">
        <v>38</v>
      </c>
      <c r="O885" s="61"/>
      <c r="P885" s="136">
        <f>O885*H885</f>
        <v>0</v>
      </c>
      <c r="Q885" s="136">
        <v>0</v>
      </c>
      <c r="R885" s="136">
        <f>Q885*H885</f>
        <v>0</v>
      </c>
      <c r="S885" s="136">
        <v>0</v>
      </c>
      <c r="T885" s="137">
        <f>S885*H885</f>
        <v>0</v>
      </c>
      <c r="U885" s="184"/>
      <c r="V885" s="184"/>
      <c r="W885" s="184"/>
      <c r="X885" s="184"/>
      <c r="Y885" s="184"/>
      <c r="Z885" s="184"/>
      <c r="AA885" s="184"/>
      <c r="AB885" s="184"/>
      <c r="AC885" s="184"/>
      <c r="AD885" s="184"/>
      <c r="AE885" s="184"/>
      <c r="AR885" s="210" t="s">
        <v>279</v>
      </c>
      <c r="AT885" s="210" t="s">
        <v>143</v>
      </c>
      <c r="AU885" s="210" t="s">
        <v>83</v>
      </c>
      <c r="AY885" s="186" t="s">
        <v>140</v>
      </c>
      <c r="BE885" s="211">
        <f>IF(N885="základní",J885,0)</f>
        <v>0</v>
      </c>
      <c r="BF885" s="211">
        <f>IF(N885="snížená",J885,0)</f>
        <v>0</v>
      </c>
      <c r="BG885" s="211">
        <f>IF(N885="zákl. přenesená",J885,0)</f>
        <v>0</v>
      </c>
      <c r="BH885" s="211">
        <f>IF(N885="sníž. přenesená",J885,0)</f>
        <v>0</v>
      </c>
      <c r="BI885" s="211">
        <f>IF(N885="nulová",J885,0)</f>
        <v>0</v>
      </c>
      <c r="BJ885" s="186" t="s">
        <v>81</v>
      </c>
      <c r="BK885" s="211">
        <f>ROUND(I885*H885,2)</f>
        <v>0</v>
      </c>
      <c r="BL885" s="186" t="s">
        <v>279</v>
      </c>
      <c r="BM885" s="210" t="s">
        <v>1412</v>
      </c>
    </row>
    <row r="886" spans="1:65" s="139" customFormat="1">
      <c r="B886" s="138"/>
      <c r="D886" s="140" t="s">
        <v>149</v>
      </c>
      <c r="E886" s="141" t="s">
        <v>1</v>
      </c>
      <c r="F886" s="142" t="s">
        <v>1413</v>
      </c>
      <c r="H886" s="141" t="s">
        <v>1</v>
      </c>
      <c r="L886" s="138"/>
      <c r="M886" s="143"/>
      <c r="N886" s="144"/>
      <c r="O886" s="144"/>
      <c r="P886" s="144"/>
      <c r="Q886" s="144"/>
      <c r="R886" s="144"/>
      <c r="S886" s="144"/>
      <c r="T886" s="145"/>
      <c r="AT886" s="141" t="s">
        <v>149</v>
      </c>
      <c r="AU886" s="141" t="s">
        <v>83</v>
      </c>
      <c r="AV886" s="139" t="s">
        <v>81</v>
      </c>
      <c r="AW886" s="139" t="s">
        <v>31</v>
      </c>
      <c r="AX886" s="139" t="s">
        <v>73</v>
      </c>
      <c r="AY886" s="141" t="s">
        <v>140</v>
      </c>
    </row>
    <row r="887" spans="1:65" s="147" customFormat="1">
      <c r="B887" s="146"/>
      <c r="D887" s="140" t="s">
        <v>149</v>
      </c>
      <c r="E887" s="148" t="s">
        <v>1</v>
      </c>
      <c r="F887" s="149" t="s">
        <v>81</v>
      </c>
      <c r="H887" s="150">
        <v>1</v>
      </c>
      <c r="L887" s="146"/>
      <c r="M887" s="151"/>
      <c r="N887" s="152"/>
      <c r="O887" s="152"/>
      <c r="P887" s="152"/>
      <c r="Q887" s="152"/>
      <c r="R887" s="152"/>
      <c r="S887" s="152"/>
      <c r="T887" s="153"/>
      <c r="AT887" s="148" t="s">
        <v>149</v>
      </c>
      <c r="AU887" s="148" t="s">
        <v>83</v>
      </c>
      <c r="AV887" s="147" t="s">
        <v>83</v>
      </c>
      <c r="AW887" s="147" t="s">
        <v>31</v>
      </c>
      <c r="AX887" s="147" t="s">
        <v>81</v>
      </c>
      <c r="AY887" s="148" t="s">
        <v>140</v>
      </c>
    </row>
    <row r="888" spans="1:65" s="39" customFormat="1" ht="24.2" customHeight="1">
      <c r="A888" s="184"/>
      <c r="B888" s="26"/>
      <c r="C888" s="127" t="s">
        <v>1414</v>
      </c>
      <c r="D888" s="127" t="s">
        <v>143</v>
      </c>
      <c r="E888" s="128" t="s">
        <v>1415</v>
      </c>
      <c r="F888" s="129" t="s">
        <v>1416</v>
      </c>
      <c r="G888" s="130" t="s">
        <v>193</v>
      </c>
      <c r="H888" s="131">
        <v>7</v>
      </c>
      <c r="I888" s="132"/>
      <c r="J888" s="133">
        <f>ROUND(I888*H888,2)</f>
        <v>0</v>
      </c>
      <c r="K888" s="134"/>
      <c r="L888" s="26"/>
      <c r="M888" s="209" t="s">
        <v>1</v>
      </c>
      <c r="N888" s="135" t="s">
        <v>38</v>
      </c>
      <c r="O888" s="61"/>
      <c r="P888" s="136">
        <f>O888*H888</f>
        <v>0</v>
      </c>
      <c r="Q888" s="136">
        <v>0</v>
      </c>
      <c r="R888" s="136">
        <f>Q888*H888</f>
        <v>0</v>
      </c>
      <c r="S888" s="136">
        <v>0</v>
      </c>
      <c r="T888" s="137">
        <f>S888*H888</f>
        <v>0</v>
      </c>
      <c r="U888" s="184"/>
      <c r="V888" s="184"/>
      <c r="W888" s="184"/>
      <c r="X888" s="184"/>
      <c r="Y888" s="184"/>
      <c r="Z888" s="184"/>
      <c r="AA888" s="184"/>
      <c r="AB888" s="184"/>
      <c r="AC888" s="184"/>
      <c r="AD888" s="184"/>
      <c r="AE888" s="184"/>
      <c r="AR888" s="210" t="s">
        <v>279</v>
      </c>
      <c r="AT888" s="210" t="s">
        <v>143</v>
      </c>
      <c r="AU888" s="210" t="s">
        <v>83</v>
      </c>
      <c r="AY888" s="186" t="s">
        <v>140</v>
      </c>
      <c r="BE888" s="211">
        <f>IF(N888="základní",J888,0)</f>
        <v>0</v>
      </c>
      <c r="BF888" s="211">
        <f>IF(N888="snížená",J888,0)</f>
        <v>0</v>
      </c>
      <c r="BG888" s="211">
        <f>IF(N888="zákl. přenesená",J888,0)</f>
        <v>0</v>
      </c>
      <c r="BH888" s="211">
        <f>IF(N888="sníž. přenesená",J888,0)</f>
        <v>0</v>
      </c>
      <c r="BI888" s="211">
        <f>IF(N888="nulová",J888,0)</f>
        <v>0</v>
      </c>
      <c r="BJ888" s="186" t="s">
        <v>81</v>
      </c>
      <c r="BK888" s="211">
        <f>ROUND(I888*H888,2)</f>
        <v>0</v>
      </c>
      <c r="BL888" s="186" t="s">
        <v>279</v>
      </c>
      <c r="BM888" s="210" t="s">
        <v>1417</v>
      </c>
    </row>
    <row r="889" spans="1:65" s="139" customFormat="1" ht="33.75">
      <c r="B889" s="138"/>
      <c r="D889" s="140" t="s">
        <v>149</v>
      </c>
      <c r="E889" s="141" t="s">
        <v>1</v>
      </c>
      <c r="F889" s="142" t="s">
        <v>1418</v>
      </c>
      <c r="H889" s="141" t="s">
        <v>1</v>
      </c>
      <c r="L889" s="138"/>
      <c r="M889" s="143"/>
      <c r="N889" s="144"/>
      <c r="O889" s="144"/>
      <c r="P889" s="144"/>
      <c r="Q889" s="144"/>
      <c r="R889" s="144"/>
      <c r="S889" s="144"/>
      <c r="T889" s="145"/>
      <c r="AT889" s="141" t="s">
        <v>149</v>
      </c>
      <c r="AU889" s="141" t="s">
        <v>83</v>
      </c>
      <c r="AV889" s="139" t="s">
        <v>81</v>
      </c>
      <c r="AW889" s="139" t="s">
        <v>31</v>
      </c>
      <c r="AX889" s="139" t="s">
        <v>73</v>
      </c>
      <c r="AY889" s="141" t="s">
        <v>140</v>
      </c>
    </row>
    <row r="890" spans="1:65" s="139" customFormat="1" ht="22.5">
      <c r="B890" s="138"/>
      <c r="D890" s="140" t="s">
        <v>149</v>
      </c>
      <c r="E890" s="141" t="s">
        <v>1</v>
      </c>
      <c r="F890" s="142" t="s">
        <v>1419</v>
      </c>
      <c r="H890" s="141" t="s">
        <v>1</v>
      </c>
      <c r="L890" s="138"/>
      <c r="M890" s="143"/>
      <c r="N890" s="144"/>
      <c r="O890" s="144"/>
      <c r="P890" s="144"/>
      <c r="Q890" s="144"/>
      <c r="R890" s="144"/>
      <c r="S890" s="144"/>
      <c r="T890" s="145"/>
      <c r="AT890" s="141" t="s">
        <v>149</v>
      </c>
      <c r="AU890" s="141" t="s">
        <v>83</v>
      </c>
      <c r="AV890" s="139" t="s">
        <v>81</v>
      </c>
      <c r="AW890" s="139" t="s">
        <v>31</v>
      </c>
      <c r="AX890" s="139" t="s">
        <v>73</v>
      </c>
      <c r="AY890" s="141" t="s">
        <v>140</v>
      </c>
    </row>
    <row r="891" spans="1:65" s="139" customFormat="1">
      <c r="B891" s="138"/>
      <c r="D891" s="140" t="s">
        <v>149</v>
      </c>
      <c r="E891" s="141" t="s">
        <v>1</v>
      </c>
      <c r="F891" s="142" t="s">
        <v>1420</v>
      </c>
      <c r="H891" s="141" t="s">
        <v>1</v>
      </c>
      <c r="L891" s="138"/>
      <c r="M891" s="143"/>
      <c r="N891" s="144"/>
      <c r="O891" s="144"/>
      <c r="P891" s="144"/>
      <c r="Q891" s="144"/>
      <c r="R891" s="144"/>
      <c r="S891" s="144"/>
      <c r="T891" s="145"/>
      <c r="AT891" s="141" t="s">
        <v>149</v>
      </c>
      <c r="AU891" s="141" t="s">
        <v>83</v>
      </c>
      <c r="AV891" s="139" t="s">
        <v>81</v>
      </c>
      <c r="AW891" s="139" t="s">
        <v>31</v>
      </c>
      <c r="AX891" s="139" t="s">
        <v>73</v>
      </c>
      <c r="AY891" s="141" t="s">
        <v>140</v>
      </c>
    </row>
    <row r="892" spans="1:65" s="147" customFormat="1">
      <c r="B892" s="146"/>
      <c r="D892" s="140" t="s">
        <v>149</v>
      </c>
      <c r="E892" s="148" t="s">
        <v>1</v>
      </c>
      <c r="F892" s="149" t="s">
        <v>81</v>
      </c>
      <c r="H892" s="150">
        <v>1</v>
      </c>
      <c r="L892" s="146"/>
      <c r="M892" s="151"/>
      <c r="N892" s="152"/>
      <c r="O892" s="152"/>
      <c r="P892" s="152"/>
      <c r="Q892" s="152"/>
      <c r="R892" s="152"/>
      <c r="S892" s="152"/>
      <c r="T892" s="153"/>
      <c r="AT892" s="148" t="s">
        <v>149</v>
      </c>
      <c r="AU892" s="148" t="s">
        <v>83</v>
      </c>
      <c r="AV892" s="147" t="s">
        <v>83</v>
      </c>
      <c r="AW892" s="147" t="s">
        <v>31</v>
      </c>
      <c r="AX892" s="147" t="s">
        <v>73</v>
      </c>
      <c r="AY892" s="148" t="s">
        <v>140</v>
      </c>
    </row>
    <row r="893" spans="1:65" s="139" customFormat="1">
      <c r="B893" s="138"/>
      <c r="D893" s="140" t="s">
        <v>149</v>
      </c>
      <c r="E893" s="141" t="s">
        <v>1</v>
      </c>
      <c r="F893" s="142" t="s">
        <v>1421</v>
      </c>
      <c r="H893" s="141" t="s">
        <v>1</v>
      </c>
      <c r="L893" s="138"/>
      <c r="M893" s="143"/>
      <c r="N893" s="144"/>
      <c r="O893" s="144"/>
      <c r="P893" s="144"/>
      <c r="Q893" s="144"/>
      <c r="R893" s="144"/>
      <c r="S893" s="144"/>
      <c r="T893" s="145"/>
      <c r="AT893" s="141" t="s">
        <v>149</v>
      </c>
      <c r="AU893" s="141" t="s">
        <v>83</v>
      </c>
      <c r="AV893" s="139" t="s">
        <v>81</v>
      </c>
      <c r="AW893" s="139" t="s">
        <v>31</v>
      </c>
      <c r="AX893" s="139" t="s">
        <v>73</v>
      </c>
      <c r="AY893" s="141" t="s">
        <v>140</v>
      </c>
    </row>
    <row r="894" spans="1:65" s="147" customFormat="1">
      <c r="B894" s="146"/>
      <c r="D894" s="140" t="s">
        <v>149</v>
      </c>
      <c r="E894" s="148" t="s">
        <v>1</v>
      </c>
      <c r="F894" s="149" t="s">
        <v>81</v>
      </c>
      <c r="H894" s="150">
        <v>1</v>
      </c>
      <c r="L894" s="146"/>
      <c r="M894" s="151"/>
      <c r="N894" s="152"/>
      <c r="O894" s="152"/>
      <c r="P894" s="152"/>
      <c r="Q894" s="152"/>
      <c r="R894" s="152"/>
      <c r="S894" s="152"/>
      <c r="T894" s="153"/>
      <c r="AT894" s="148" t="s">
        <v>149</v>
      </c>
      <c r="AU894" s="148" t="s">
        <v>83</v>
      </c>
      <c r="AV894" s="147" t="s">
        <v>83</v>
      </c>
      <c r="AW894" s="147" t="s">
        <v>31</v>
      </c>
      <c r="AX894" s="147" t="s">
        <v>73</v>
      </c>
      <c r="AY894" s="148" t="s">
        <v>140</v>
      </c>
    </row>
    <row r="895" spans="1:65" s="139" customFormat="1">
      <c r="B895" s="138"/>
      <c r="D895" s="140" t="s">
        <v>149</v>
      </c>
      <c r="E895" s="141" t="s">
        <v>1</v>
      </c>
      <c r="F895" s="142" t="s">
        <v>1422</v>
      </c>
      <c r="H895" s="141" t="s">
        <v>1</v>
      </c>
      <c r="L895" s="138"/>
      <c r="M895" s="143"/>
      <c r="N895" s="144"/>
      <c r="O895" s="144"/>
      <c r="P895" s="144"/>
      <c r="Q895" s="144"/>
      <c r="R895" s="144"/>
      <c r="S895" s="144"/>
      <c r="T895" s="145"/>
      <c r="AT895" s="141" t="s">
        <v>149</v>
      </c>
      <c r="AU895" s="141" t="s">
        <v>83</v>
      </c>
      <c r="AV895" s="139" t="s">
        <v>81</v>
      </c>
      <c r="AW895" s="139" t="s">
        <v>31</v>
      </c>
      <c r="AX895" s="139" t="s">
        <v>73</v>
      </c>
      <c r="AY895" s="141" t="s">
        <v>140</v>
      </c>
    </row>
    <row r="896" spans="1:65" s="147" customFormat="1">
      <c r="B896" s="146"/>
      <c r="D896" s="140" t="s">
        <v>149</v>
      </c>
      <c r="E896" s="148" t="s">
        <v>1</v>
      </c>
      <c r="F896" s="149" t="s">
        <v>1423</v>
      </c>
      <c r="H896" s="150">
        <v>5</v>
      </c>
      <c r="L896" s="146"/>
      <c r="M896" s="151"/>
      <c r="N896" s="152"/>
      <c r="O896" s="152"/>
      <c r="P896" s="152"/>
      <c r="Q896" s="152"/>
      <c r="R896" s="152"/>
      <c r="S896" s="152"/>
      <c r="T896" s="153"/>
      <c r="AT896" s="148" t="s">
        <v>149</v>
      </c>
      <c r="AU896" s="148" t="s">
        <v>83</v>
      </c>
      <c r="AV896" s="147" t="s">
        <v>83</v>
      </c>
      <c r="AW896" s="147" t="s">
        <v>31</v>
      </c>
      <c r="AX896" s="147" t="s">
        <v>73</v>
      </c>
      <c r="AY896" s="148" t="s">
        <v>140</v>
      </c>
    </row>
    <row r="897" spans="1:65" s="155" customFormat="1">
      <c r="B897" s="154"/>
      <c r="D897" s="140" t="s">
        <v>149</v>
      </c>
      <c r="E897" s="156" t="s">
        <v>1</v>
      </c>
      <c r="F897" s="157" t="s">
        <v>170</v>
      </c>
      <c r="H897" s="158">
        <v>7</v>
      </c>
      <c r="L897" s="154"/>
      <c r="M897" s="159"/>
      <c r="N897" s="160"/>
      <c r="O897" s="160"/>
      <c r="P897" s="160"/>
      <c r="Q897" s="160"/>
      <c r="R897" s="160"/>
      <c r="S897" s="160"/>
      <c r="T897" s="161"/>
      <c r="AT897" s="156" t="s">
        <v>149</v>
      </c>
      <c r="AU897" s="156" t="s">
        <v>83</v>
      </c>
      <c r="AV897" s="155" t="s">
        <v>147</v>
      </c>
      <c r="AW897" s="155" t="s">
        <v>31</v>
      </c>
      <c r="AX897" s="155" t="s">
        <v>81</v>
      </c>
      <c r="AY897" s="156" t="s">
        <v>140</v>
      </c>
    </row>
    <row r="898" spans="1:65" s="39" customFormat="1" ht="24.2" customHeight="1">
      <c r="A898" s="184"/>
      <c r="B898" s="26"/>
      <c r="C898" s="127" t="s">
        <v>1424</v>
      </c>
      <c r="D898" s="127" t="s">
        <v>143</v>
      </c>
      <c r="E898" s="128" t="s">
        <v>1425</v>
      </c>
      <c r="F898" s="129" t="s">
        <v>1426</v>
      </c>
      <c r="G898" s="130" t="s">
        <v>351</v>
      </c>
      <c r="H898" s="131">
        <v>9.9000000000000005E-2</v>
      </c>
      <c r="I898" s="132"/>
      <c r="J898" s="133">
        <f>ROUND(I898*H898,2)</f>
        <v>0</v>
      </c>
      <c r="K898" s="134"/>
      <c r="L898" s="26"/>
      <c r="M898" s="209" t="s">
        <v>1</v>
      </c>
      <c r="N898" s="135" t="s">
        <v>38</v>
      </c>
      <c r="O898" s="61"/>
      <c r="P898" s="136">
        <f>O898*H898</f>
        <v>0</v>
      </c>
      <c r="Q898" s="136">
        <v>0</v>
      </c>
      <c r="R898" s="136">
        <f>Q898*H898</f>
        <v>0</v>
      </c>
      <c r="S898" s="136">
        <v>0</v>
      </c>
      <c r="T898" s="137">
        <f>S898*H898</f>
        <v>0</v>
      </c>
      <c r="U898" s="184"/>
      <c r="V898" s="184"/>
      <c r="W898" s="184"/>
      <c r="X898" s="184"/>
      <c r="Y898" s="184"/>
      <c r="Z898" s="184"/>
      <c r="AA898" s="184"/>
      <c r="AB898" s="184"/>
      <c r="AC898" s="184"/>
      <c r="AD898" s="184"/>
      <c r="AE898" s="184"/>
      <c r="AR898" s="210" t="s">
        <v>279</v>
      </c>
      <c r="AT898" s="210" t="s">
        <v>143</v>
      </c>
      <c r="AU898" s="210" t="s">
        <v>83</v>
      </c>
      <c r="AY898" s="186" t="s">
        <v>140</v>
      </c>
      <c r="BE898" s="211">
        <f>IF(N898="základní",J898,0)</f>
        <v>0</v>
      </c>
      <c r="BF898" s="211">
        <f>IF(N898="snížená",J898,0)</f>
        <v>0</v>
      </c>
      <c r="BG898" s="211">
        <f>IF(N898="zákl. přenesená",J898,0)</f>
        <v>0</v>
      </c>
      <c r="BH898" s="211">
        <f>IF(N898="sníž. přenesená",J898,0)</f>
        <v>0</v>
      </c>
      <c r="BI898" s="211">
        <f>IF(N898="nulová",J898,0)</f>
        <v>0</v>
      </c>
      <c r="BJ898" s="186" t="s">
        <v>81</v>
      </c>
      <c r="BK898" s="211">
        <f>ROUND(I898*H898,2)</f>
        <v>0</v>
      </c>
      <c r="BL898" s="186" t="s">
        <v>279</v>
      </c>
      <c r="BM898" s="210" t="s">
        <v>1427</v>
      </c>
    </row>
    <row r="899" spans="1:65" s="39" customFormat="1" ht="24.2" customHeight="1">
      <c r="A899" s="184"/>
      <c r="B899" s="26"/>
      <c r="C899" s="127" t="s">
        <v>1428</v>
      </c>
      <c r="D899" s="127" t="s">
        <v>143</v>
      </c>
      <c r="E899" s="128" t="s">
        <v>1429</v>
      </c>
      <c r="F899" s="129" t="s">
        <v>1430</v>
      </c>
      <c r="G899" s="130" t="s">
        <v>351</v>
      </c>
      <c r="H899" s="131">
        <v>9.9000000000000005E-2</v>
      </c>
      <c r="I899" s="132"/>
      <c r="J899" s="133">
        <f>ROUND(I899*H899,2)</f>
        <v>0</v>
      </c>
      <c r="K899" s="134"/>
      <c r="L899" s="26"/>
      <c r="M899" s="209" t="s">
        <v>1</v>
      </c>
      <c r="N899" s="135" t="s">
        <v>38</v>
      </c>
      <c r="O899" s="61"/>
      <c r="P899" s="136">
        <f>O899*H899</f>
        <v>0</v>
      </c>
      <c r="Q899" s="136">
        <v>0</v>
      </c>
      <c r="R899" s="136">
        <f>Q899*H899</f>
        <v>0</v>
      </c>
      <c r="S899" s="136">
        <v>0</v>
      </c>
      <c r="T899" s="137">
        <f>S899*H899</f>
        <v>0</v>
      </c>
      <c r="U899" s="184"/>
      <c r="V899" s="184"/>
      <c r="W899" s="184"/>
      <c r="X899" s="184"/>
      <c r="Y899" s="184"/>
      <c r="Z899" s="184"/>
      <c r="AA899" s="184"/>
      <c r="AB899" s="184"/>
      <c r="AC899" s="184"/>
      <c r="AD899" s="184"/>
      <c r="AE899" s="184"/>
      <c r="AR899" s="210" t="s">
        <v>279</v>
      </c>
      <c r="AT899" s="210" t="s">
        <v>143</v>
      </c>
      <c r="AU899" s="210" t="s">
        <v>83</v>
      </c>
      <c r="AY899" s="186" t="s">
        <v>140</v>
      </c>
      <c r="BE899" s="211">
        <f>IF(N899="základní",J899,0)</f>
        <v>0</v>
      </c>
      <c r="BF899" s="211">
        <f>IF(N899="snížená",J899,0)</f>
        <v>0</v>
      </c>
      <c r="BG899" s="211">
        <f>IF(N899="zákl. přenesená",J899,0)</f>
        <v>0</v>
      </c>
      <c r="BH899" s="211">
        <f>IF(N899="sníž. přenesená",J899,0)</f>
        <v>0</v>
      </c>
      <c r="BI899" s="211">
        <f>IF(N899="nulová",J899,0)</f>
        <v>0</v>
      </c>
      <c r="BJ899" s="186" t="s">
        <v>81</v>
      </c>
      <c r="BK899" s="211">
        <f>ROUND(I899*H899,2)</f>
        <v>0</v>
      </c>
      <c r="BL899" s="186" t="s">
        <v>279</v>
      </c>
      <c r="BM899" s="210" t="s">
        <v>1431</v>
      </c>
    </row>
    <row r="900" spans="1:65" s="117" customFormat="1" ht="22.9" customHeight="1">
      <c r="B900" s="116"/>
      <c r="D900" s="118" t="s">
        <v>72</v>
      </c>
      <c r="E900" s="125" t="s">
        <v>1432</v>
      </c>
      <c r="F900" s="125" t="s">
        <v>1433</v>
      </c>
      <c r="J900" s="126">
        <f>BK900</f>
        <v>0</v>
      </c>
      <c r="L900" s="116"/>
      <c r="M900" s="121"/>
      <c r="N900" s="122"/>
      <c r="O900" s="122"/>
      <c r="P900" s="123">
        <f>SUM(P901:P922)</f>
        <v>0</v>
      </c>
      <c r="Q900" s="122"/>
      <c r="R900" s="123">
        <f>SUM(R901:R922)</f>
        <v>1.0750406999999997</v>
      </c>
      <c r="S900" s="122"/>
      <c r="T900" s="124">
        <f>SUM(T901:T922)</f>
        <v>4.8404939999999996</v>
      </c>
      <c r="AR900" s="118" t="s">
        <v>83</v>
      </c>
      <c r="AT900" s="207" t="s">
        <v>72</v>
      </c>
      <c r="AU900" s="207" t="s">
        <v>81</v>
      </c>
      <c r="AY900" s="118" t="s">
        <v>140</v>
      </c>
      <c r="BK900" s="208">
        <f>SUM(BK901:BK922)</f>
        <v>0</v>
      </c>
    </row>
    <row r="901" spans="1:65" s="39" customFormat="1" ht="16.5" customHeight="1">
      <c r="A901" s="184"/>
      <c r="B901" s="26"/>
      <c r="C901" s="127" t="s">
        <v>1434</v>
      </c>
      <c r="D901" s="127" t="s">
        <v>143</v>
      </c>
      <c r="E901" s="128" t="s">
        <v>1435</v>
      </c>
      <c r="F901" s="129" t="s">
        <v>1436</v>
      </c>
      <c r="G901" s="130" t="s">
        <v>156</v>
      </c>
      <c r="H901" s="131">
        <v>28.1</v>
      </c>
      <c r="I901" s="132"/>
      <c r="J901" s="133">
        <f>ROUND(I901*H901,2)</f>
        <v>0</v>
      </c>
      <c r="K901" s="134"/>
      <c r="L901" s="26"/>
      <c r="M901" s="209" t="s">
        <v>1</v>
      </c>
      <c r="N901" s="135" t="s">
        <v>38</v>
      </c>
      <c r="O901" s="61"/>
      <c r="P901" s="136">
        <f>O901*H901</f>
        <v>0</v>
      </c>
      <c r="Q901" s="136">
        <v>0</v>
      </c>
      <c r="R901" s="136">
        <f>Q901*H901</f>
        <v>0</v>
      </c>
      <c r="S901" s="136">
        <v>0</v>
      </c>
      <c r="T901" s="137">
        <f>S901*H901</f>
        <v>0</v>
      </c>
      <c r="U901" s="184"/>
      <c r="V901" s="184"/>
      <c r="W901" s="184"/>
      <c r="X901" s="184"/>
      <c r="Y901" s="184"/>
      <c r="Z901" s="184"/>
      <c r="AA901" s="184"/>
      <c r="AB901" s="184"/>
      <c r="AC901" s="184"/>
      <c r="AD901" s="184"/>
      <c r="AE901" s="184"/>
      <c r="AR901" s="210" t="s">
        <v>279</v>
      </c>
      <c r="AT901" s="210" t="s">
        <v>143</v>
      </c>
      <c r="AU901" s="210" t="s">
        <v>83</v>
      </c>
      <c r="AY901" s="186" t="s">
        <v>140</v>
      </c>
      <c r="BE901" s="211">
        <f>IF(N901="základní",J901,0)</f>
        <v>0</v>
      </c>
      <c r="BF901" s="211">
        <f>IF(N901="snížená",J901,0)</f>
        <v>0</v>
      </c>
      <c r="BG901" s="211">
        <f>IF(N901="zákl. přenesená",J901,0)</f>
        <v>0</v>
      </c>
      <c r="BH901" s="211">
        <f>IF(N901="sníž. přenesená",J901,0)</f>
        <v>0</v>
      </c>
      <c r="BI901" s="211">
        <f>IF(N901="nulová",J901,0)</f>
        <v>0</v>
      </c>
      <c r="BJ901" s="186" t="s">
        <v>81</v>
      </c>
      <c r="BK901" s="211">
        <f>ROUND(I901*H901,2)</f>
        <v>0</v>
      </c>
      <c r="BL901" s="186" t="s">
        <v>279</v>
      </c>
      <c r="BM901" s="210" t="s">
        <v>1437</v>
      </c>
    </row>
    <row r="902" spans="1:65" s="39" customFormat="1" ht="16.5" customHeight="1">
      <c r="A902" s="184"/>
      <c r="B902" s="26"/>
      <c r="C902" s="127" t="s">
        <v>1438</v>
      </c>
      <c r="D902" s="127" t="s">
        <v>143</v>
      </c>
      <c r="E902" s="128" t="s">
        <v>1439</v>
      </c>
      <c r="F902" s="129" t="s">
        <v>1440</v>
      </c>
      <c r="G902" s="130" t="s">
        <v>156</v>
      </c>
      <c r="H902" s="131">
        <v>28.1</v>
      </c>
      <c r="I902" s="132"/>
      <c r="J902" s="133">
        <f>ROUND(I902*H902,2)</f>
        <v>0</v>
      </c>
      <c r="K902" s="134"/>
      <c r="L902" s="26"/>
      <c r="M902" s="209" t="s">
        <v>1</v>
      </c>
      <c r="N902" s="135" t="s">
        <v>38</v>
      </c>
      <c r="O902" s="61"/>
      <c r="P902" s="136">
        <f>O902*H902</f>
        <v>0</v>
      </c>
      <c r="Q902" s="136">
        <v>2.9999999999999997E-4</v>
      </c>
      <c r="R902" s="136">
        <f>Q902*H902</f>
        <v>8.43E-3</v>
      </c>
      <c r="S902" s="136">
        <v>0</v>
      </c>
      <c r="T902" s="137">
        <f>S902*H902</f>
        <v>0</v>
      </c>
      <c r="U902" s="184"/>
      <c r="V902" s="184"/>
      <c r="W902" s="184"/>
      <c r="X902" s="184"/>
      <c r="Y902" s="184"/>
      <c r="Z902" s="184"/>
      <c r="AA902" s="184"/>
      <c r="AB902" s="184"/>
      <c r="AC902" s="184"/>
      <c r="AD902" s="184"/>
      <c r="AE902" s="184"/>
      <c r="AR902" s="210" t="s">
        <v>279</v>
      </c>
      <c r="AT902" s="210" t="s">
        <v>143</v>
      </c>
      <c r="AU902" s="210" t="s">
        <v>83</v>
      </c>
      <c r="AY902" s="186" t="s">
        <v>140</v>
      </c>
      <c r="BE902" s="211">
        <f>IF(N902="základní",J902,0)</f>
        <v>0</v>
      </c>
      <c r="BF902" s="211">
        <f>IF(N902="snížená",J902,0)</f>
        <v>0</v>
      </c>
      <c r="BG902" s="211">
        <f>IF(N902="zákl. přenesená",J902,0)</f>
        <v>0</v>
      </c>
      <c r="BH902" s="211">
        <f>IF(N902="sníž. přenesená",J902,0)</f>
        <v>0</v>
      </c>
      <c r="BI902" s="211">
        <f>IF(N902="nulová",J902,0)</f>
        <v>0</v>
      </c>
      <c r="BJ902" s="186" t="s">
        <v>81</v>
      </c>
      <c r="BK902" s="211">
        <f>ROUND(I902*H902,2)</f>
        <v>0</v>
      </c>
      <c r="BL902" s="186" t="s">
        <v>279</v>
      </c>
      <c r="BM902" s="210" t="s">
        <v>1441</v>
      </c>
    </row>
    <row r="903" spans="1:65" s="39" customFormat="1" ht="24.2" customHeight="1">
      <c r="A903" s="184"/>
      <c r="B903" s="26"/>
      <c r="C903" s="127" t="s">
        <v>1442</v>
      </c>
      <c r="D903" s="127" t="s">
        <v>143</v>
      </c>
      <c r="E903" s="128" t="s">
        <v>1443</v>
      </c>
      <c r="F903" s="129" t="s">
        <v>1444</v>
      </c>
      <c r="G903" s="130" t="s">
        <v>156</v>
      </c>
      <c r="H903" s="131">
        <v>28.1</v>
      </c>
      <c r="I903" s="132"/>
      <c r="J903" s="133">
        <f>ROUND(I903*H903,2)</f>
        <v>0</v>
      </c>
      <c r="K903" s="134"/>
      <c r="L903" s="26"/>
      <c r="M903" s="209" t="s">
        <v>1</v>
      </c>
      <c r="N903" s="135" t="s">
        <v>38</v>
      </c>
      <c r="O903" s="61"/>
      <c r="P903" s="136">
        <f>O903*H903</f>
        <v>0</v>
      </c>
      <c r="Q903" s="136">
        <v>7.5820000000000002E-3</v>
      </c>
      <c r="R903" s="136">
        <f>Q903*H903</f>
        <v>0.21305420000000003</v>
      </c>
      <c r="S903" s="136">
        <v>0</v>
      </c>
      <c r="T903" s="137">
        <f>S903*H903</f>
        <v>0</v>
      </c>
      <c r="U903" s="184"/>
      <c r="V903" s="184"/>
      <c r="W903" s="184"/>
      <c r="X903" s="184"/>
      <c r="Y903" s="184"/>
      <c r="Z903" s="184"/>
      <c r="AA903" s="184"/>
      <c r="AB903" s="184"/>
      <c r="AC903" s="184"/>
      <c r="AD903" s="184"/>
      <c r="AE903" s="184"/>
      <c r="AR903" s="210" t="s">
        <v>279</v>
      </c>
      <c r="AT903" s="210" t="s">
        <v>143</v>
      </c>
      <c r="AU903" s="210" t="s">
        <v>83</v>
      </c>
      <c r="AY903" s="186" t="s">
        <v>140</v>
      </c>
      <c r="BE903" s="211">
        <f>IF(N903="základní",J903,0)</f>
        <v>0</v>
      </c>
      <c r="BF903" s="211">
        <f>IF(N903="snížená",J903,0)</f>
        <v>0</v>
      </c>
      <c r="BG903" s="211">
        <f>IF(N903="zákl. přenesená",J903,0)</f>
        <v>0</v>
      </c>
      <c r="BH903" s="211">
        <f>IF(N903="sníž. přenesená",J903,0)</f>
        <v>0</v>
      </c>
      <c r="BI903" s="211">
        <f>IF(N903="nulová",J903,0)</f>
        <v>0</v>
      </c>
      <c r="BJ903" s="186" t="s">
        <v>81</v>
      </c>
      <c r="BK903" s="211">
        <f>ROUND(I903*H903,2)</f>
        <v>0</v>
      </c>
      <c r="BL903" s="186" t="s">
        <v>279</v>
      </c>
      <c r="BM903" s="210" t="s">
        <v>1445</v>
      </c>
    </row>
    <row r="904" spans="1:65" s="39" customFormat="1" ht="24.2" customHeight="1">
      <c r="A904" s="184"/>
      <c r="B904" s="26"/>
      <c r="C904" s="127" t="s">
        <v>1446</v>
      </c>
      <c r="D904" s="127" t="s">
        <v>143</v>
      </c>
      <c r="E904" s="128" t="s">
        <v>1447</v>
      </c>
      <c r="F904" s="129" t="s">
        <v>1448</v>
      </c>
      <c r="G904" s="130" t="s">
        <v>156</v>
      </c>
      <c r="H904" s="131">
        <v>58.2</v>
      </c>
      <c r="I904" s="132"/>
      <c r="J904" s="133">
        <f>ROUND(I904*H904,2)</f>
        <v>0</v>
      </c>
      <c r="K904" s="134"/>
      <c r="L904" s="26"/>
      <c r="M904" s="209" t="s">
        <v>1</v>
      </c>
      <c r="N904" s="135" t="s">
        <v>38</v>
      </c>
      <c r="O904" s="61"/>
      <c r="P904" s="136">
        <f>O904*H904</f>
        <v>0</v>
      </c>
      <c r="Q904" s="136">
        <v>0</v>
      </c>
      <c r="R904" s="136">
        <f>Q904*H904</f>
        <v>0</v>
      </c>
      <c r="S904" s="136">
        <v>8.3169999999999994E-2</v>
      </c>
      <c r="T904" s="137">
        <f>S904*H904</f>
        <v>4.8404939999999996</v>
      </c>
      <c r="U904" s="184"/>
      <c r="V904" s="184"/>
      <c r="W904" s="184"/>
      <c r="X904" s="184"/>
      <c r="Y904" s="184"/>
      <c r="Z904" s="184"/>
      <c r="AA904" s="184"/>
      <c r="AB904" s="184"/>
      <c r="AC904" s="184"/>
      <c r="AD904" s="184"/>
      <c r="AE904" s="184"/>
      <c r="AR904" s="210" t="s">
        <v>279</v>
      </c>
      <c r="AT904" s="210" t="s">
        <v>143</v>
      </c>
      <c r="AU904" s="210" t="s">
        <v>83</v>
      </c>
      <c r="AY904" s="186" t="s">
        <v>140</v>
      </c>
      <c r="BE904" s="211">
        <f>IF(N904="základní",J904,0)</f>
        <v>0</v>
      </c>
      <c r="BF904" s="211">
        <f>IF(N904="snížená",J904,0)</f>
        <v>0</v>
      </c>
      <c r="BG904" s="211">
        <f>IF(N904="zákl. přenesená",J904,0)</f>
        <v>0</v>
      </c>
      <c r="BH904" s="211">
        <f>IF(N904="sníž. přenesená",J904,0)</f>
        <v>0</v>
      </c>
      <c r="BI904" s="211">
        <f>IF(N904="nulová",J904,0)</f>
        <v>0</v>
      </c>
      <c r="BJ904" s="186" t="s">
        <v>81</v>
      </c>
      <c r="BK904" s="211">
        <f>ROUND(I904*H904,2)</f>
        <v>0</v>
      </c>
      <c r="BL904" s="186" t="s">
        <v>279</v>
      </c>
      <c r="BM904" s="210" t="s">
        <v>1449</v>
      </c>
    </row>
    <row r="905" spans="1:65" s="139" customFormat="1">
      <c r="B905" s="138"/>
      <c r="D905" s="140" t="s">
        <v>149</v>
      </c>
      <c r="E905" s="141" t="s">
        <v>1</v>
      </c>
      <c r="F905" s="142" t="s">
        <v>1450</v>
      </c>
      <c r="H905" s="141" t="s">
        <v>1</v>
      </c>
      <c r="L905" s="138"/>
      <c r="M905" s="143"/>
      <c r="N905" s="144"/>
      <c r="O905" s="144"/>
      <c r="P905" s="144"/>
      <c r="Q905" s="144"/>
      <c r="R905" s="144"/>
      <c r="S905" s="144"/>
      <c r="T905" s="145"/>
      <c r="AT905" s="141" t="s">
        <v>149</v>
      </c>
      <c r="AU905" s="141" t="s">
        <v>83</v>
      </c>
      <c r="AV905" s="139" t="s">
        <v>81</v>
      </c>
      <c r="AW905" s="139" t="s">
        <v>31</v>
      </c>
      <c r="AX905" s="139" t="s">
        <v>73</v>
      </c>
      <c r="AY905" s="141" t="s">
        <v>140</v>
      </c>
    </row>
    <row r="906" spans="1:65" s="147" customFormat="1">
      <c r="B906" s="146"/>
      <c r="D906" s="140" t="s">
        <v>149</v>
      </c>
      <c r="E906" s="148" t="s">
        <v>1</v>
      </c>
      <c r="F906" s="149" t="s">
        <v>1451</v>
      </c>
      <c r="H906" s="150">
        <v>58.2</v>
      </c>
      <c r="L906" s="146"/>
      <c r="M906" s="151"/>
      <c r="N906" s="152"/>
      <c r="O906" s="152"/>
      <c r="P906" s="152"/>
      <c r="Q906" s="152"/>
      <c r="R906" s="152"/>
      <c r="S906" s="152"/>
      <c r="T906" s="153"/>
      <c r="AT906" s="148" t="s">
        <v>149</v>
      </c>
      <c r="AU906" s="148" t="s">
        <v>83</v>
      </c>
      <c r="AV906" s="147" t="s">
        <v>83</v>
      </c>
      <c r="AW906" s="147" t="s">
        <v>31</v>
      </c>
      <c r="AX906" s="147" t="s">
        <v>73</v>
      </c>
      <c r="AY906" s="148" t="s">
        <v>140</v>
      </c>
    </row>
    <row r="907" spans="1:65" s="155" customFormat="1">
      <c r="B907" s="154"/>
      <c r="D907" s="140" t="s">
        <v>149</v>
      </c>
      <c r="E907" s="156" t="s">
        <v>1</v>
      </c>
      <c r="F907" s="157" t="s">
        <v>170</v>
      </c>
      <c r="H907" s="158">
        <v>58.2</v>
      </c>
      <c r="L907" s="154"/>
      <c r="M907" s="159"/>
      <c r="N907" s="160"/>
      <c r="O907" s="160"/>
      <c r="P907" s="160"/>
      <c r="Q907" s="160"/>
      <c r="R907" s="160"/>
      <c r="S907" s="160"/>
      <c r="T907" s="161"/>
      <c r="AT907" s="156" t="s">
        <v>149</v>
      </c>
      <c r="AU907" s="156" t="s">
        <v>83</v>
      </c>
      <c r="AV907" s="155" t="s">
        <v>147</v>
      </c>
      <c r="AW907" s="155" t="s">
        <v>31</v>
      </c>
      <c r="AX907" s="155" t="s">
        <v>81</v>
      </c>
      <c r="AY907" s="156" t="s">
        <v>140</v>
      </c>
    </row>
    <row r="908" spans="1:65" s="39" customFormat="1" ht="37.9" customHeight="1">
      <c r="A908" s="184"/>
      <c r="B908" s="26"/>
      <c r="C908" s="127" t="s">
        <v>1452</v>
      </c>
      <c r="D908" s="127" t="s">
        <v>143</v>
      </c>
      <c r="E908" s="128" t="s">
        <v>1453</v>
      </c>
      <c r="F908" s="129" t="s">
        <v>1454</v>
      </c>
      <c r="G908" s="130" t="s">
        <v>156</v>
      </c>
      <c r="H908" s="131">
        <v>28.1</v>
      </c>
      <c r="I908" s="132"/>
      <c r="J908" s="133">
        <f>ROUND(I908*H908,2)</f>
        <v>0</v>
      </c>
      <c r="K908" s="134"/>
      <c r="L908" s="26"/>
      <c r="M908" s="209" t="s">
        <v>1</v>
      </c>
      <c r="N908" s="135" t="s">
        <v>38</v>
      </c>
      <c r="O908" s="61"/>
      <c r="P908" s="136">
        <f>O908*H908</f>
        <v>0</v>
      </c>
      <c r="Q908" s="136">
        <v>6.0000000000000001E-3</v>
      </c>
      <c r="R908" s="136">
        <f>Q908*H908</f>
        <v>0.1686</v>
      </c>
      <c r="S908" s="136">
        <v>0</v>
      </c>
      <c r="T908" s="137">
        <f>S908*H908</f>
        <v>0</v>
      </c>
      <c r="U908" s="184"/>
      <c r="V908" s="184"/>
      <c r="W908" s="184"/>
      <c r="X908" s="184"/>
      <c r="Y908" s="184"/>
      <c r="Z908" s="184"/>
      <c r="AA908" s="184"/>
      <c r="AB908" s="184"/>
      <c r="AC908" s="184"/>
      <c r="AD908" s="184"/>
      <c r="AE908" s="184"/>
      <c r="AR908" s="210" t="s">
        <v>279</v>
      </c>
      <c r="AT908" s="210" t="s">
        <v>143</v>
      </c>
      <c r="AU908" s="210" t="s">
        <v>83</v>
      </c>
      <c r="AY908" s="186" t="s">
        <v>140</v>
      </c>
      <c r="BE908" s="211">
        <f>IF(N908="základní",J908,0)</f>
        <v>0</v>
      </c>
      <c r="BF908" s="211">
        <f>IF(N908="snížená",J908,0)</f>
        <v>0</v>
      </c>
      <c r="BG908" s="211">
        <f>IF(N908="zákl. přenesená",J908,0)</f>
        <v>0</v>
      </c>
      <c r="BH908" s="211">
        <f>IF(N908="sníž. přenesená",J908,0)</f>
        <v>0</v>
      </c>
      <c r="BI908" s="211">
        <f>IF(N908="nulová",J908,0)</f>
        <v>0</v>
      </c>
      <c r="BJ908" s="186" t="s">
        <v>81</v>
      </c>
      <c r="BK908" s="211">
        <f>ROUND(I908*H908,2)</f>
        <v>0</v>
      </c>
      <c r="BL908" s="186" t="s">
        <v>279</v>
      </c>
      <c r="BM908" s="210" t="s">
        <v>1455</v>
      </c>
    </row>
    <row r="909" spans="1:65" s="139" customFormat="1">
      <c r="B909" s="138"/>
      <c r="D909" s="140" t="s">
        <v>149</v>
      </c>
      <c r="E909" s="141" t="s">
        <v>1</v>
      </c>
      <c r="F909" s="142" t="s">
        <v>1287</v>
      </c>
      <c r="H909" s="141" t="s">
        <v>1</v>
      </c>
      <c r="L909" s="138"/>
      <c r="M909" s="143"/>
      <c r="N909" s="144"/>
      <c r="O909" s="144"/>
      <c r="P909" s="144"/>
      <c r="Q909" s="144"/>
      <c r="R909" s="144"/>
      <c r="S909" s="144"/>
      <c r="T909" s="145"/>
      <c r="AT909" s="141" t="s">
        <v>149</v>
      </c>
      <c r="AU909" s="141" t="s">
        <v>83</v>
      </c>
      <c r="AV909" s="139" t="s">
        <v>81</v>
      </c>
      <c r="AW909" s="139" t="s">
        <v>31</v>
      </c>
      <c r="AX909" s="139" t="s">
        <v>73</v>
      </c>
      <c r="AY909" s="141" t="s">
        <v>140</v>
      </c>
    </row>
    <row r="910" spans="1:65" s="147" customFormat="1">
      <c r="B910" s="146"/>
      <c r="D910" s="140" t="s">
        <v>149</v>
      </c>
      <c r="E910" s="148" t="s">
        <v>1</v>
      </c>
      <c r="F910" s="149" t="s">
        <v>235</v>
      </c>
      <c r="H910" s="150">
        <v>28.099999999999998</v>
      </c>
      <c r="L910" s="146"/>
      <c r="M910" s="151"/>
      <c r="N910" s="152"/>
      <c r="O910" s="152"/>
      <c r="P910" s="152"/>
      <c r="Q910" s="152"/>
      <c r="R910" s="152"/>
      <c r="S910" s="152"/>
      <c r="T910" s="153"/>
      <c r="AT910" s="148" t="s">
        <v>149</v>
      </c>
      <c r="AU910" s="148" t="s">
        <v>83</v>
      </c>
      <c r="AV910" s="147" t="s">
        <v>83</v>
      </c>
      <c r="AW910" s="147" t="s">
        <v>31</v>
      </c>
      <c r="AX910" s="147" t="s">
        <v>73</v>
      </c>
      <c r="AY910" s="148" t="s">
        <v>140</v>
      </c>
    </row>
    <row r="911" spans="1:65" s="155" customFormat="1">
      <c r="B911" s="154"/>
      <c r="D911" s="140" t="s">
        <v>149</v>
      </c>
      <c r="E911" s="156" t="s">
        <v>1</v>
      </c>
      <c r="F911" s="157" t="s">
        <v>170</v>
      </c>
      <c r="H911" s="158">
        <v>28.099999999999998</v>
      </c>
      <c r="L911" s="154"/>
      <c r="M911" s="159"/>
      <c r="N911" s="160"/>
      <c r="O911" s="160"/>
      <c r="P911" s="160"/>
      <c r="Q911" s="160"/>
      <c r="R911" s="160"/>
      <c r="S911" s="160"/>
      <c r="T911" s="161"/>
      <c r="AT911" s="156" t="s">
        <v>149</v>
      </c>
      <c r="AU911" s="156" t="s">
        <v>83</v>
      </c>
      <c r="AV911" s="155" t="s">
        <v>147</v>
      </c>
      <c r="AW911" s="155" t="s">
        <v>31</v>
      </c>
      <c r="AX911" s="155" t="s">
        <v>81</v>
      </c>
      <c r="AY911" s="156" t="s">
        <v>140</v>
      </c>
    </row>
    <row r="912" spans="1:65" s="39" customFormat="1" ht="24.2" customHeight="1">
      <c r="A912" s="184"/>
      <c r="B912" s="26"/>
      <c r="C912" s="162" t="s">
        <v>1456</v>
      </c>
      <c r="D912" s="162" t="s">
        <v>225</v>
      </c>
      <c r="E912" s="163" t="s">
        <v>1457</v>
      </c>
      <c r="F912" s="164" t="s">
        <v>1458</v>
      </c>
      <c r="G912" s="165" t="s">
        <v>156</v>
      </c>
      <c r="H912" s="166">
        <v>30.91</v>
      </c>
      <c r="I912" s="167"/>
      <c r="J912" s="168">
        <f>ROUND(I912*H912,2)</f>
        <v>0</v>
      </c>
      <c r="K912" s="169"/>
      <c r="L912" s="212"/>
      <c r="M912" s="213" t="s">
        <v>1</v>
      </c>
      <c r="N912" s="170" t="s">
        <v>38</v>
      </c>
      <c r="O912" s="61"/>
      <c r="P912" s="136">
        <f>O912*H912</f>
        <v>0</v>
      </c>
      <c r="Q912" s="136">
        <v>2.1999999999999999E-2</v>
      </c>
      <c r="R912" s="136">
        <f>Q912*H912</f>
        <v>0.68001999999999996</v>
      </c>
      <c r="S912" s="136">
        <v>0</v>
      </c>
      <c r="T912" s="137">
        <f>S912*H912</f>
        <v>0</v>
      </c>
      <c r="U912" s="184"/>
      <c r="V912" s="184"/>
      <c r="W912" s="184"/>
      <c r="X912" s="184"/>
      <c r="Y912" s="184"/>
      <c r="Z912" s="184"/>
      <c r="AA912" s="184"/>
      <c r="AB912" s="184"/>
      <c r="AC912" s="184"/>
      <c r="AD912" s="184"/>
      <c r="AE912" s="184"/>
      <c r="AR912" s="210" t="s">
        <v>380</v>
      </c>
      <c r="AT912" s="210" t="s">
        <v>225</v>
      </c>
      <c r="AU912" s="210" t="s">
        <v>83</v>
      </c>
      <c r="AY912" s="186" t="s">
        <v>140</v>
      </c>
      <c r="BE912" s="211">
        <f>IF(N912="základní",J912,0)</f>
        <v>0</v>
      </c>
      <c r="BF912" s="211">
        <f>IF(N912="snížená",J912,0)</f>
        <v>0</v>
      </c>
      <c r="BG912" s="211">
        <f>IF(N912="zákl. přenesená",J912,0)</f>
        <v>0</v>
      </c>
      <c r="BH912" s="211">
        <f>IF(N912="sníž. přenesená",J912,0)</f>
        <v>0</v>
      </c>
      <c r="BI912" s="211">
        <f>IF(N912="nulová",J912,0)</f>
        <v>0</v>
      </c>
      <c r="BJ912" s="186" t="s">
        <v>81</v>
      </c>
      <c r="BK912" s="211">
        <f>ROUND(I912*H912,2)</f>
        <v>0</v>
      </c>
      <c r="BL912" s="186" t="s">
        <v>279</v>
      </c>
      <c r="BM912" s="210" t="s">
        <v>1459</v>
      </c>
    </row>
    <row r="913" spans="1:65" s="147" customFormat="1">
      <c r="B913" s="146"/>
      <c r="D913" s="140" t="s">
        <v>149</v>
      </c>
      <c r="F913" s="149" t="s">
        <v>1460</v>
      </c>
      <c r="H913" s="150">
        <v>30.91</v>
      </c>
      <c r="L913" s="146"/>
      <c r="M913" s="151"/>
      <c r="N913" s="152"/>
      <c r="O913" s="152"/>
      <c r="P913" s="152"/>
      <c r="Q913" s="152"/>
      <c r="R913" s="152"/>
      <c r="S913" s="152"/>
      <c r="T913" s="153"/>
      <c r="AT913" s="148" t="s">
        <v>149</v>
      </c>
      <c r="AU913" s="148" t="s">
        <v>83</v>
      </c>
      <c r="AV913" s="147" t="s">
        <v>83</v>
      </c>
      <c r="AW913" s="147" t="s">
        <v>4</v>
      </c>
      <c r="AX913" s="147" t="s">
        <v>81</v>
      </c>
      <c r="AY913" s="148" t="s">
        <v>140</v>
      </c>
    </row>
    <row r="914" spans="1:65" s="39" customFormat="1" ht="16.5" customHeight="1">
      <c r="A914" s="184"/>
      <c r="B914" s="26"/>
      <c r="C914" s="127" t="s">
        <v>1461</v>
      </c>
      <c r="D914" s="127" t="s">
        <v>143</v>
      </c>
      <c r="E914" s="128" t="s">
        <v>1462</v>
      </c>
      <c r="F914" s="129" t="s">
        <v>1463</v>
      </c>
      <c r="G914" s="130" t="s">
        <v>204</v>
      </c>
      <c r="H914" s="131">
        <v>40.799999999999997</v>
      </c>
      <c r="I914" s="132"/>
      <c r="J914" s="133">
        <f>ROUND(I914*H914,2)</f>
        <v>0</v>
      </c>
      <c r="K914" s="134"/>
      <c r="L914" s="26"/>
      <c r="M914" s="209" t="s">
        <v>1</v>
      </c>
      <c r="N914" s="135" t="s">
        <v>38</v>
      </c>
      <c r="O914" s="61"/>
      <c r="P914" s="136">
        <f>O914*H914</f>
        <v>0</v>
      </c>
      <c r="Q914" s="136">
        <v>9.0000000000000006E-5</v>
      </c>
      <c r="R914" s="136">
        <f>Q914*H914</f>
        <v>3.6719999999999999E-3</v>
      </c>
      <c r="S914" s="136">
        <v>0</v>
      </c>
      <c r="T914" s="137">
        <f>S914*H914</f>
        <v>0</v>
      </c>
      <c r="U914" s="184"/>
      <c r="V914" s="184"/>
      <c r="W914" s="184"/>
      <c r="X914" s="184"/>
      <c r="Y914" s="184"/>
      <c r="Z914" s="184"/>
      <c r="AA914" s="184"/>
      <c r="AB914" s="184"/>
      <c r="AC914" s="184"/>
      <c r="AD914" s="184"/>
      <c r="AE914" s="184"/>
      <c r="AR914" s="210" t="s">
        <v>279</v>
      </c>
      <c r="AT914" s="210" t="s">
        <v>143</v>
      </c>
      <c r="AU914" s="210" t="s">
        <v>83</v>
      </c>
      <c r="AY914" s="186" t="s">
        <v>140</v>
      </c>
      <c r="BE914" s="211">
        <f>IF(N914="základní",J914,0)</f>
        <v>0</v>
      </c>
      <c r="BF914" s="211">
        <f>IF(N914="snížená",J914,0)</f>
        <v>0</v>
      </c>
      <c r="BG914" s="211">
        <f>IF(N914="zákl. přenesená",J914,0)</f>
        <v>0</v>
      </c>
      <c r="BH914" s="211">
        <f>IF(N914="sníž. přenesená",J914,0)</f>
        <v>0</v>
      </c>
      <c r="BI914" s="211">
        <f>IF(N914="nulová",J914,0)</f>
        <v>0</v>
      </c>
      <c r="BJ914" s="186" t="s">
        <v>81</v>
      </c>
      <c r="BK914" s="211">
        <f>ROUND(I914*H914,2)</f>
        <v>0</v>
      </c>
      <c r="BL914" s="186" t="s">
        <v>279</v>
      </c>
      <c r="BM914" s="210" t="s">
        <v>1464</v>
      </c>
    </row>
    <row r="915" spans="1:65" s="139" customFormat="1">
      <c r="B915" s="138"/>
      <c r="D915" s="140" t="s">
        <v>149</v>
      </c>
      <c r="E915" s="141" t="s">
        <v>1</v>
      </c>
      <c r="F915" s="142" t="s">
        <v>1465</v>
      </c>
      <c r="H915" s="141" t="s">
        <v>1</v>
      </c>
      <c r="L915" s="138"/>
      <c r="M915" s="143"/>
      <c r="N915" s="144"/>
      <c r="O915" s="144"/>
      <c r="P915" s="144"/>
      <c r="Q915" s="144"/>
      <c r="R915" s="144"/>
      <c r="S915" s="144"/>
      <c r="T915" s="145"/>
      <c r="AT915" s="141" t="s">
        <v>149</v>
      </c>
      <c r="AU915" s="141" t="s">
        <v>83</v>
      </c>
      <c r="AV915" s="139" t="s">
        <v>81</v>
      </c>
      <c r="AW915" s="139" t="s">
        <v>31</v>
      </c>
      <c r="AX915" s="139" t="s">
        <v>73</v>
      </c>
      <c r="AY915" s="141" t="s">
        <v>140</v>
      </c>
    </row>
    <row r="916" spans="1:65" s="139" customFormat="1">
      <c r="B916" s="138"/>
      <c r="D916" s="140" t="s">
        <v>149</v>
      </c>
      <c r="E916" s="141" t="s">
        <v>1</v>
      </c>
      <c r="F916" s="142" t="s">
        <v>1287</v>
      </c>
      <c r="H916" s="141" t="s">
        <v>1</v>
      </c>
      <c r="L916" s="138"/>
      <c r="M916" s="143"/>
      <c r="N916" s="144"/>
      <c r="O916" s="144"/>
      <c r="P916" s="144"/>
      <c r="Q916" s="144"/>
      <c r="R916" s="144"/>
      <c r="S916" s="144"/>
      <c r="T916" s="145"/>
      <c r="AT916" s="141" t="s">
        <v>149</v>
      </c>
      <c r="AU916" s="141" t="s">
        <v>83</v>
      </c>
      <c r="AV916" s="139" t="s">
        <v>81</v>
      </c>
      <c r="AW916" s="139" t="s">
        <v>31</v>
      </c>
      <c r="AX916" s="139" t="s">
        <v>73</v>
      </c>
      <c r="AY916" s="141" t="s">
        <v>140</v>
      </c>
    </row>
    <row r="917" spans="1:65" s="147" customFormat="1" ht="22.5">
      <c r="B917" s="146"/>
      <c r="D917" s="140" t="s">
        <v>149</v>
      </c>
      <c r="E917" s="148" t="s">
        <v>1</v>
      </c>
      <c r="F917" s="149" t="s">
        <v>1466</v>
      </c>
      <c r="H917" s="150">
        <v>45.900000000000006</v>
      </c>
      <c r="L917" s="146"/>
      <c r="M917" s="151"/>
      <c r="N917" s="152"/>
      <c r="O917" s="152"/>
      <c r="P917" s="152"/>
      <c r="Q917" s="152"/>
      <c r="R917" s="152"/>
      <c r="S917" s="152"/>
      <c r="T917" s="153"/>
      <c r="AT917" s="148" t="s">
        <v>149</v>
      </c>
      <c r="AU917" s="148" t="s">
        <v>83</v>
      </c>
      <c r="AV917" s="147" t="s">
        <v>83</v>
      </c>
      <c r="AW917" s="147" t="s">
        <v>31</v>
      </c>
      <c r="AX917" s="147" t="s">
        <v>73</v>
      </c>
      <c r="AY917" s="148" t="s">
        <v>140</v>
      </c>
    </row>
    <row r="918" spans="1:65" s="147" customFormat="1">
      <c r="B918" s="146"/>
      <c r="D918" s="140" t="s">
        <v>149</v>
      </c>
      <c r="E918" s="148" t="s">
        <v>1</v>
      </c>
      <c r="F918" s="149" t="s">
        <v>1467</v>
      </c>
      <c r="H918" s="150">
        <v>-5.1000000000000005</v>
      </c>
      <c r="L918" s="146"/>
      <c r="M918" s="151"/>
      <c r="N918" s="152"/>
      <c r="O918" s="152"/>
      <c r="P918" s="152"/>
      <c r="Q918" s="152"/>
      <c r="R918" s="152"/>
      <c r="S918" s="152"/>
      <c r="T918" s="153"/>
      <c r="AT918" s="148" t="s">
        <v>149</v>
      </c>
      <c r="AU918" s="148" t="s">
        <v>83</v>
      </c>
      <c r="AV918" s="147" t="s">
        <v>83</v>
      </c>
      <c r="AW918" s="147" t="s">
        <v>31</v>
      </c>
      <c r="AX918" s="147" t="s">
        <v>73</v>
      </c>
      <c r="AY918" s="148" t="s">
        <v>140</v>
      </c>
    </row>
    <row r="919" spans="1:65" s="155" customFormat="1">
      <c r="B919" s="154"/>
      <c r="D919" s="140" t="s">
        <v>149</v>
      </c>
      <c r="E919" s="156" t="s">
        <v>1</v>
      </c>
      <c r="F919" s="157" t="s">
        <v>170</v>
      </c>
      <c r="H919" s="158">
        <v>40.800000000000004</v>
      </c>
      <c r="L919" s="154"/>
      <c r="M919" s="159"/>
      <c r="N919" s="160"/>
      <c r="O919" s="160"/>
      <c r="P919" s="160"/>
      <c r="Q919" s="160"/>
      <c r="R919" s="160"/>
      <c r="S919" s="160"/>
      <c r="T919" s="161"/>
      <c r="AT919" s="156" t="s">
        <v>149</v>
      </c>
      <c r="AU919" s="156" t="s">
        <v>83</v>
      </c>
      <c r="AV919" s="155" t="s">
        <v>147</v>
      </c>
      <c r="AW919" s="155" t="s">
        <v>31</v>
      </c>
      <c r="AX919" s="155" t="s">
        <v>81</v>
      </c>
      <c r="AY919" s="156" t="s">
        <v>140</v>
      </c>
    </row>
    <row r="920" spans="1:65" s="39" customFormat="1" ht="24.2" customHeight="1">
      <c r="A920" s="184"/>
      <c r="B920" s="26"/>
      <c r="C920" s="127" t="s">
        <v>1468</v>
      </c>
      <c r="D920" s="127" t="s">
        <v>143</v>
      </c>
      <c r="E920" s="128" t="s">
        <v>1469</v>
      </c>
      <c r="F920" s="129" t="s">
        <v>1470</v>
      </c>
      <c r="G920" s="130" t="s">
        <v>156</v>
      </c>
      <c r="H920" s="131">
        <v>28.1</v>
      </c>
      <c r="I920" s="132"/>
      <c r="J920" s="133">
        <f>ROUND(I920*H920,2)</f>
        <v>0</v>
      </c>
      <c r="K920" s="134"/>
      <c r="L920" s="26"/>
      <c r="M920" s="209" t="s">
        <v>1</v>
      </c>
      <c r="N920" s="135" t="s">
        <v>38</v>
      </c>
      <c r="O920" s="61"/>
      <c r="P920" s="136">
        <f>O920*H920</f>
        <v>0</v>
      </c>
      <c r="Q920" s="136">
        <v>4.5000000000000003E-5</v>
      </c>
      <c r="R920" s="136">
        <f>Q920*H920</f>
        <v>1.2645000000000002E-3</v>
      </c>
      <c r="S920" s="136">
        <v>0</v>
      </c>
      <c r="T920" s="137">
        <f>S920*H920</f>
        <v>0</v>
      </c>
      <c r="U920" s="184"/>
      <c r="V920" s="184"/>
      <c r="W920" s="184"/>
      <c r="X920" s="184"/>
      <c r="Y920" s="184"/>
      <c r="Z920" s="184"/>
      <c r="AA920" s="184"/>
      <c r="AB920" s="184"/>
      <c r="AC920" s="184"/>
      <c r="AD920" s="184"/>
      <c r="AE920" s="184"/>
      <c r="AR920" s="210" t="s">
        <v>279</v>
      </c>
      <c r="AT920" s="210" t="s">
        <v>143</v>
      </c>
      <c r="AU920" s="210" t="s">
        <v>83</v>
      </c>
      <c r="AY920" s="186" t="s">
        <v>140</v>
      </c>
      <c r="BE920" s="211">
        <f>IF(N920="základní",J920,0)</f>
        <v>0</v>
      </c>
      <c r="BF920" s="211">
        <f>IF(N920="snížená",J920,0)</f>
        <v>0</v>
      </c>
      <c r="BG920" s="211">
        <f>IF(N920="zákl. přenesená",J920,0)</f>
        <v>0</v>
      </c>
      <c r="BH920" s="211">
        <f>IF(N920="sníž. přenesená",J920,0)</f>
        <v>0</v>
      </c>
      <c r="BI920" s="211">
        <f>IF(N920="nulová",J920,0)</f>
        <v>0</v>
      </c>
      <c r="BJ920" s="186" t="s">
        <v>81</v>
      </c>
      <c r="BK920" s="211">
        <f>ROUND(I920*H920,2)</f>
        <v>0</v>
      </c>
      <c r="BL920" s="186" t="s">
        <v>279</v>
      </c>
      <c r="BM920" s="210" t="s">
        <v>1471</v>
      </c>
    </row>
    <row r="921" spans="1:65" s="39" customFormat="1" ht="24.2" customHeight="1">
      <c r="A921" s="184"/>
      <c r="B921" s="26"/>
      <c r="C921" s="127" t="s">
        <v>1472</v>
      </c>
      <c r="D921" s="127" t="s">
        <v>143</v>
      </c>
      <c r="E921" s="128" t="s">
        <v>1473</v>
      </c>
      <c r="F921" s="129" t="s">
        <v>1474</v>
      </c>
      <c r="G921" s="130" t="s">
        <v>351</v>
      </c>
      <c r="H921" s="131">
        <v>1.075</v>
      </c>
      <c r="I921" s="132"/>
      <c r="J921" s="133">
        <f>ROUND(I921*H921,2)</f>
        <v>0</v>
      </c>
      <c r="K921" s="134"/>
      <c r="L921" s="26"/>
      <c r="M921" s="209" t="s">
        <v>1</v>
      </c>
      <c r="N921" s="135" t="s">
        <v>38</v>
      </c>
      <c r="O921" s="61"/>
      <c r="P921" s="136">
        <f>O921*H921</f>
        <v>0</v>
      </c>
      <c r="Q921" s="136">
        <v>0</v>
      </c>
      <c r="R921" s="136">
        <f>Q921*H921</f>
        <v>0</v>
      </c>
      <c r="S921" s="136">
        <v>0</v>
      </c>
      <c r="T921" s="137">
        <f>S921*H921</f>
        <v>0</v>
      </c>
      <c r="U921" s="184"/>
      <c r="V921" s="184"/>
      <c r="W921" s="184"/>
      <c r="X921" s="184"/>
      <c r="Y921" s="184"/>
      <c r="Z921" s="184"/>
      <c r="AA921" s="184"/>
      <c r="AB921" s="184"/>
      <c r="AC921" s="184"/>
      <c r="AD921" s="184"/>
      <c r="AE921" s="184"/>
      <c r="AR921" s="210" t="s">
        <v>279</v>
      </c>
      <c r="AT921" s="210" t="s">
        <v>143</v>
      </c>
      <c r="AU921" s="210" t="s">
        <v>83</v>
      </c>
      <c r="AY921" s="186" t="s">
        <v>140</v>
      </c>
      <c r="BE921" s="211">
        <f>IF(N921="základní",J921,0)</f>
        <v>0</v>
      </c>
      <c r="BF921" s="211">
        <f>IF(N921="snížená",J921,0)</f>
        <v>0</v>
      </c>
      <c r="BG921" s="211">
        <f>IF(N921="zákl. přenesená",J921,0)</f>
        <v>0</v>
      </c>
      <c r="BH921" s="211">
        <f>IF(N921="sníž. přenesená",J921,0)</f>
        <v>0</v>
      </c>
      <c r="BI921" s="211">
        <f>IF(N921="nulová",J921,0)</f>
        <v>0</v>
      </c>
      <c r="BJ921" s="186" t="s">
        <v>81</v>
      </c>
      <c r="BK921" s="211">
        <f>ROUND(I921*H921,2)</f>
        <v>0</v>
      </c>
      <c r="BL921" s="186" t="s">
        <v>279</v>
      </c>
      <c r="BM921" s="210" t="s">
        <v>1475</v>
      </c>
    </row>
    <row r="922" spans="1:65" s="39" customFormat="1" ht="24.2" customHeight="1">
      <c r="A922" s="184"/>
      <c r="B922" s="26"/>
      <c r="C922" s="127" t="s">
        <v>1476</v>
      </c>
      <c r="D922" s="127" t="s">
        <v>143</v>
      </c>
      <c r="E922" s="128" t="s">
        <v>1477</v>
      </c>
      <c r="F922" s="129" t="s">
        <v>1478</v>
      </c>
      <c r="G922" s="130" t="s">
        <v>351</v>
      </c>
      <c r="H922" s="131">
        <v>1.075</v>
      </c>
      <c r="I922" s="132"/>
      <c r="J922" s="133">
        <f>ROUND(I922*H922,2)</f>
        <v>0</v>
      </c>
      <c r="K922" s="134"/>
      <c r="L922" s="26"/>
      <c r="M922" s="209" t="s">
        <v>1</v>
      </c>
      <c r="N922" s="135" t="s">
        <v>38</v>
      </c>
      <c r="O922" s="61"/>
      <c r="P922" s="136">
        <f>O922*H922</f>
        <v>0</v>
      </c>
      <c r="Q922" s="136">
        <v>0</v>
      </c>
      <c r="R922" s="136">
        <f>Q922*H922</f>
        <v>0</v>
      </c>
      <c r="S922" s="136">
        <v>0</v>
      </c>
      <c r="T922" s="137">
        <f>S922*H922</f>
        <v>0</v>
      </c>
      <c r="U922" s="184"/>
      <c r="V922" s="184"/>
      <c r="W922" s="184"/>
      <c r="X922" s="184"/>
      <c r="Y922" s="184"/>
      <c r="Z922" s="184"/>
      <c r="AA922" s="184"/>
      <c r="AB922" s="184"/>
      <c r="AC922" s="184"/>
      <c r="AD922" s="184"/>
      <c r="AE922" s="184"/>
      <c r="AR922" s="210" t="s">
        <v>279</v>
      </c>
      <c r="AT922" s="210" t="s">
        <v>143</v>
      </c>
      <c r="AU922" s="210" t="s">
        <v>83</v>
      </c>
      <c r="AY922" s="186" t="s">
        <v>140</v>
      </c>
      <c r="BE922" s="211">
        <f>IF(N922="základní",J922,0)</f>
        <v>0</v>
      </c>
      <c r="BF922" s="211">
        <f>IF(N922="snížená",J922,0)</f>
        <v>0</v>
      </c>
      <c r="BG922" s="211">
        <f>IF(N922="zákl. přenesená",J922,0)</f>
        <v>0</v>
      </c>
      <c r="BH922" s="211">
        <f>IF(N922="sníž. přenesená",J922,0)</f>
        <v>0</v>
      </c>
      <c r="BI922" s="211">
        <f>IF(N922="nulová",J922,0)</f>
        <v>0</v>
      </c>
      <c r="BJ922" s="186" t="s">
        <v>81</v>
      </c>
      <c r="BK922" s="211">
        <f>ROUND(I922*H922,2)</f>
        <v>0</v>
      </c>
      <c r="BL922" s="186" t="s">
        <v>279</v>
      </c>
      <c r="BM922" s="210" t="s">
        <v>1479</v>
      </c>
    </row>
    <row r="923" spans="1:65" s="117" customFormat="1" ht="22.9" customHeight="1">
      <c r="B923" s="116"/>
      <c r="D923" s="118" t="s">
        <v>72</v>
      </c>
      <c r="E923" s="125" t="s">
        <v>1480</v>
      </c>
      <c r="F923" s="125" t="s">
        <v>1481</v>
      </c>
      <c r="J923" s="126">
        <f>BK923</f>
        <v>0</v>
      </c>
      <c r="L923" s="116"/>
      <c r="M923" s="121"/>
      <c r="N923" s="122"/>
      <c r="O923" s="122"/>
      <c r="P923" s="123">
        <f>SUM(P924:P1025)</f>
        <v>0</v>
      </c>
      <c r="Q923" s="122"/>
      <c r="R923" s="123">
        <f>SUM(R924:R1025)</f>
        <v>5.7170543233600011</v>
      </c>
      <c r="S923" s="122"/>
      <c r="T923" s="124">
        <f>SUM(T924:T1025)</f>
        <v>0.87487000000000004</v>
      </c>
      <c r="AR923" s="118" t="s">
        <v>83</v>
      </c>
      <c r="AT923" s="207" t="s">
        <v>72</v>
      </c>
      <c r="AU923" s="207" t="s">
        <v>81</v>
      </c>
      <c r="AY923" s="118" t="s">
        <v>140</v>
      </c>
      <c r="BK923" s="208">
        <f>SUM(BK924:BK1025)</f>
        <v>0</v>
      </c>
    </row>
    <row r="924" spans="1:65" s="39" customFormat="1" ht="24.2" customHeight="1">
      <c r="A924" s="184"/>
      <c r="B924" s="26"/>
      <c r="C924" s="127" t="s">
        <v>1482</v>
      </c>
      <c r="D924" s="127" t="s">
        <v>143</v>
      </c>
      <c r="E924" s="128" t="s">
        <v>1483</v>
      </c>
      <c r="F924" s="129" t="s">
        <v>1484</v>
      </c>
      <c r="G924" s="130" t="s">
        <v>156</v>
      </c>
      <c r="H924" s="131">
        <v>351.02</v>
      </c>
      <c r="I924" s="132"/>
      <c r="J924" s="133">
        <f>ROUND(I924*H924,2)</f>
        <v>0</v>
      </c>
      <c r="K924" s="134"/>
      <c r="L924" s="26"/>
      <c r="M924" s="209" t="s">
        <v>1</v>
      </c>
      <c r="N924" s="135" t="s">
        <v>38</v>
      </c>
      <c r="O924" s="61"/>
      <c r="P924" s="136">
        <f>O924*H924</f>
        <v>0</v>
      </c>
      <c r="Q924" s="136">
        <v>7.6799999999999999E-7</v>
      </c>
      <c r="R924" s="136">
        <f>Q924*H924</f>
        <v>2.6958335999999997E-4</v>
      </c>
      <c r="S924" s="136">
        <v>0</v>
      </c>
      <c r="T924" s="137">
        <f>S924*H924</f>
        <v>0</v>
      </c>
      <c r="U924" s="184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R924" s="210" t="s">
        <v>279</v>
      </c>
      <c r="AT924" s="210" t="s">
        <v>143</v>
      </c>
      <c r="AU924" s="210" t="s">
        <v>83</v>
      </c>
      <c r="AY924" s="186" t="s">
        <v>140</v>
      </c>
      <c r="BE924" s="211">
        <f>IF(N924="základní",J924,0)</f>
        <v>0</v>
      </c>
      <c r="BF924" s="211">
        <f>IF(N924="snížená",J924,0)</f>
        <v>0</v>
      </c>
      <c r="BG924" s="211">
        <f>IF(N924="zákl. přenesená",J924,0)</f>
        <v>0</v>
      </c>
      <c r="BH924" s="211">
        <f>IF(N924="sníž. přenesená",J924,0)</f>
        <v>0</v>
      </c>
      <c r="BI924" s="211">
        <f>IF(N924="nulová",J924,0)</f>
        <v>0</v>
      </c>
      <c r="BJ924" s="186" t="s">
        <v>81</v>
      </c>
      <c r="BK924" s="211">
        <f>ROUND(I924*H924,2)</f>
        <v>0</v>
      </c>
      <c r="BL924" s="186" t="s">
        <v>279</v>
      </c>
      <c r="BM924" s="210" t="s">
        <v>1485</v>
      </c>
    </row>
    <row r="925" spans="1:65" s="39" customFormat="1" ht="16.5" customHeight="1">
      <c r="A925" s="184"/>
      <c r="B925" s="26"/>
      <c r="C925" s="127" t="s">
        <v>1486</v>
      </c>
      <c r="D925" s="127" t="s">
        <v>143</v>
      </c>
      <c r="E925" s="128" t="s">
        <v>1487</v>
      </c>
      <c r="F925" s="129" t="s">
        <v>1488</v>
      </c>
      <c r="G925" s="130" t="s">
        <v>156</v>
      </c>
      <c r="H925" s="131">
        <v>351.02</v>
      </c>
      <c r="I925" s="132"/>
      <c r="J925" s="133">
        <f>ROUND(I925*H925,2)</f>
        <v>0</v>
      </c>
      <c r="K925" s="134"/>
      <c r="L925" s="26"/>
      <c r="M925" s="209" t="s">
        <v>1</v>
      </c>
      <c r="N925" s="135" t="s">
        <v>38</v>
      </c>
      <c r="O925" s="61"/>
      <c r="P925" s="136">
        <f>O925*H925</f>
        <v>0</v>
      </c>
      <c r="Q925" s="136">
        <v>0</v>
      </c>
      <c r="R925" s="136">
        <f>Q925*H925</f>
        <v>0</v>
      </c>
      <c r="S925" s="136">
        <v>0</v>
      </c>
      <c r="T925" s="137">
        <f>S925*H925</f>
        <v>0</v>
      </c>
      <c r="U925" s="184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R925" s="210" t="s">
        <v>279</v>
      </c>
      <c r="AT925" s="210" t="s">
        <v>143</v>
      </c>
      <c r="AU925" s="210" t="s">
        <v>83</v>
      </c>
      <c r="AY925" s="186" t="s">
        <v>140</v>
      </c>
      <c r="BE925" s="211">
        <f>IF(N925="základní",J925,0)</f>
        <v>0</v>
      </c>
      <c r="BF925" s="211">
        <f>IF(N925="snížená",J925,0)</f>
        <v>0</v>
      </c>
      <c r="BG925" s="211">
        <f>IF(N925="zákl. přenesená",J925,0)</f>
        <v>0</v>
      </c>
      <c r="BH925" s="211">
        <f>IF(N925="sníž. přenesená",J925,0)</f>
        <v>0</v>
      </c>
      <c r="BI925" s="211">
        <f>IF(N925="nulová",J925,0)</f>
        <v>0</v>
      </c>
      <c r="BJ925" s="186" t="s">
        <v>81</v>
      </c>
      <c r="BK925" s="211">
        <f>ROUND(I925*H925,2)</f>
        <v>0</v>
      </c>
      <c r="BL925" s="186" t="s">
        <v>279</v>
      </c>
      <c r="BM925" s="210" t="s">
        <v>1489</v>
      </c>
    </row>
    <row r="926" spans="1:65" s="39" customFormat="1" ht="24.2" customHeight="1">
      <c r="A926" s="184"/>
      <c r="B926" s="26"/>
      <c r="C926" s="127" t="s">
        <v>1490</v>
      </c>
      <c r="D926" s="127" t="s">
        <v>143</v>
      </c>
      <c r="E926" s="128" t="s">
        <v>1491</v>
      </c>
      <c r="F926" s="129" t="s">
        <v>1492</v>
      </c>
      <c r="G926" s="130" t="s">
        <v>156</v>
      </c>
      <c r="H926" s="131">
        <v>351.02</v>
      </c>
      <c r="I926" s="132"/>
      <c r="J926" s="133">
        <f>ROUND(I926*H926,2)</f>
        <v>0</v>
      </c>
      <c r="K926" s="134"/>
      <c r="L926" s="26"/>
      <c r="M926" s="209" t="s">
        <v>1</v>
      </c>
      <c r="N926" s="135" t="s">
        <v>38</v>
      </c>
      <c r="O926" s="61"/>
      <c r="P926" s="136">
        <f>O926*H926</f>
        <v>0</v>
      </c>
      <c r="Q926" s="136">
        <v>3.3000000000000003E-5</v>
      </c>
      <c r="R926" s="136">
        <f>Q926*H926</f>
        <v>1.1583660000000001E-2</v>
      </c>
      <c r="S926" s="136">
        <v>0</v>
      </c>
      <c r="T926" s="137">
        <f>S926*H926</f>
        <v>0</v>
      </c>
      <c r="U926" s="184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R926" s="210" t="s">
        <v>279</v>
      </c>
      <c r="AT926" s="210" t="s">
        <v>143</v>
      </c>
      <c r="AU926" s="210" t="s">
        <v>83</v>
      </c>
      <c r="AY926" s="186" t="s">
        <v>140</v>
      </c>
      <c r="BE926" s="211">
        <f>IF(N926="základní",J926,0)</f>
        <v>0</v>
      </c>
      <c r="BF926" s="211">
        <f>IF(N926="snížená",J926,0)</f>
        <v>0</v>
      </c>
      <c r="BG926" s="211">
        <f>IF(N926="zákl. přenesená",J926,0)</f>
        <v>0</v>
      </c>
      <c r="BH926" s="211">
        <f>IF(N926="sníž. přenesená",J926,0)</f>
        <v>0</v>
      </c>
      <c r="BI926" s="211">
        <f>IF(N926="nulová",J926,0)</f>
        <v>0</v>
      </c>
      <c r="BJ926" s="186" t="s">
        <v>81</v>
      </c>
      <c r="BK926" s="211">
        <f>ROUND(I926*H926,2)</f>
        <v>0</v>
      </c>
      <c r="BL926" s="186" t="s">
        <v>279</v>
      </c>
      <c r="BM926" s="210" t="s">
        <v>1493</v>
      </c>
    </row>
    <row r="927" spans="1:65" s="39" customFormat="1" ht="33" customHeight="1">
      <c r="A927" s="184"/>
      <c r="B927" s="26"/>
      <c r="C927" s="127" t="s">
        <v>1494</v>
      </c>
      <c r="D927" s="127" t="s">
        <v>143</v>
      </c>
      <c r="E927" s="128" t="s">
        <v>1495</v>
      </c>
      <c r="F927" s="129" t="s">
        <v>1496</v>
      </c>
      <c r="G927" s="130" t="s">
        <v>156</v>
      </c>
      <c r="H927" s="131">
        <v>351.02</v>
      </c>
      <c r="I927" s="132"/>
      <c r="J927" s="133">
        <f>ROUND(I927*H927,2)</f>
        <v>0</v>
      </c>
      <c r="K927" s="134"/>
      <c r="L927" s="26"/>
      <c r="M927" s="209" t="s">
        <v>1</v>
      </c>
      <c r="N927" s="135" t="s">
        <v>38</v>
      </c>
      <c r="O927" s="61"/>
      <c r="P927" s="136">
        <f>O927*H927</f>
        <v>0</v>
      </c>
      <c r="Q927" s="136">
        <v>1.2E-2</v>
      </c>
      <c r="R927" s="136">
        <f>Q927*H927</f>
        <v>4.2122399999999995</v>
      </c>
      <c r="S927" s="136">
        <v>0</v>
      </c>
      <c r="T927" s="137">
        <f>S927*H927</f>
        <v>0</v>
      </c>
      <c r="U927" s="184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R927" s="210" t="s">
        <v>279</v>
      </c>
      <c r="AT927" s="210" t="s">
        <v>143</v>
      </c>
      <c r="AU927" s="210" t="s">
        <v>83</v>
      </c>
      <c r="AY927" s="186" t="s">
        <v>140</v>
      </c>
      <c r="BE927" s="211">
        <f>IF(N927="základní",J927,0)</f>
        <v>0</v>
      </c>
      <c r="BF927" s="211">
        <f>IF(N927="snížená",J927,0)</f>
        <v>0</v>
      </c>
      <c r="BG927" s="211">
        <f>IF(N927="zákl. přenesená",J927,0)</f>
        <v>0</v>
      </c>
      <c r="BH927" s="211">
        <f>IF(N927="sníž. přenesená",J927,0)</f>
        <v>0</v>
      </c>
      <c r="BI927" s="211">
        <f>IF(N927="nulová",J927,0)</f>
        <v>0</v>
      </c>
      <c r="BJ927" s="186" t="s">
        <v>81</v>
      </c>
      <c r="BK927" s="211">
        <f>ROUND(I927*H927,2)</f>
        <v>0</v>
      </c>
      <c r="BL927" s="186" t="s">
        <v>279</v>
      </c>
      <c r="BM927" s="210" t="s">
        <v>1497</v>
      </c>
    </row>
    <row r="928" spans="1:65" s="39" customFormat="1" ht="24.2" customHeight="1">
      <c r="A928" s="184"/>
      <c r="B928" s="26"/>
      <c r="C928" s="127" t="s">
        <v>1498</v>
      </c>
      <c r="D928" s="127" t="s">
        <v>143</v>
      </c>
      <c r="E928" s="128" t="s">
        <v>1499</v>
      </c>
      <c r="F928" s="129" t="s">
        <v>1500</v>
      </c>
      <c r="G928" s="130" t="s">
        <v>156</v>
      </c>
      <c r="H928" s="131">
        <v>327.10000000000002</v>
      </c>
      <c r="I928" s="132"/>
      <c r="J928" s="133">
        <f>ROUND(I928*H928,2)</f>
        <v>0</v>
      </c>
      <c r="K928" s="134"/>
      <c r="L928" s="26"/>
      <c r="M928" s="209" t="s">
        <v>1</v>
      </c>
      <c r="N928" s="135" t="s">
        <v>38</v>
      </c>
      <c r="O928" s="61"/>
      <c r="P928" s="136">
        <f>O928*H928</f>
        <v>0</v>
      </c>
      <c r="Q928" s="136">
        <v>0</v>
      </c>
      <c r="R928" s="136">
        <f>Q928*H928</f>
        <v>0</v>
      </c>
      <c r="S928" s="136">
        <v>2.5000000000000001E-3</v>
      </c>
      <c r="T928" s="137">
        <f>S928*H928</f>
        <v>0.81775000000000009</v>
      </c>
      <c r="U928" s="184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R928" s="210" t="s">
        <v>279</v>
      </c>
      <c r="AT928" s="210" t="s">
        <v>143</v>
      </c>
      <c r="AU928" s="210" t="s">
        <v>83</v>
      </c>
      <c r="AY928" s="186" t="s">
        <v>140</v>
      </c>
      <c r="BE928" s="211">
        <f>IF(N928="základní",J928,0)</f>
        <v>0</v>
      </c>
      <c r="BF928" s="211">
        <f>IF(N928="snížená",J928,0)</f>
        <v>0</v>
      </c>
      <c r="BG928" s="211">
        <f>IF(N928="zákl. přenesená",J928,0)</f>
        <v>0</v>
      </c>
      <c r="BH928" s="211">
        <f>IF(N928="sníž. přenesená",J928,0)</f>
        <v>0</v>
      </c>
      <c r="BI928" s="211">
        <f>IF(N928="nulová",J928,0)</f>
        <v>0</v>
      </c>
      <c r="BJ928" s="186" t="s">
        <v>81</v>
      </c>
      <c r="BK928" s="211">
        <f>ROUND(I928*H928,2)</f>
        <v>0</v>
      </c>
      <c r="BL928" s="186" t="s">
        <v>279</v>
      </c>
      <c r="BM928" s="210" t="s">
        <v>1501</v>
      </c>
    </row>
    <row r="929" spans="1:65" s="139" customFormat="1">
      <c r="B929" s="138"/>
      <c r="D929" s="140" t="s">
        <v>149</v>
      </c>
      <c r="E929" s="141" t="s">
        <v>1</v>
      </c>
      <c r="F929" s="142" t="s">
        <v>1420</v>
      </c>
      <c r="H929" s="141" t="s">
        <v>1</v>
      </c>
      <c r="L929" s="138"/>
      <c r="M929" s="143"/>
      <c r="N929" s="144"/>
      <c r="O929" s="144"/>
      <c r="P929" s="144"/>
      <c r="Q929" s="144"/>
      <c r="R929" s="144"/>
      <c r="S929" s="144"/>
      <c r="T929" s="145"/>
      <c r="AT929" s="141" t="s">
        <v>149</v>
      </c>
      <c r="AU929" s="141" t="s">
        <v>83</v>
      </c>
      <c r="AV929" s="139" t="s">
        <v>81</v>
      </c>
      <c r="AW929" s="139" t="s">
        <v>31</v>
      </c>
      <c r="AX929" s="139" t="s">
        <v>73</v>
      </c>
      <c r="AY929" s="141" t="s">
        <v>140</v>
      </c>
    </row>
    <row r="930" spans="1:65" s="147" customFormat="1">
      <c r="B930" s="146"/>
      <c r="D930" s="140" t="s">
        <v>149</v>
      </c>
      <c r="E930" s="148" t="s">
        <v>1</v>
      </c>
      <c r="F930" s="149" t="s">
        <v>1502</v>
      </c>
      <c r="H930" s="150">
        <v>37</v>
      </c>
      <c r="L930" s="146"/>
      <c r="M930" s="151"/>
      <c r="N930" s="152"/>
      <c r="O930" s="152"/>
      <c r="P930" s="152"/>
      <c r="Q930" s="152"/>
      <c r="R930" s="152"/>
      <c r="S930" s="152"/>
      <c r="T930" s="153"/>
      <c r="AT930" s="148" t="s">
        <v>149</v>
      </c>
      <c r="AU930" s="148" t="s">
        <v>83</v>
      </c>
      <c r="AV930" s="147" t="s">
        <v>83</v>
      </c>
      <c r="AW930" s="147" t="s">
        <v>31</v>
      </c>
      <c r="AX930" s="147" t="s">
        <v>73</v>
      </c>
      <c r="AY930" s="148" t="s">
        <v>140</v>
      </c>
    </row>
    <row r="931" spans="1:65" s="139" customFormat="1">
      <c r="B931" s="138"/>
      <c r="D931" s="140" t="s">
        <v>149</v>
      </c>
      <c r="E931" s="141" t="s">
        <v>1</v>
      </c>
      <c r="F931" s="142" t="s">
        <v>1421</v>
      </c>
      <c r="H931" s="141" t="s">
        <v>1</v>
      </c>
      <c r="L931" s="138"/>
      <c r="M931" s="143"/>
      <c r="N931" s="144"/>
      <c r="O931" s="144"/>
      <c r="P931" s="144"/>
      <c r="Q931" s="144"/>
      <c r="R931" s="144"/>
      <c r="S931" s="144"/>
      <c r="T931" s="145"/>
      <c r="AT931" s="141" t="s">
        <v>149</v>
      </c>
      <c r="AU931" s="141" t="s">
        <v>83</v>
      </c>
      <c r="AV931" s="139" t="s">
        <v>81</v>
      </c>
      <c r="AW931" s="139" t="s">
        <v>31</v>
      </c>
      <c r="AX931" s="139" t="s">
        <v>73</v>
      </c>
      <c r="AY931" s="141" t="s">
        <v>140</v>
      </c>
    </row>
    <row r="932" spans="1:65" s="147" customFormat="1">
      <c r="B932" s="146"/>
      <c r="D932" s="140" t="s">
        <v>149</v>
      </c>
      <c r="E932" s="148" t="s">
        <v>1</v>
      </c>
      <c r="F932" s="149" t="s">
        <v>1503</v>
      </c>
      <c r="H932" s="150">
        <v>58.4</v>
      </c>
      <c r="L932" s="146"/>
      <c r="M932" s="151"/>
      <c r="N932" s="152"/>
      <c r="O932" s="152"/>
      <c r="P932" s="152"/>
      <c r="Q932" s="152"/>
      <c r="R932" s="152"/>
      <c r="S932" s="152"/>
      <c r="T932" s="153"/>
      <c r="AT932" s="148" t="s">
        <v>149</v>
      </c>
      <c r="AU932" s="148" t="s">
        <v>83</v>
      </c>
      <c r="AV932" s="147" t="s">
        <v>83</v>
      </c>
      <c r="AW932" s="147" t="s">
        <v>31</v>
      </c>
      <c r="AX932" s="147" t="s">
        <v>73</v>
      </c>
      <c r="AY932" s="148" t="s">
        <v>140</v>
      </c>
    </row>
    <row r="933" spans="1:65" s="139" customFormat="1">
      <c r="B933" s="138"/>
      <c r="D933" s="140" t="s">
        <v>149</v>
      </c>
      <c r="E933" s="141" t="s">
        <v>1</v>
      </c>
      <c r="F933" s="142" t="s">
        <v>168</v>
      </c>
      <c r="H933" s="141" t="s">
        <v>1</v>
      </c>
      <c r="L933" s="138"/>
      <c r="M933" s="143"/>
      <c r="N933" s="144"/>
      <c r="O933" s="144"/>
      <c r="P933" s="144"/>
      <c r="Q933" s="144"/>
      <c r="R933" s="144"/>
      <c r="S933" s="144"/>
      <c r="T933" s="145"/>
      <c r="AT933" s="141" t="s">
        <v>149</v>
      </c>
      <c r="AU933" s="141" t="s">
        <v>83</v>
      </c>
      <c r="AV933" s="139" t="s">
        <v>81</v>
      </c>
      <c r="AW933" s="139" t="s">
        <v>31</v>
      </c>
      <c r="AX933" s="139" t="s">
        <v>73</v>
      </c>
      <c r="AY933" s="141" t="s">
        <v>140</v>
      </c>
    </row>
    <row r="934" spans="1:65" s="147" customFormat="1">
      <c r="B934" s="146"/>
      <c r="D934" s="140" t="s">
        <v>149</v>
      </c>
      <c r="E934" s="148" t="s">
        <v>1</v>
      </c>
      <c r="F934" s="149" t="s">
        <v>1504</v>
      </c>
      <c r="H934" s="150">
        <v>58.7</v>
      </c>
      <c r="L934" s="146"/>
      <c r="M934" s="151"/>
      <c r="N934" s="152"/>
      <c r="O934" s="152"/>
      <c r="P934" s="152"/>
      <c r="Q934" s="152"/>
      <c r="R934" s="152"/>
      <c r="S934" s="152"/>
      <c r="T934" s="153"/>
      <c r="AT934" s="148" t="s">
        <v>149</v>
      </c>
      <c r="AU934" s="148" t="s">
        <v>83</v>
      </c>
      <c r="AV934" s="147" t="s">
        <v>83</v>
      </c>
      <c r="AW934" s="147" t="s">
        <v>31</v>
      </c>
      <c r="AX934" s="147" t="s">
        <v>73</v>
      </c>
      <c r="AY934" s="148" t="s">
        <v>140</v>
      </c>
    </row>
    <row r="935" spans="1:65" s="139" customFormat="1">
      <c r="B935" s="138"/>
      <c r="D935" s="140" t="s">
        <v>149</v>
      </c>
      <c r="E935" s="141" t="s">
        <v>1</v>
      </c>
      <c r="F935" s="142" t="s">
        <v>1505</v>
      </c>
      <c r="H935" s="141" t="s">
        <v>1</v>
      </c>
      <c r="L935" s="138"/>
      <c r="M935" s="143"/>
      <c r="N935" s="144"/>
      <c r="O935" s="144"/>
      <c r="P935" s="144"/>
      <c r="Q935" s="144"/>
      <c r="R935" s="144"/>
      <c r="S935" s="144"/>
      <c r="T935" s="145"/>
      <c r="AT935" s="141" t="s">
        <v>149</v>
      </c>
      <c r="AU935" s="141" t="s">
        <v>83</v>
      </c>
      <c r="AV935" s="139" t="s">
        <v>81</v>
      </c>
      <c r="AW935" s="139" t="s">
        <v>31</v>
      </c>
      <c r="AX935" s="139" t="s">
        <v>73</v>
      </c>
      <c r="AY935" s="141" t="s">
        <v>140</v>
      </c>
    </row>
    <row r="936" spans="1:65" s="147" customFormat="1">
      <c r="B936" s="146"/>
      <c r="D936" s="140" t="s">
        <v>149</v>
      </c>
      <c r="E936" s="148" t="s">
        <v>1</v>
      </c>
      <c r="F936" s="149" t="s">
        <v>1504</v>
      </c>
      <c r="H936" s="150">
        <v>58.7</v>
      </c>
      <c r="L936" s="146"/>
      <c r="M936" s="151"/>
      <c r="N936" s="152"/>
      <c r="O936" s="152"/>
      <c r="P936" s="152"/>
      <c r="Q936" s="152"/>
      <c r="R936" s="152"/>
      <c r="S936" s="152"/>
      <c r="T936" s="153"/>
      <c r="AT936" s="148" t="s">
        <v>149</v>
      </c>
      <c r="AU936" s="148" t="s">
        <v>83</v>
      </c>
      <c r="AV936" s="147" t="s">
        <v>83</v>
      </c>
      <c r="AW936" s="147" t="s">
        <v>31</v>
      </c>
      <c r="AX936" s="147" t="s">
        <v>73</v>
      </c>
      <c r="AY936" s="148" t="s">
        <v>140</v>
      </c>
    </row>
    <row r="937" spans="1:65" s="139" customFormat="1">
      <c r="B937" s="138"/>
      <c r="D937" s="140" t="s">
        <v>149</v>
      </c>
      <c r="E937" s="141" t="s">
        <v>1</v>
      </c>
      <c r="F937" s="142" t="s">
        <v>329</v>
      </c>
      <c r="H937" s="141" t="s">
        <v>1</v>
      </c>
      <c r="L937" s="138"/>
      <c r="M937" s="143"/>
      <c r="N937" s="144"/>
      <c r="O937" s="144"/>
      <c r="P937" s="144"/>
      <c r="Q937" s="144"/>
      <c r="R937" s="144"/>
      <c r="S937" s="144"/>
      <c r="T937" s="145"/>
      <c r="AT937" s="141" t="s">
        <v>149</v>
      </c>
      <c r="AU937" s="141" t="s">
        <v>83</v>
      </c>
      <c r="AV937" s="139" t="s">
        <v>81</v>
      </c>
      <c r="AW937" s="139" t="s">
        <v>31</v>
      </c>
      <c r="AX937" s="139" t="s">
        <v>73</v>
      </c>
      <c r="AY937" s="141" t="s">
        <v>140</v>
      </c>
    </row>
    <row r="938" spans="1:65" s="147" customFormat="1">
      <c r="B938" s="146"/>
      <c r="D938" s="140" t="s">
        <v>149</v>
      </c>
      <c r="E938" s="148" t="s">
        <v>1</v>
      </c>
      <c r="F938" s="149" t="s">
        <v>1506</v>
      </c>
      <c r="H938" s="150">
        <v>59.4</v>
      </c>
      <c r="L938" s="146"/>
      <c r="M938" s="151"/>
      <c r="N938" s="152"/>
      <c r="O938" s="152"/>
      <c r="P938" s="152"/>
      <c r="Q938" s="152"/>
      <c r="R938" s="152"/>
      <c r="S938" s="152"/>
      <c r="T938" s="153"/>
      <c r="AT938" s="148" t="s">
        <v>149</v>
      </c>
      <c r="AU938" s="148" t="s">
        <v>83</v>
      </c>
      <c r="AV938" s="147" t="s">
        <v>83</v>
      </c>
      <c r="AW938" s="147" t="s">
        <v>31</v>
      </c>
      <c r="AX938" s="147" t="s">
        <v>73</v>
      </c>
      <c r="AY938" s="148" t="s">
        <v>140</v>
      </c>
    </row>
    <row r="939" spans="1:65" s="139" customFormat="1">
      <c r="B939" s="138"/>
      <c r="D939" s="140" t="s">
        <v>149</v>
      </c>
      <c r="E939" s="141" t="s">
        <v>1</v>
      </c>
      <c r="F939" s="142" t="s">
        <v>1413</v>
      </c>
      <c r="H939" s="141" t="s">
        <v>1</v>
      </c>
      <c r="L939" s="138"/>
      <c r="M939" s="143"/>
      <c r="N939" s="144"/>
      <c r="O939" s="144"/>
      <c r="P939" s="144"/>
      <c r="Q939" s="144"/>
      <c r="R939" s="144"/>
      <c r="S939" s="144"/>
      <c r="T939" s="145"/>
      <c r="AT939" s="141" t="s">
        <v>149</v>
      </c>
      <c r="AU939" s="141" t="s">
        <v>83</v>
      </c>
      <c r="AV939" s="139" t="s">
        <v>81</v>
      </c>
      <c r="AW939" s="139" t="s">
        <v>31</v>
      </c>
      <c r="AX939" s="139" t="s">
        <v>73</v>
      </c>
      <c r="AY939" s="141" t="s">
        <v>140</v>
      </c>
    </row>
    <row r="940" spans="1:65" s="147" customFormat="1">
      <c r="B940" s="146"/>
      <c r="D940" s="140" t="s">
        <v>149</v>
      </c>
      <c r="E940" s="148" t="s">
        <v>1</v>
      </c>
      <c r="F940" s="149" t="s">
        <v>1507</v>
      </c>
      <c r="H940" s="150">
        <v>13.3</v>
      </c>
      <c r="L940" s="146"/>
      <c r="M940" s="151"/>
      <c r="N940" s="152"/>
      <c r="O940" s="152"/>
      <c r="P940" s="152"/>
      <c r="Q940" s="152"/>
      <c r="R940" s="152"/>
      <c r="S940" s="152"/>
      <c r="T940" s="153"/>
      <c r="AT940" s="148" t="s">
        <v>149</v>
      </c>
      <c r="AU940" s="148" t="s">
        <v>83</v>
      </c>
      <c r="AV940" s="147" t="s">
        <v>83</v>
      </c>
      <c r="AW940" s="147" t="s">
        <v>31</v>
      </c>
      <c r="AX940" s="147" t="s">
        <v>73</v>
      </c>
      <c r="AY940" s="148" t="s">
        <v>140</v>
      </c>
    </row>
    <row r="941" spans="1:65" s="139" customFormat="1">
      <c r="B941" s="138"/>
      <c r="D941" s="140" t="s">
        <v>149</v>
      </c>
      <c r="E941" s="141" t="s">
        <v>1</v>
      </c>
      <c r="F941" s="142" t="s">
        <v>327</v>
      </c>
      <c r="H941" s="141" t="s">
        <v>1</v>
      </c>
      <c r="L941" s="138"/>
      <c r="M941" s="143"/>
      <c r="N941" s="144"/>
      <c r="O941" s="144"/>
      <c r="P941" s="144"/>
      <c r="Q941" s="144"/>
      <c r="R941" s="144"/>
      <c r="S941" s="144"/>
      <c r="T941" s="145"/>
      <c r="AT941" s="141" t="s">
        <v>149</v>
      </c>
      <c r="AU941" s="141" t="s">
        <v>83</v>
      </c>
      <c r="AV941" s="139" t="s">
        <v>81</v>
      </c>
      <c r="AW941" s="139" t="s">
        <v>31</v>
      </c>
      <c r="AX941" s="139" t="s">
        <v>73</v>
      </c>
      <c r="AY941" s="141" t="s">
        <v>140</v>
      </c>
    </row>
    <row r="942" spans="1:65" s="147" customFormat="1">
      <c r="B942" s="146"/>
      <c r="D942" s="140" t="s">
        <v>149</v>
      </c>
      <c r="E942" s="148" t="s">
        <v>1</v>
      </c>
      <c r="F942" s="149" t="s">
        <v>1508</v>
      </c>
      <c r="H942" s="150">
        <v>41.6</v>
      </c>
      <c r="L942" s="146"/>
      <c r="M942" s="151"/>
      <c r="N942" s="152"/>
      <c r="O942" s="152"/>
      <c r="P942" s="152"/>
      <c r="Q942" s="152"/>
      <c r="R942" s="152"/>
      <c r="S942" s="152"/>
      <c r="T942" s="153"/>
      <c r="AT942" s="148" t="s">
        <v>149</v>
      </c>
      <c r="AU942" s="148" t="s">
        <v>83</v>
      </c>
      <c r="AV942" s="147" t="s">
        <v>83</v>
      </c>
      <c r="AW942" s="147" t="s">
        <v>31</v>
      </c>
      <c r="AX942" s="147" t="s">
        <v>73</v>
      </c>
      <c r="AY942" s="148" t="s">
        <v>140</v>
      </c>
    </row>
    <row r="943" spans="1:65" s="155" customFormat="1">
      <c r="B943" s="154"/>
      <c r="D943" s="140" t="s">
        <v>149</v>
      </c>
      <c r="E943" s="156" t="s">
        <v>1</v>
      </c>
      <c r="F943" s="157" t="s">
        <v>170</v>
      </c>
      <c r="H943" s="158">
        <v>327.10000000000002</v>
      </c>
      <c r="L943" s="154"/>
      <c r="M943" s="159"/>
      <c r="N943" s="160"/>
      <c r="O943" s="160"/>
      <c r="P943" s="160"/>
      <c r="Q943" s="160"/>
      <c r="R943" s="160"/>
      <c r="S943" s="160"/>
      <c r="T943" s="161"/>
      <c r="AT943" s="156" t="s">
        <v>149</v>
      </c>
      <c r="AU943" s="156" t="s">
        <v>83</v>
      </c>
      <c r="AV943" s="155" t="s">
        <v>147</v>
      </c>
      <c r="AW943" s="155" t="s">
        <v>31</v>
      </c>
      <c r="AX943" s="155" t="s">
        <v>81</v>
      </c>
      <c r="AY943" s="156" t="s">
        <v>140</v>
      </c>
    </row>
    <row r="944" spans="1:65" s="39" customFormat="1" ht="24.2" customHeight="1">
      <c r="A944" s="184"/>
      <c r="B944" s="26"/>
      <c r="C944" s="127" t="s">
        <v>1509</v>
      </c>
      <c r="D944" s="127" t="s">
        <v>143</v>
      </c>
      <c r="E944" s="128" t="s">
        <v>1510</v>
      </c>
      <c r="F944" s="129" t="s">
        <v>1511</v>
      </c>
      <c r="G944" s="130" t="s">
        <v>156</v>
      </c>
      <c r="H944" s="131">
        <v>351.02</v>
      </c>
      <c r="I944" s="132"/>
      <c r="J944" s="133">
        <f>ROUND(I944*H944,2)</f>
        <v>0</v>
      </c>
      <c r="K944" s="134"/>
      <c r="L944" s="26"/>
      <c r="M944" s="209" t="s">
        <v>1</v>
      </c>
      <c r="N944" s="135" t="s">
        <v>38</v>
      </c>
      <c r="O944" s="61"/>
      <c r="P944" s="136">
        <f>O944*H944</f>
        <v>0</v>
      </c>
      <c r="Q944" s="136">
        <v>4.0000000000000002E-4</v>
      </c>
      <c r="R944" s="136">
        <f>Q944*H944</f>
        <v>0.14040800000000001</v>
      </c>
      <c r="S944" s="136">
        <v>0</v>
      </c>
      <c r="T944" s="137">
        <f>S944*H944</f>
        <v>0</v>
      </c>
      <c r="U944" s="184"/>
      <c r="V944" s="184"/>
      <c r="W944" s="184"/>
      <c r="X944" s="184"/>
      <c r="Y944" s="184"/>
      <c r="Z944" s="184"/>
      <c r="AA944" s="184"/>
      <c r="AB944" s="184"/>
      <c r="AC944" s="184"/>
      <c r="AD944" s="184"/>
      <c r="AE944" s="184"/>
      <c r="AR944" s="210" t="s">
        <v>279</v>
      </c>
      <c r="AT944" s="210" t="s">
        <v>143</v>
      </c>
      <c r="AU944" s="210" t="s">
        <v>83</v>
      </c>
      <c r="AY944" s="186" t="s">
        <v>140</v>
      </c>
      <c r="BE944" s="211">
        <f>IF(N944="základní",J944,0)</f>
        <v>0</v>
      </c>
      <c r="BF944" s="211">
        <f>IF(N944="snížená",J944,0)</f>
        <v>0</v>
      </c>
      <c r="BG944" s="211">
        <f>IF(N944="zákl. přenesená",J944,0)</f>
        <v>0</v>
      </c>
      <c r="BH944" s="211">
        <f>IF(N944="sníž. přenesená",J944,0)</f>
        <v>0</v>
      </c>
      <c r="BI944" s="211">
        <f>IF(N944="nulová",J944,0)</f>
        <v>0</v>
      </c>
      <c r="BJ944" s="186" t="s">
        <v>81</v>
      </c>
      <c r="BK944" s="211">
        <f>ROUND(I944*H944,2)</f>
        <v>0</v>
      </c>
      <c r="BL944" s="186" t="s">
        <v>279</v>
      </c>
      <c r="BM944" s="210" t="s">
        <v>1512</v>
      </c>
    </row>
    <row r="945" spans="2:51" s="139" customFormat="1">
      <c r="B945" s="138"/>
      <c r="D945" s="140" t="s">
        <v>149</v>
      </c>
      <c r="E945" s="141" t="s">
        <v>1</v>
      </c>
      <c r="F945" s="142" t="s">
        <v>1420</v>
      </c>
      <c r="H945" s="141" t="s">
        <v>1</v>
      </c>
      <c r="L945" s="138"/>
      <c r="M945" s="143"/>
      <c r="N945" s="144"/>
      <c r="O945" s="144"/>
      <c r="P945" s="144"/>
      <c r="Q945" s="144"/>
      <c r="R945" s="144"/>
      <c r="S945" s="144"/>
      <c r="T945" s="145"/>
      <c r="AT945" s="141" t="s">
        <v>149</v>
      </c>
      <c r="AU945" s="141" t="s">
        <v>83</v>
      </c>
      <c r="AV945" s="139" t="s">
        <v>81</v>
      </c>
      <c r="AW945" s="139" t="s">
        <v>31</v>
      </c>
      <c r="AX945" s="139" t="s">
        <v>73</v>
      </c>
      <c r="AY945" s="141" t="s">
        <v>140</v>
      </c>
    </row>
    <row r="946" spans="2:51" s="147" customFormat="1">
      <c r="B946" s="146"/>
      <c r="D946" s="140" t="s">
        <v>149</v>
      </c>
      <c r="E946" s="148" t="s">
        <v>1</v>
      </c>
      <c r="F946" s="149" t="s">
        <v>1513</v>
      </c>
      <c r="H946" s="150">
        <v>37.939999999999991</v>
      </c>
      <c r="L946" s="146"/>
      <c r="M946" s="151"/>
      <c r="N946" s="152"/>
      <c r="O946" s="152"/>
      <c r="P946" s="152"/>
      <c r="Q946" s="152"/>
      <c r="R946" s="152"/>
      <c r="S946" s="152"/>
      <c r="T946" s="153"/>
      <c r="AT946" s="148" t="s">
        <v>149</v>
      </c>
      <c r="AU946" s="148" t="s">
        <v>83</v>
      </c>
      <c r="AV946" s="147" t="s">
        <v>83</v>
      </c>
      <c r="AW946" s="147" t="s">
        <v>31</v>
      </c>
      <c r="AX946" s="147" t="s">
        <v>73</v>
      </c>
      <c r="AY946" s="148" t="s">
        <v>140</v>
      </c>
    </row>
    <row r="947" spans="2:51" s="139" customFormat="1">
      <c r="B947" s="138"/>
      <c r="D947" s="140" t="s">
        <v>149</v>
      </c>
      <c r="E947" s="141" t="s">
        <v>1</v>
      </c>
      <c r="F947" s="142" t="s">
        <v>1514</v>
      </c>
      <c r="H947" s="141" t="s">
        <v>1</v>
      </c>
      <c r="L947" s="138"/>
      <c r="M947" s="143"/>
      <c r="N947" s="144"/>
      <c r="O947" s="144"/>
      <c r="P947" s="144"/>
      <c r="Q947" s="144"/>
      <c r="R947" s="144"/>
      <c r="S947" s="144"/>
      <c r="T947" s="145"/>
      <c r="AT947" s="141" t="s">
        <v>149</v>
      </c>
      <c r="AU947" s="141" t="s">
        <v>83</v>
      </c>
      <c r="AV947" s="139" t="s">
        <v>81</v>
      </c>
      <c r="AW947" s="139" t="s">
        <v>31</v>
      </c>
      <c r="AX947" s="139" t="s">
        <v>73</v>
      </c>
      <c r="AY947" s="141" t="s">
        <v>140</v>
      </c>
    </row>
    <row r="948" spans="2:51" s="147" customFormat="1">
      <c r="B948" s="146"/>
      <c r="D948" s="140" t="s">
        <v>149</v>
      </c>
      <c r="E948" s="148" t="s">
        <v>1</v>
      </c>
      <c r="F948" s="149" t="s">
        <v>1515</v>
      </c>
      <c r="H948" s="150">
        <v>2.08</v>
      </c>
      <c r="L948" s="146"/>
      <c r="M948" s="151"/>
      <c r="N948" s="152"/>
      <c r="O948" s="152"/>
      <c r="P948" s="152"/>
      <c r="Q948" s="152"/>
      <c r="R948" s="152"/>
      <c r="S948" s="152"/>
      <c r="T948" s="153"/>
      <c r="AT948" s="148" t="s">
        <v>149</v>
      </c>
      <c r="AU948" s="148" t="s">
        <v>83</v>
      </c>
      <c r="AV948" s="147" t="s">
        <v>83</v>
      </c>
      <c r="AW948" s="147" t="s">
        <v>31</v>
      </c>
      <c r="AX948" s="147" t="s">
        <v>73</v>
      </c>
      <c r="AY948" s="148" t="s">
        <v>140</v>
      </c>
    </row>
    <row r="949" spans="2:51" s="139" customFormat="1">
      <c r="B949" s="138"/>
      <c r="D949" s="140" t="s">
        <v>149</v>
      </c>
      <c r="E949" s="141" t="s">
        <v>1</v>
      </c>
      <c r="F949" s="142" t="s">
        <v>1421</v>
      </c>
      <c r="H949" s="141" t="s">
        <v>1</v>
      </c>
      <c r="L949" s="138"/>
      <c r="M949" s="143"/>
      <c r="N949" s="144"/>
      <c r="O949" s="144"/>
      <c r="P949" s="144"/>
      <c r="Q949" s="144"/>
      <c r="R949" s="144"/>
      <c r="S949" s="144"/>
      <c r="T949" s="145"/>
      <c r="AT949" s="141" t="s">
        <v>149</v>
      </c>
      <c r="AU949" s="141" t="s">
        <v>83</v>
      </c>
      <c r="AV949" s="139" t="s">
        <v>81</v>
      </c>
      <c r="AW949" s="139" t="s">
        <v>31</v>
      </c>
      <c r="AX949" s="139" t="s">
        <v>73</v>
      </c>
      <c r="AY949" s="141" t="s">
        <v>140</v>
      </c>
    </row>
    <row r="950" spans="2:51" s="147" customFormat="1">
      <c r="B950" s="146"/>
      <c r="D950" s="140" t="s">
        <v>149</v>
      </c>
      <c r="E950" s="148" t="s">
        <v>1</v>
      </c>
      <c r="F950" s="149" t="s">
        <v>1516</v>
      </c>
      <c r="H950" s="150">
        <v>60.19</v>
      </c>
      <c r="L950" s="146"/>
      <c r="M950" s="151"/>
      <c r="N950" s="152"/>
      <c r="O950" s="152"/>
      <c r="P950" s="152"/>
      <c r="Q950" s="152"/>
      <c r="R950" s="152"/>
      <c r="S950" s="152"/>
      <c r="T950" s="153"/>
      <c r="AT950" s="148" t="s">
        <v>149</v>
      </c>
      <c r="AU950" s="148" t="s">
        <v>83</v>
      </c>
      <c r="AV950" s="147" t="s">
        <v>83</v>
      </c>
      <c r="AW950" s="147" t="s">
        <v>31</v>
      </c>
      <c r="AX950" s="147" t="s">
        <v>73</v>
      </c>
      <c r="AY950" s="148" t="s">
        <v>140</v>
      </c>
    </row>
    <row r="951" spans="2:51" s="139" customFormat="1">
      <c r="B951" s="138"/>
      <c r="D951" s="140" t="s">
        <v>149</v>
      </c>
      <c r="E951" s="141" t="s">
        <v>1</v>
      </c>
      <c r="F951" s="142" t="s">
        <v>1514</v>
      </c>
      <c r="H951" s="141" t="s">
        <v>1</v>
      </c>
      <c r="L951" s="138"/>
      <c r="M951" s="143"/>
      <c r="N951" s="144"/>
      <c r="O951" s="144"/>
      <c r="P951" s="144"/>
      <c r="Q951" s="144"/>
      <c r="R951" s="144"/>
      <c r="S951" s="144"/>
      <c r="T951" s="145"/>
      <c r="AT951" s="141" t="s">
        <v>149</v>
      </c>
      <c r="AU951" s="141" t="s">
        <v>83</v>
      </c>
      <c r="AV951" s="139" t="s">
        <v>81</v>
      </c>
      <c r="AW951" s="139" t="s">
        <v>31</v>
      </c>
      <c r="AX951" s="139" t="s">
        <v>73</v>
      </c>
      <c r="AY951" s="141" t="s">
        <v>140</v>
      </c>
    </row>
    <row r="952" spans="2:51" s="147" customFormat="1">
      <c r="B952" s="146"/>
      <c r="D952" s="140" t="s">
        <v>149</v>
      </c>
      <c r="E952" s="148" t="s">
        <v>1</v>
      </c>
      <c r="F952" s="149" t="s">
        <v>1517</v>
      </c>
      <c r="H952" s="150">
        <v>3.67</v>
      </c>
      <c r="L952" s="146"/>
      <c r="M952" s="151"/>
      <c r="N952" s="152"/>
      <c r="O952" s="152"/>
      <c r="P952" s="152"/>
      <c r="Q952" s="152"/>
      <c r="R952" s="152"/>
      <c r="S952" s="152"/>
      <c r="T952" s="153"/>
      <c r="AT952" s="148" t="s">
        <v>149</v>
      </c>
      <c r="AU952" s="148" t="s">
        <v>83</v>
      </c>
      <c r="AV952" s="147" t="s">
        <v>83</v>
      </c>
      <c r="AW952" s="147" t="s">
        <v>31</v>
      </c>
      <c r="AX952" s="147" t="s">
        <v>73</v>
      </c>
      <c r="AY952" s="148" t="s">
        <v>140</v>
      </c>
    </row>
    <row r="953" spans="2:51" s="139" customFormat="1">
      <c r="B953" s="138"/>
      <c r="D953" s="140" t="s">
        <v>149</v>
      </c>
      <c r="E953" s="141" t="s">
        <v>1</v>
      </c>
      <c r="F953" s="142" t="s">
        <v>168</v>
      </c>
      <c r="H953" s="141" t="s">
        <v>1</v>
      </c>
      <c r="L953" s="138"/>
      <c r="M953" s="143"/>
      <c r="N953" s="144"/>
      <c r="O953" s="144"/>
      <c r="P953" s="144"/>
      <c r="Q953" s="144"/>
      <c r="R953" s="144"/>
      <c r="S953" s="144"/>
      <c r="T953" s="145"/>
      <c r="AT953" s="141" t="s">
        <v>149</v>
      </c>
      <c r="AU953" s="141" t="s">
        <v>83</v>
      </c>
      <c r="AV953" s="139" t="s">
        <v>81</v>
      </c>
      <c r="AW953" s="139" t="s">
        <v>31</v>
      </c>
      <c r="AX953" s="139" t="s">
        <v>73</v>
      </c>
      <c r="AY953" s="141" t="s">
        <v>140</v>
      </c>
    </row>
    <row r="954" spans="2:51" s="147" customFormat="1">
      <c r="B954" s="146"/>
      <c r="D954" s="140" t="s">
        <v>149</v>
      </c>
      <c r="E954" s="148" t="s">
        <v>1</v>
      </c>
      <c r="F954" s="149" t="s">
        <v>1518</v>
      </c>
      <c r="H954" s="150">
        <v>60.52</v>
      </c>
      <c r="L954" s="146"/>
      <c r="M954" s="151"/>
      <c r="N954" s="152"/>
      <c r="O954" s="152"/>
      <c r="P954" s="152"/>
      <c r="Q954" s="152"/>
      <c r="R954" s="152"/>
      <c r="S954" s="152"/>
      <c r="T954" s="153"/>
      <c r="AT954" s="148" t="s">
        <v>149</v>
      </c>
      <c r="AU954" s="148" t="s">
        <v>83</v>
      </c>
      <c r="AV954" s="147" t="s">
        <v>83</v>
      </c>
      <c r="AW954" s="147" t="s">
        <v>31</v>
      </c>
      <c r="AX954" s="147" t="s">
        <v>73</v>
      </c>
      <c r="AY954" s="148" t="s">
        <v>140</v>
      </c>
    </row>
    <row r="955" spans="2:51" s="139" customFormat="1">
      <c r="B955" s="138"/>
      <c r="D955" s="140" t="s">
        <v>149</v>
      </c>
      <c r="E955" s="141" t="s">
        <v>1</v>
      </c>
      <c r="F955" s="142" t="s">
        <v>1514</v>
      </c>
      <c r="H955" s="141" t="s">
        <v>1</v>
      </c>
      <c r="L955" s="138"/>
      <c r="M955" s="143"/>
      <c r="N955" s="144"/>
      <c r="O955" s="144"/>
      <c r="P955" s="144"/>
      <c r="Q955" s="144"/>
      <c r="R955" s="144"/>
      <c r="S955" s="144"/>
      <c r="T955" s="145"/>
      <c r="AT955" s="141" t="s">
        <v>149</v>
      </c>
      <c r="AU955" s="141" t="s">
        <v>83</v>
      </c>
      <c r="AV955" s="139" t="s">
        <v>81</v>
      </c>
      <c r="AW955" s="139" t="s">
        <v>31</v>
      </c>
      <c r="AX955" s="139" t="s">
        <v>73</v>
      </c>
      <c r="AY955" s="141" t="s">
        <v>140</v>
      </c>
    </row>
    <row r="956" spans="2:51" s="147" customFormat="1">
      <c r="B956" s="146"/>
      <c r="D956" s="140" t="s">
        <v>149</v>
      </c>
      <c r="E956" s="148" t="s">
        <v>1</v>
      </c>
      <c r="F956" s="149" t="s">
        <v>1517</v>
      </c>
      <c r="H956" s="150">
        <v>3.67</v>
      </c>
      <c r="L956" s="146"/>
      <c r="M956" s="151"/>
      <c r="N956" s="152"/>
      <c r="O956" s="152"/>
      <c r="P956" s="152"/>
      <c r="Q956" s="152"/>
      <c r="R956" s="152"/>
      <c r="S956" s="152"/>
      <c r="T956" s="153"/>
      <c r="AT956" s="148" t="s">
        <v>149</v>
      </c>
      <c r="AU956" s="148" t="s">
        <v>83</v>
      </c>
      <c r="AV956" s="147" t="s">
        <v>83</v>
      </c>
      <c r="AW956" s="147" t="s">
        <v>31</v>
      </c>
      <c r="AX956" s="147" t="s">
        <v>73</v>
      </c>
      <c r="AY956" s="148" t="s">
        <v>140</v>
      </c>
    </row>
    <row r="957" spans="2:51" s="139" customFormat="1">
      <c r="B957" s="138"/>
      <c r="D957" s="140" t="s">
        <v>149</v>
      </c>
      <c r="E957" s="141" t="s">
        <v>1</v>
      </c>
      <c r="F957" s="142" t="s">
        <v>1505</v>
      </c>
      <c r="H957" s="141" t="s">
        <v>1</v>
      </c>
      <c r="L957" s="138"/>
      <c r="M957" s="143"/>
      <c r="N957" s="144"/>
      <c r="O957" s="144"/>
      <c r="P957" s="144"/>
      <c r="Q957" s="144"/>
      <c r="R957" s="144"/>
      <c r="S957" s="144"/>
      <c r="T957" s="145"/>
      <c r="AT957" s="141" t="s">
        <v>149</v>
      </c>
      <c r="AU957" s="141" t="s">
        <v>83</v>
      </c>
      <c r="AV957" s="139" t="s">
        <v>81</v>
      </c>
      <c r="AW957" s="139" t="s">
        <v>31</v>
      </c>
      <c r="AX957" s="139" t="s">
        <v>73</v>
      </c>
      <c r="AY957" s="141" t="s">
        <v>140</v>
      </c>
    </row>
    <row r="958" spans="2:51" s="147" customFormat="1">
      <c r="B958" s="146"/>
      <c r="D958" s="140" t="s">
        <v>149</v>
      </c>
      <c r="E958" s="148" t="s">
        <v>1</v>
      </c>
      <c r="F958" s="149" t="s">
        <v>1519</v>
      </c>
      <c r="H958" s="150">
        <v>60.52</v>
      </c>
      <c r="L958" s="146"/>
      <c r="M958" s="151"/>
      <c r="N958" s="152"/>
      <c r="O958" s="152"/>
      <c r="P958" s="152"/>
      <c r="Q958" s="152"/>
      <c r="R958" s="152"/>
      <c r="S958" s="152"/>
      <c r="T958" s="153"/>
      <c r="AT958" s="148" t="s">
        <v>149</v>
      </c>
      <c r="AU958" s="148" t="s">
        <v>83</v>
      </c>
      <c r="AV958" s="147" t="s">
        <v>83</v>
      </c>
      <c r="AW958" s="147" t="s">
        <v>31</v>
      </c>
      <c r="AX958" s="147" t="s">
        <v>73</v>
      </c>
      <c r="AY958" s="148" t="s">
        <v>140</v>
      </c>
    </row>
    <row r="959" spans="2:51" s="139" customFormat="1">
      <c r="B959" s="138"/>
      <c r="D959" s="140" t="s">
        <v>149</v>
      </c>
      <c r="E959" s="141" t="s">
        <v>1</v>
      </c>
      <c r="F959" s="142" t="s">
        <v>1514</v>
      </c>
      <c r="H959" s="141" t="s">
        <v>1</v>
      </c>
      <c r="L959" s="138"/>
      <c r="M959" s="143"/>
      <c r="N959" s="144"/>
      <c r="O959" s="144"/>
      <c r="P959" s="144"/>
      <c r="Q959" s="144"/>
      <c r="R959" s="144"/>
      <c r="S959" s="144"/>
      <c r="T959" s="145"/>
      <c r="AT959" s="141" t="s">
        <v>149</v>
      </c>
      <c r="AU959" s="141" t="s">
        <v>83</v>
      </c>
      <c r="AV959" s="139" t="s">
        <v>81</v>
      </c>
      <c r="AW959" s="139" t="s">
        <v>31</v>
      </c>
      <c r="AX959" s="139" t="s">
        <v>73</v>
      </c>
      <c r="AY959" s="141" t="s">
        <v>140</v>
      </c>
    </row>
    <row r="960" spans="2:51" s="147" customFormat="1">
      <c r="B960" s="146"/>
      <c r="D960" s="140" t="s">
        <v>149</v>
      </c>
      <c r="E960" s="148" t="s">
        <v>1</v>
      </c>
      <c r="F960" s="149" t="s">
        <v>1517</v>
      </c>
      <c r="H960" s="150">
        <v>3.67</v>
      </c>
      <c r="L960" s="146"/>
      <c r="M960" s="151"/>
      <c r="N960" s="152"/>
      <c r="O960" s="152"/>
      <c r="P960" s="152"/>
      <c r="Q960" s="152"/>
      <c r="R960" s="152"/>
      <c r="S960" s="152"/>
      <c r="T960" s="153"/>
      <c r="AT960" s="148" t="s">
        <v>149</v>
      </c>
      <c r="AU960" s="148" t="s">
        <v>83</v>
      </c>
      <c r="AV960" s="147" t="s">
        <v>83</v>
      </c>
      <c r="AW960" s="147" t="s">
        <v>31</v>
      </c>
      <c r="AX960" s="147" t="s">
        <v>73</v>
      </c>
      <c r="AY960" s="148" t="s">
        <v>140</v>
      </c>
    </row>
    <row r="961" spans="1:65" s="139" customFormat="1">
      <c r="B961" s="138"/>
      <c r="D961" s="140" t="s">
        <v>149</v>
      </c>
      <c r="E961" s="141" t="s">
        <v>1</v>
      </c>
      <c r="F961" s="142" t="s">
        <v>329</v>
      </c>
      <c r="H961" s="141" t="s">
        <v>1</v>
      </c>
      <c r="L961" s="138"/>
      <c r="M961" s="143"/>
      <c r="N961" s="144"/>
      <c r="O961" s="144"/>
      <c r="P961" s="144"/>
      <c r="Q961" s="144"/>
      <c r="R961" s="144"/>
      <c r="S961" s="144"/>
      <c r="T961" s="145"/>
      <c r="AT961" s="141" t="s">
        <v>149</v>
      </c>
      <c r="AU961" s="141" t="s">
        <v>83</v>
      </c>
      <c r="AV961" s="139" t="s">
        <v>81</v>
      </c>
      <c r="AW961" s="139" t="s">
        <v>31</v>
      </c>
      <c r="AX961" s="139" t="s">
        <v>73</v>
      </c>
      <c r="AY961" s="141" t="s">
        <v>140</v>
      </c>
    </row>
    <row r="962" spans="1:65" s="147" customFormat="1">
      <c r="B962" s="146"/>
      <c r="D962" s="140" t="s">
        <v>149</v>
      </c>
      <c r="E962" s="148" t="s">
        <v>1</v>
      </c>
      <c r="F962" s="149" t="s">
        <v>1520</v>
      </c>
      <c r="H962" s="150">
        <v>59.699999999999996</v>
      </c>
      <c r="L962" s="146"/>
      <c r="M962" s="151"/>
      <c r="N962" s="152"/>
      <c r="O962" s="152"/>
      <c r="P962" s="152"/>
      <c r="Q962" s="152"/>
      <c r="R962" s="152"/>
      <c r="S962" s="152"/>
      <c r="T962" s="153"/>
      <c r="AT962" s="148" t="s">
        <v>149</v>
      </c>
      <c r="AU962" s="148" t="s">
        <v>83</v>
      </c>
      <c r="AV962" s="147" t="s">
        <v>83</v>
      </c>
      <c r="AW962" s="147" t="s">
        <v>31</v>
      </c>
      <c r="AX962" s="147" t="s">
        <v>73</v>
      </c>
      <c r="AY962" s="148" t="s">
        <v>140</v>
      </c>
    </row>
    <row r="963" spans="1:65" s="139" customFormat="1">
      <c r="B963" s="138"/>
      <c r="D963" s="140" t="s">
        <v>149</v>
      </c>
      <c r="E963" s="141" t="s">
        <v>1</v>
      </c>
      <c r="F963" s="142" t="s">
        <v>1514</v>
      </c>
      <c r="H963" s="141" t="s">
        <v>1</v>
      </c>
      <c r="L963" s="138"/>
      <c r="M963" s="143"/>
      <c r="N963" s="144"/>
      <c r="O963" s="144"/>
      <c r="P963" s="144"/>
      <c r="Q963" s="144"/>
      <c r="R963" s="144"/>
      <c r="S963" s="144"/>
      <c r="T963" s="145"/>
      <c r="AT963" s="141" t="s">
        <v>149</v>
      </c>
      <c r="AU963" s="141" t="s">
        <v>83</v>
      </c>
      <c r="AV963" s="139" t="s">
        <v>81</v>
      </c>
      <c r="AW963" s="139" t="s">
        <v>31</v>
      </c>
      <c r="AX963" s="139" t="s">
        <v>73</v>
      </c>
      <c r="AY963" s="141" t="s">
        <v>140</v>
      </c>
    </row>
    <row r="964" spans="1:65" s="147" customFormat="1">
      <c r="B964" s="146"/>
      <c r="D964" s="140" t="s">
        <v>149</v>
      </c>
      <c r="E964" s="148" t="s">
        <v>1</v>
      </c>
      <c r="F964" s="149" t="s">
        <v>1521</v>
      </c>
      <c r="H964" s="150">
        <v>2.2399999999999998</v>
      </c>
      <c r="L964" s="146"/>
      <c r="M964" s="151"/>
      <c r="N964" s="152"/>
      <c r="O964" s="152"/>
      <c r="P964" s="152"/>
      <c r="Q964" s="152"/>
      <c r="R964" s="152"/>
      <c r="S964" s="152"/>
      <c r="T964" s="153"/>
      <c r="AT964" s="148" t="s">
        <v>149</v>
      </c>
      <c r="AU964" s="148" t="s">
        <v>83</v>
      </c>
      <c r="AV964" s="147" t="s">
        <v>83</v>
      </c>
      <c r="AW964" s="147" t="s">
        <v>31</v>
      </c>
      <c r="AX964" s="147" t="s">
        <v>73</v>
      </c>
      <c r="AY964" s="148" t="s">
        <v>140</v>
      </c>
    </row>
    <row r="965" spans="1:65" s="139" customFormat="1">
      <c r="B965" s="138"/>
      <c r="D965" s="140" t="s">
        <v>149</v>
      </c>
      <c r="E965" s="141" t="s">
        <v>1</v>
      </c>
      <c r="F965" s="142" t="s">
        <v>1413</v>
      </c>
      <c r="H965" s="141" t="s">
        <v>1</v>
      </c>
      <c r="L965" s="138"/>
      <c r="M965" s="143"/>
      <c r="N965" s="144"/>
      <c r="O965" s="144"/>
      <c r="P965" s="144"/>
      <c r="Q965" s="144"/>
      <c r="R965" s="144"/>
      <c r="S965" s="144"/>
      <c r="T965" s="145"/>
      <c r="AT965" s="141" t="s">
        <v>149</v>
      </c>
      <c r="AU965" s="141" t="s">
        <v>83</v>
      </c>
      <c r="AV965" s="139" t="s">
        <v>81</v>
      </c>
      <c r="AW965" s="139" t="s">
        <v>31</v>
      </c>
      <c r="AX965" s="139" t="s">
        <v>73</v>
      </c>
      <c r="AY965" s="141" t="s">
        <v>140</v>
      </c>
    </row>
    <row r="966" spans="1:65" s="147" customFormat="1">
      <c r="B966" s="146"/>
      <c r="D966" s="140" t="s">
        <v>149</v>
      </c>
      <c r="E966" s="148" t="s">
        <v>1</v>
      </c>
      <c r="F966" s="149" t="s">
        <v>1507</v>
      </c>
      <c r="H966" s="150">
        <v>13.3</v>
      </c>
      <c r="L966" s="146"/>
      <c r="M966" s="151"/>
      <c r="N966" s="152"/>
      <c r="O966" s="152"/>
      <c r="P966" s="152"/>
      <c r="Q966" s="152"/>
      <c r="R966" s="152"/>
      <c r="S966" s="152"/>
      <c r="T966" s="153"/>
      <c r="AT966" s="148" t="s">
        <v>149</v>
      </c>
      <c r="AU966" s="148" t="s">
        <v>83</v>
      </c>
      <c r="AV966" s="147" t="s">
        <v>83</v>
      </c>
      <c r="AW966" s="147" t="s">
        <v>31</v>
      </c>
      <c r="AX966" s="147" t="s">
        <v>73</v>
      </c>
      <c r="AY966" s="148" t="s">
        <v>140</v>
      </c>
    </row>
    <row r="967" spans="1:65" s="139" customFormat="1">
      <c r="B967" s="138"/>
      <c r="D967" s="140" t="s">
        <v>149</v>
      </c>
      <c r="E967" s="141" t="s">
        <v>1</v>
      </c>
      <c r="F967" s="142" t="s">
        <v>327</v>
      </c>
      <c r="H967" s="141" t="s">
        <v>1</v>
      </c>
      <c r="L967" s="138"/>
      <c r="M967" s="143"/>
      <c r="N967" s="144"/>
      <c r="O967" s="144"/>
      <c r="P967" s="144"/>
      <c r="Q967" s="144"/>
      <c r="R967" s="144"/>
      <c r="S967" s="144"/>
      <c r="T967" s="145"/>
      <c r="AT967" s="141" t="s">
        <v>149</v>
      </c>
      <c r="AU967" s="141" t="s">
        <v>83</v>
      </c>
      <c r="AV967" s="139" t="s">
        <v>81</v>
      </c>
      <c r="AW967" s="139" t="s">
        <v>31</v>
      </c>
      <c r="AX967" s="139" t="s">
        <v>73</v>
      </c>
      <c r="AY967" s="141" t="s">
        <v>140</v>
      </c>
    </row>
    <row r="968" spans="1:65" s="147" customFormat="1">
      <c r="B968" s="146"/>
      <c r="D968" s="140" t="s">
        <v>149</v>
      </c>
      <c r="E968" s="148" t="s">
        <v>1</v>
      </c>
      <c r="F968" s="149" t="s">
        <v>1508</v>
      </c>
      <c r="H968" s="150">
        <v>41.6</v>
      </c>
      <c r="L968" s="146"/>
      <c r="M968" s="151"/>
      <c r="N968" s="152"/>
      <c r="O968" s="152"/>
      <c r="P968" s="152"/>
      <c r="Q968" s="152"/>
      <c r="R968" s="152"/>
      <c r="S968" s="152"/>
      <c r="T968" s="153"/>
      <c r="AT968" s="148" t="s">
        <v>149</v>
      </c>
      <c r="AU968" s="148" t="s">
        <v>83</v>
      </c>
      <c r="AV968" s="147" t="s">
        <v>83</v>
      </c>
      <c r="AW968" s="147" t="s">
        <v>31</v>
      </c>
      <c r="AX968" s="147" t="s">
        <v>73</v>
      </c>
      <c r="AY968" s="148" t="s">
        <v>140</v>
      </c>
    </row>
    <row r="969" spans="1:65" s="139" customFormat="1">
      <c r="B969" s="138"/>
      <c r="D969" s="140" t="s">
        <v>149</v>
      </c>
      <c r="E969" s="141" t="s">
        <v>1</v>
      </c>
      <c r="F969" s="142" t="s">
        <v>1514</v>
      </c>
      <c r="H969" s="141" t="s">
        <v>1</v>
      </c>
      <c r="L969" s="138"/>
      <c r="M969" s="143"/>
      <c r="N969" s="144"/>
      <c r="O969" s="144"/>
      <c r="P969" s="144"/>
      <c r="Q969" s="144"/>
      <c r="R969" s="144"/>
      <c r="S969" s="144"/>
      <c r="T969" s="145"/>
      <c r="AT969" s="141" t="s">
        <v>149</v>
      </c>
      <c r="AU969" s="141" t="s">
        <v>83</v>
      </c>
      <c r="AV969" s="139" t="s">
        <v>81</v>
      </c>
      <c r="AW969" s="139" t="s">
        <v>31</v>
      </c>
      <c r="AX969" s="139" t="s">
        <v>73</v>
      </c>
      <c r="AY969" s="141" t="s">
        <v>140</v>
      </c>
    </row>
    <row r="970" spans="1:65" s="147" customFormat="1">
      <c r="B970" s="146"/>
      <c r="D970" s="140" t="s">
        <v>149</v>
      </c>
      <c r="E970" s="148" t="s">
        <v>1</v>
      </c>
      <c r="F970" s="149" t="s">
        <v>1522</v>
      </c>
      <c r="H970" s="150">
        <v>1.92</v>
      </c>
      <c r="L970" s="146"/>
      <c r="M970" s="151"/>
      <c r="N970" s="152"/>
      <c r="O970" s="152"/>
      <c r="P970" s="152"/>
      <c r="Q970" s="152"/>
      <c r="R970" s="152"/>
      <c r="S970" s="152"/>
      <c r="T970" s="153"/>
      <c r="AT970" s="148" t="s">
        <v>149</v>
      </c>
      <c r="AU970" s="148" t="s">
        <v>83</v>
      </c>
      <c r="AV970" s="147" t="s">
        <v>83</v>
      </c>
      <c r="AW970" s="147" t="s">
        <v>31</v>
      </c>
      <c r="AX970" s="147" t="s">
        <v>73</v>
      </c>
      <c r="AY970" s="148" t="s">
        <v>140</v>
      </c>
    </row>
    <row r="971" spans="1:65" s="155" customFormat="1">
      <c r="B971" s="154"/>
      <c r="D971" s="140" t="s">
        <v>149</v>
      </c>
      <c r="E971" s="156" t="s">
        <v>1</v>
      </c>
      <c r="F971" s="157" t="s">
        <v>170</v>
      </c>
      <c r="H971" s="158">
        <v>351.02000000000004</v>
      </c>
      <c r="L971" s="154"/>
      <c r="M971" s="159"/>
      <c r="N971" s="160"/>
      <c r="O971" s="160"/>
      <c r="P971" s="160"/>
      <c r="Q971" s="160"/>
      <c r="R971" s="160"/>
      <c r="S971" s="160"/>
      <c r="T971" s="161"/>
      <c r="AT971" s="156" t="s">
        <v>149</v>
      </c>
      <c r="AU971" s="156" t="s">
        <v>83</v>
      </c>
      <c r="AV971" s="155" t="s">
        <v>147</v>
      </c>
      <c r="AW971" s="155" t="s">
        <v>31</v>
      </c>
      <c r="AX971" s="155" t="s">
        <v>81</v>
      </c>
      <c r="AY971" s="156" t="s">
        <v>140</v>
      </c>
    </row>
    <row r="972" spans="1:65" s="39" customFormat="1" ht="24.2" customHeight="1">
      <c r="A972" s="184"/>
      <c r="B972" s="26"/>
      <c r="C972" s="162" t="s">
        <v>1523</v>
      </c>
      <c r="D972" s="162" t="s">
        <v>225</v>
      </c>
      <c r="E972" s="163" t="s">
        <v>1524</v>
      </c>
      <c r="F972" s="164" t="s">
        <v>1525</v>
      </c>
      <c r="G972" s="165" t="s">
        <v>156</v>
      </c>
      <c r="H972" s="166">
        <v>368.57100000000003</v>
      </c>
      <c r="I972" s="167"/>
      <c r="J972" s="168">
        <f>ROUND(I972*H972,2)</f>
        <v>0</v>
      </c>
      <c r="K972" s="169"/>
      <c r="L972" s="212"/>
      <c r="M972" s="213" t="s">
        <v>1</v>
      </c>
      <c r="N972" s="170" t="s">
        <v>38</v>
      </c>
      <c r="O972" s="61"/>
      <c r="P972" s="136">
        <f>O972*H972</f>
        <v>0</v>
      </c>
      <c r="Q972" s="136">
        <v>3.3999999999999998E-3</v>
      </c>
      <c r="R972" s="136">
        <f>Q972*H972</f>
        <v>1.2531414000000001</v>
      </c>
      <c r="S972" s="136">
        <v>0</v>
      </c>
      <c r="T972" s="137">
        <f>S972*H972</f>
        <v>0</v>
      </c>
      <c r="U972" s="184"/>
      <c r="V972" s="184"/>
      <c r="W972" s="184"/>
      <c r="X972" s="184"/>
      <c r="Y972" s="184"/>
      <c r="Z972" s="184"/>
      <c r="AA972" s="184"/>
      <c r="AB972" s="184"/>
      <c r="AC972" s="184"/>
      <c r="AD972" s="184"/>
      <c r="AE972" s="184"/>
      <c r="AR972" s="210" t="s">
        <v>380</v>
      </c>
      <c r="AT972" s="210" t="s">
        <v>225</v>
      </c>
      <c r="AU972" s="210" t="s">
        <v>83</v>
      </c>
      <c r="AY972" s="186" t="s">
        <v>140</v>
      </c>
      <c r="BE972" s="211">
        <f>IF(N972="základní",J972,0)</f>
        <v>0</v>
      </c>
      <c r="BF972" s="211">
        <f>IF(N972="snížená",J972,0)</f>
        <v>0</v>
      </c>
      <c r="BG972" s="211">
        <f>IF(N972="zákl. přenesená",J972,0)</f>
        <v>0</v>
      </c>
      <c r="BH972" s="211">
        <f>IF(N972="sníž. přenesená",J972,0)</f>
        <v>0</v>
      </c>
      <c r="BI972" s="211">
        <f>IF(N972="nulová",J972,0)</f>
        <v>0</v>
      </c>
      <c r="BJ972" s="186" t="s">
        <v>81</v>
      </c>
      <c r="BK972" s="211">
        <f>ROUND(I972*H972,2)</f>
        <v>0</v>
      </c>
      <c r="BL972" s="186" t="s">
        <v>279</v>
      </c>
      <c r="BM972" s="210" t="s">
        <v>1526</v>
      </c>
    </row>
    <row r="973" spans="1:65" s="147" customFormat="1">
      <c r="B973" s="146"/>
      <c r="D973" s="140" t="s">
        <v>149</v>
      </c>
      <c r="F973" s="149" t="s">
        <v>1527</v>
      </c>
      <c r="H973" s="150">
        <v>368.57100000000003</v>
      </c>
      <c r="L973" s="146"/>
      <c r="M973" s="151"/>
      <c r="N973" s="152"/>
      <c r="O973" s="152"/>
      <c r="P973" s="152"/>
      <c r="Q973" s="152"/>
      <c r="R973" s="152"/>
      <c r="S973" s="152"/>
      <c r="T973" s="153"/>
      <c r="AT973" s="148" t="s">
        <v>149</v>
      </c>
      <c r="AU973" s="148" t="s">
        <v>83</v>
      </c>
      <c r="AV973" s="147" t="s">
        <v>83</v>
      </c>
      <c r="AW973" s="147" t="s">
        <v>4</v>
      </c>
      <c r="AX973" s="147" t="s">
        <v>81</v>
      </c>
      <c r="AY973" s="148" t="s">
        <v>140</v>
      </c>
    </row>
    <row r="974" spans="1:65" s="39" customFormat="1" ht="24.2" customHeight="1">
      <c r="A974" s="184"/>
      <c r="B974" s="26"/>
      <c r="C974" s="127" t="s">
        <v>1528</v>
      </c>
      <c r="D974" s="127" t="s">
        <v>143</v>
      </c>
      <c r="E974" s="128" t="s">
        <v>1529</v>
      </c>
      <c r="F974" s="129" t="s">
        <v>1530</v>
      </c>
      <c r="G974" s="130" t="s">
        <v>204</v>
      </c>
      <c r="H974" s="131">
        <v>144.44999999999999</v>
      </c>
      <c r="I974" s="132"/>
      <c r="J974" s="133">
        <f>ROUND(I974*H974,2)</f>
        <v>0</v>
      </c>
      <c r="K974" s="134"/>
      <c r="L974" s="26"/>
      <c r="M974" s="209" t="s">
        <v>1</v>
      </c>
      <c r="N974" s="135" t="s">
        <v>38</v>
      </c>
      <c r="O974" s="61"/>
      <c r="P974" s="136">
        <f>O974*H974</f>
        <v>0</v>
      </c>
      <c r="Q974" s="136">
        <v>1.84E-5</v>
      </c>
      <c r="R974" s="136">
        <f>Q974*H974</f>
        <v>2.6578799999999996E-3</v>
      </c>
      <c r="S974" s="136">
        <v>0</v>
      </c>
      <c r="T974" s="137">
        <f>S974*H974</f>
        <v>0</v>
      </c>
      <c r="U974" s="184"/>
      <c r="V974" s="184"/>
      <c r="W974" s="184"/>
      <c r="X974" s="184"/>
      <c r="Y974" s="184"/>
      <c r="Z974" s="184"/>
      <c r="AA974" s="184"/>
      <c r="AB974" s="184"/>
      <c r="AC974" s="184"/>
      <c r="AD974" s="184"/>
      <c r="AE974" s="184"/>
      <c r="AR974" s="210" t="s">
        <v>279</v>
      </c>
      <c r="AT974" s="210" t="s">
        <v>143</v>
      </c>
      <c r="AU974" s="210" t="s">
        <v>83</v>
      </c>
      <c r="AY974" s="186" t="s">
        <v>140</v>
      </c>
      <c r="BE974" s="211">
        <f>IF(N974="základní",J974,0)</f>
        <v>0</v>
      </c>
      <c r="BF974" s="211">
        <f>IF(N974="snížená",J974,0)</f>
        <v>0</v>
      </c>
      <c r="BG974" s="211">
        <f>IF(N974="zákl. přenesená",J974,0)</f>
        <v>0</v>
      </c>
      <c r="BH974" s="211">
        <f>IF(N974="sníž. přenesená",J974,0)</f>
        <v>0</v>
      </c>
      <c r="BI974" s="211">
        <f>IF(N974="nulová",J974,0)</f>
        <v>0</v>
      </c>
      <c r="BJ974" s="186" t="s">
        <v>81</v>
      </c>
      <c r="BK974" s="211">
        <f>ROUND(I974*H974,2)</f>
        <v>0</v>
      </c>
      <c r="BL974" s="186" t="s">
        <v>279</v>
      </c>
      <c r="BM974" s="210" t="s">
        <v>1531</v>
      </c>
    </row>
    <row r="975" spans="1:65" s="139" customFormat="1">
      <c r="B975" s="138"/>
      <c r="D975" s="140" t="s">
        <v>149</v>
      </c>
      <c r="E975" s="141" t="s">
        <v>1</v>
      </c>
      <c r="F975" s="142" t="s">
        <v>1420</v>
      </c>
      <c r="H975" s="141" t="s">
        <v>1</v>
      </c>
      <c r="L975" s="138"/>
      <c r="M975" s="143"/>
      <c r="N975" s="144"/>
      <c r="O975" s="144"/>
      <c r="P975" s="144"/>
      <c r="Q975" s="144"/>
      <c r="R975" s="144"/>
      <c r="S975" s="144"/>
      <c r="T975" s="145"/>
      <c r="AT975" s="141" t="s">
        <v>149</v>
      </c>
      <c r="AU975" s="141" t="s">
        <v>83</v>
      </c>
      <c r="AV975" s="139" t="s">
        <v>81</v>
      </c>
      <c r="AW975" s="139" t="s">
        <v>31</v>
      </c>
      <c r="AX975" s="139" t="s">
        <v>73</v>
      </c>
      <c r="AY975" s="141" t="s">
        <v>140</v>
      </c>
    </row>
    <row r="976" spans="1:65" s="147" customFormat="1">
      <c r="B976" s="146"/>
      <c r="D976" s="140" t="s">
        <v>149</v>
      </c>
      <c r="E976" s="148" t="s">
        <v>1</v>
      </c>
      <c r="F976" s="149" t="s">
        <v>1532</v>
      </c>
      <c r="H976" s="150">
        <v>13.2</v>
      </c>
      <c r="L976" s="146"/>
      <c r="M976" s="151"/>
      <c r="N976" s="152"/>
      <c r="O976" s="152"/>
      <c r="P976" s="152"/>
      <c r="Q976" s="152"/>
      <c r="R976" s="152"/>
      <c r="S976" s="152"/>
      <c r="T976" s="153"/>
      <c r="AT976" s="148" t="s">
        <v>149</v>
      </c>
      <c r="AU976" s="148" t="s">
        <v>83</v>
      </c>
      <c r="AV976" s="147" t="s">
        <v>83</v>
      </c>
      <c r="AW976" s="147" t="s">
        <v>31</v>
      </c>
      <c r="AX976" s="147" t="s">
        <v>73</v>
      </c>
      <c r="AY976" s="148" t="s">
        <v>140</v>
      </c>
    </row>
    <row r="977" spans="1:65" s="139" customFormat="1">
      <c r="B977" s="138"/>
      <c r="D977" s="140" t="s">
        <v>149</v>
      </c>
      <c r="E977" s="141" t="s">
        <v>1</v>
      </c>
      <c r="F977" s="142" t="s">
        <v>1421</v>
      </c>
      <c r="H977" s="141" t="s">
        <v>1</v>
      </c>
      <c r="L977" s="138"/>
      <c r="M977" s="143"/>
      <c r="N977" s="144"/>
      <c r="O977" s="144"/>
      <c r="P977" s="144"/>
      <c r="Q977" s="144"/>
      <c r="R977" s="144"/>
      <c r="S977" s="144"/>
      <c r="T977" s="145"/>
      <c r="AT977" s="141" t="s">
        <v>149</v>
      </c>
      <c r="AU977" s="141" t="s">
        <v>83</v>
      </c>
      <c r="AV977" s="139" t="s">
        <v>81</v>
      </c>
      <c r="AW977" s="139" t="s">
        <v>31</v>
      </c>
      <c r="AX977" s="139" t="s">
        <v>73</v>
      </c>
      <c r="AY977" s="141" t="s">
        <v>140</v>
      </c>
    </row>
    <row r="978" spans="1:65" s="147" customFormat="1">
      <c r="B978" s="146"/>
      <c r="D978" s="140" t="s">
        <v>149</v>
      </c>
      <c r="E978" s="148" t="s">
        <v>1</v>
      </c>
      <c r="F978" s="149" t="s">
        <v>1533</v>
      </c>
      <c r="H978" s="150">
        <v>26.4</v>
      </c>
      <c r="L978" s="146"/>
      <c r="M978" s="151"/>
      <c r="N978" s="152"/>
      <c r="O978" s="152"/>
      <c r="P978" s="152"/>
      <c r="Q978" s="152"/>
      <c r="R978" s="152"/>
      <c r="S978" s="152"/>
      <c r="T978" s="153"/>
      <c r="AT978" s="148" t="s">
        <v>149</v>
      </c>
      <c r="AU978" s="148" t="s">
        <v>83</v>
      </c>
      <c r="AV978" s="147" t="s">
        <v>83</v>
      </c>
      <c r="AW978" s="147" t="s">
        <v>31</v>
      </c>
      <c r="AX978" s="147" t="s">
        <v>73</v>
      </c>
      <c r="AY978" s="148" t="s">
        <v>140</v>
      </c>
    </row>
    <row r="979" spans="1:65" s="139" customFormat="1">
      <c r="B979" s="138"/>
      <c r="D979" s="140" t="s">
        <v>149</v>
      </c>
      <c r="E979" s="141" t="s">
        <v>1</v>
      </c>
      <c r="F979" s="142" t="s">
        <v>168</v>
      </c>
      <c r="H979" s="141" t="s">
        <v>1</v>
      </c>
      <c r="L979" s="138"/>
      <c r="M979" s="143"/>
      <c r="N979" s="144"/>
      <c r="O979" s="144"/>
      <c r="P979" s="144"/>
      <c r="Q979" s="144"/>
      <c r="R979" s="144"/>
      <c r="S979" s="144"/>
      <c r="T979" s="145"/>
      <c r="AT979" s="141" t="s">
        <v>149</v>
      </c>
      <c r="AU979" s="141" t="s">
        <v>83</v>
      </c>
      <c r="AV979" s="139" t="s">
        <v>81</v>
      </c>
      <c r="AW979" s="139" t="s">
        <v>31</v>
      </c>
      <c r="AX979" s="139" t="s">
        <v>73</v>
      </c>
      <c r="AY979" s="141" t="s">
        <v>140</v>
      </c>
    </row>
    <row r="980" spans="1:65" s="147" customFormat="1">
      <c r="B980" s="146"/>
      <c r="D980" s="140" t="s">
        <v>149</v>
      </c>
      <c r="E980" s="148" t="s">
        <v>1</v>
      </c>
      <c r="F980" s="149" t="s">
        <v>1534</v>
      </c>
      <c r="H980" s="150">
        <v>26.700000000000003</v>
      </c>
      <c r="L980" s="146"/>
      <c r="M980" s="151"/>
      <c r="N980" s="152"/>
      <c r="O980" s="152"/>
      <c r="P980" s="152"/>
      <c r="Q980" s="152"/>
      <c r="R980" s="152"/>
      <c r="S980" s="152"/>
      <c r="T980" s="153"/>
      <c r="AT980" s="148" t="s">
        <v>149</v>
      </c>
      <c r="AU980" s="148" t="s">
        <v>83</v>
      </c>
      <c r="AV980" s="147" t="s">
        <v>83</v>
      </c>
      <c r="AW980" s="147" t="s">
        <v>31</v>
      </c>
      <c r="AX980" s="147" t="s">
        <v>73</v>
      </c>
      <c r="AY980" s="148" t="s">
        <v>140</v>
      </c>
    </row>
    <row r="981" spans="1:65" s="139" customFormat="1">
      <c r="B981" s="138"/>
      <c r="D981" s="140" t="s">
        <v>149</v>
      </c>
      <c r="E981" s="141" t="s">
        <v>1</v>
      </c>
      <c r="F981" s="142" t="s">
        <v>1505</v>
      </c>
      <c r="H981" s="141" t="s">
        <v>1</v>
      </c>
      <c r="L981" s="138"/>
      <c r="M981" s="143"/>
      <c r="N981" s="144"/>
      <c r="O981" s="144"/>
      <c r="P981" s="144"/>
      <c r="Q981" s="144"/>
      <c r="R981" s="144"/>
      <c r="S981" s="144"/>
      <c r="T981" s="145"/>
      <c r="AT981" s="141" t="s">
        <v>149</v>
      </c>
      <c r="AU981" s="141" t="s">
        <v>83</v>
      </c>
      <c r="AV981" s="139" t="s">
        <v>81</v>
      </c>
      <c r="AW981" s="139" t="s">
        <v>31</v>
      </c>
      <c r="AX981" s="139" t="s">
        <v>73</v>
      </c>
      <c r="AY981" s="141" t="s">
        <v>140</v>
      </c>
    </row>
    <row r="982" spans="1:65" s="147" customFormat="1">
      <c r="B982" s="146"/>
      <c r="D982" s="140" t="s">
        <v>149</v>
      </c>
      <c r="E982" s="148" t="s">
        <v>1</v>
      </c>
      <c r="F982" s="149" t="s">
        <v>1534</v>
      </c>
      <c r="H982" s="150">
        <v>26.700000000000003</v>
      </c>
      <c r="L982" s="146"/>
      <c r="M982" s="151"/>
      <c r="N982" s="152"/>
      <c r="O982" s="152"/>
      <c r="P982" s="152"/>
      <c r="Q982" s="152"/>
      <c r="R982" s="152"/>
      <c r="S982" s="152"/>
      <c r="T982" s="153"/>
      <c r="AT982" s="148" t="s">
        <v>149</v>
      </c>
      <c r="AU982" s="148" t="s">
        <v>83</v>
      </c>
      <c r="AV982" s="147" t="s">
        <v>83</v>
      </c>
      <c r="AW982" s="147" t="s">
        <v>31</v>
      </c>
      <c r="AX982" s="147" t="s">
        <v>73</v>
      </c>
      <c r="AY982" s="148" t="s">
        <v>140</v>
      </c>
    </row>
    <row r="983" spans="1:65" s="139" customFormat="1">
      <c r="B983" s="138"/>
      <c r="D983" s="140" t="s">
        <v>149</v>
      </c>
      <c r="E983" s="141" t="s">
        <v>1</v>
      </c>
      <c r="F983" s="142" t="s">
        <v>329</v>
      </c>
      <c r="H983" s="141" t="s">
        <v>1</v>
      </c>
      <c r="L983" s="138"/>
      <c r="M983" s="143"/>
      <c r="N983" s="144"/>
      <c r="O983" s="144"/>
      <c r="P983" s="144"/>
      <c r="Q983" s="144"/>
      <c r="R983" s="144"/>
      <c r="S983" s="144"/>
      <c r="T983" s="145"/>
      <c r="AT983" s="141" t="s">
        <v>149</v>
      </c>
      <c r="AU983" s="141" t="s">
        <v>83</v>
      </c>
      <c r="AV983" s="139" t="s">
        <v>81</v>
      </c>
      <c r="AW983" s="139" t="s">
        <v>31</v>
      </c>
      <c r="AX983" s="139" t="s">
        <v>73</v>
      </c>
      <c r="AY983" s="141" t="s">
        <v>140</v>
      </c>
    </row>
    <row r="984" spans="1:65" s="147" customFormat="1">
      <c r="B984" s="146"/>
      <c r="D984" s="140" t="s">
        <v>149</v>
      </c>
      <c r="E984" s="148" t="s">
        <v>1</v>
      </c>
      <c r="F984" s="149" t="s">
        <v>1535</v>
      </c>
      <c r="H984" s="150">
        <v>27</v>
      </c>
      <c r="L984" s="146"/>
      <c r="M984" s="151"/>
      <c r="N984" s="152"/>
      <c r="O984" s="152"/>
      <c r="P984" s="152"/>
      <c r="Q984" s="152"/>
      <c r="R984" s="152"/>
      <c r="S984" s="152"/>
      <c r="T984" s="153"/>
      <c r="AT984" s="148" t="s">
        <v>149</v>
      </c>
      <c r="AU984" s="148" t="s">
        <v>83</v>
      </c>
      <c r="AV984" s="147" t="s">
        <v>83</v>
      </c>
      <c r="AW984" s="147" t="s">
        <v>31</v>
      </c>
      <c r="AX984" s="147" t="s">
        <v>73</v>
      </c>
      <c r="AY984" s="148" t="s">
        <v>140</v>
      </c>
    </row>
    <row r="985" spans="1:65" s="139" customFormat="1">
      <c r="B985" s="138"/>
      <c r="D985" s="140" t="s">
        <v>149</v>
      </c>
      <c r="E985" s="141" t="s">
        <v>1</v>
      </c>
      <c r="F985" s="142" t="s">
        <v>1413</v>
      </c>
      <c r="H985" s="141" t="s">
        <v>1</v>
      </c>
      <c r="L985" s="138"/>
      <c r="M985" s="143"/>
      <c r="N985" s="144"/>
      <c r="O985" s="144"/>
      <c r="P985" s="144"/>
      <c r="Q985" s="144"/>
      <c r="R985" s="144"/>
      <c r="S985" s="144"/>
      <c r="T985" s="145"/>
      <c r="AT985" s="141" t="s">
        <v>149</v>
      </c>
      <c r="AU985" s="141" t="s">
        <v>83</v>
      </c>
      <c r="AV985" s="139" t="s">
        <v>81</v>
      </c>
      <c r="AW985" s="139" t="s">
        <v>31</v>
      </c>
      <c r="AX985" s="139" t="s">
        <v>73</v>
      </c>
      <c r="AY985" s="141" t="s">
        <v>140</v>
      </c>
    </row>
    <row r="986" spans="1:65" s="147" customFormat="1">
      <c r="B986" s="146"/>
      <c r="D986" s="140" t="s">
        <v>149</v>
      </c>
      <c r="E986" s="148" t="s">
        <v>1</v>
      </c>
      <c r="F986" s="149" t="s">
        <v>1536</v>
      </c>
      <c r="H986" s="150">
        <v>4.6500000000000004</v>
      </c>
      <c r="L986" s="146"/>
      <c r="M986" s="151"/>
      <c r="N986" s="152"/>
      <c r="O986" s="152"/>
      <c r="P986" s="152"/>
      <c r="Q986" s="152"/>
      <c r="R986" s="152"/>
      <c r="S986" s="152"/>
      <c r="T986" s="153"/>
      <c r="AT986" s="148" t="s">
        <v>149</v>
      </c>
      <c r="AU986" s="148" t="s">
        <v>83</v>
      </c>
      <c r="AV986" s="147" t="s">
        <v>83</v>
      </c>
      <c r="AW986" s="147" t="s">
        <v>31</v>
      </c>
      <c r="AX986" s="147" t="s">
        <v>73</v>
      </c>
      <c r="AY986" s="148" t="s">
        <v>140</v>
      </c>
    </row>
    <row r="987" spans="1:65" s="139" customFormat="1">
      <c r="B987" s="138"/>
      <c r="D987" s="140" t="s">
        <v>149</v>
      </c>
      <c r="E987" s="141" t="s">
        <v>1</v>
      </c>
      <c r="F987" s="142" t="s">
        <v>327</v>
      </c>
      <c r="H987" s="141" t="s">
        <v>1</v>
      </c>
      <c r="L987" s="138"/>
      <c r="M987" s="143"/>
      <c r="N987" s="144"/>
      <c r="O987" s="144"/>
      <c r="P987" s="144"/>
      <c r="Q987" s="144"/>
      <c r="R987" s="144"/>
      <c r="S987" s="144"/>
      <c r="T987" s="145"/>
      <c r="AT987" s="141" t="s">
        <v>149</v>
      </c>
      <c r="AU987" s="141" t="s">
        <v>83</v>
      </c>
      <c r="AV987" s="139" t="s">
        <v>81</v>
      </c>
      <c r="AW987" s="139" t="s">
        <v>31</v>
      </c>
      <c r="AX987" s="139" t="s">
        <v>73</v>
      </c>
      <c r="AY987" s="141" t="s">
        <v>140</v>
      </c>
    </row>
    <row r="988" spans="1:65" s="147" customFormat="1">
      <c r="B988" s="146"/>
      <c r="D988" s="140" t="s">
        <v>149</v>
      </c>
      <c r="E988" s="148" t="s">
        <v>1</v>
      </c>
      <c r="F988" s="149" t="s">
        <v>1537</v>
      </c>
      <c r="H988" s="150">
        <v>19.799999999999997</v>
      </c>
      <c r="L988" s="146"/>
      <c r="M988" s="151"/>
      <c r="N988" s="152"/>
      <c r="O988" s="152"/>
      <c r="P988" s="152"/>
      <c r="Q988" s="152"/>
      <c r="R988" s="152"/>
      <c r="S988" s="152"/>
      <c r="T988" s="153"/>
      <c r="AT988" s="148" t="s">
        <v>149</v>
      </c>
      <c r="AU988" s="148" t="s">
        <v>83</v>
      </c>
      <c r="AV988" s="147" t="s">
        <v>83</v>
      </c>
      <c r="AW988" s="147" t="s">
        <v>31</v>
      </c>
      <c r="AX988" s="147" t="s">
        <v>73</v>
      </c>
      <c r="AY988" s="148" t="s">
        <v>140</v>
      </c>
    </row>
    <row r="989" spans="1:65" s="155" customFormat="1">
      <c r="B989" s="154"/>
      <c r="D989" s="140" t="s">
        <v>149</v>
      </c>
      <c r="E989" s="156" t="s">
        <v>1</v>
      </c>
      <c r="F989" s="157" t="s">
        <v>170</v>
      </c>
      <c r="H989" s="158">
        <v>144.44999999999999</v>
      </c>
      <c r="L989" s="154"/>
      <c r="M989" s="159"/>
      <c r="N989" s="160"/>
      <c r="O989" s="160"/>
      <c r="P989" s="160"/>
      <c r="Q989" s="160"/>
      <c r="R989" s="160"/>
      <c r="S989" s="160"/>
      <c r="T989" s="161"/>
      <c r="AT989" s="156" t="s">
        <v>149</v>
      </c>
      <c r="AU989" s="156" t="s">
        <v>83</v>
      </c>
      <c r="AV989" s="155" t="s">
        <v>147</v>
      </c>
      <c r="AW989" s="155" t="s">
        <v>31</v>
      </c>
      <c r="AX989" s="155" t="s">
        <v>81</v>
      </c>
      <c r="AY989" s="156" t="s">
        <v>140</v>
      </c>
    </row>
    <row r="990" spans="1:65" s="39" customFormat="1" ht="21.75" customHeight="1">
      <c r="A990" s="184"/>
      <c r="B990" s="26"/>
      <c r="C990" s="127" t="s">
        <v>1538</v>
      </c>
      <c r="D990" s="127" t="s">
        <v>143</v>
      </c>
      <c r="E990" s="128" t="s">
        <v>1539</v>
      </c>
      <c r="F990" s="129" t="s">
        <v>1540</v>
      </c>
      <c r="G990" s="130" t="s">
        <v>204</v>
      </c>
      <c r="H990" s="131">
        <v>190.4</v>
      </c>
      <c r="I990" s="132"/>
      <c r="J990" s="133">
        <f>ROUND(I990*H990,2)</f>
        <v>0</v>
      </c>
      <c r="K990" s="134"/>
      <c r="L990" s="26"/>
      <c r="M990" s="209" t="s">
        <v>1</v>
      </c>
      <c r="N990" s="135" t="s">
        <v>38</v>
      </c>
      <c r="O990" s="61"/>
      <c r="P990" s="136">
        <f>O990*H990</f>
        <v>0</v>
      </c>
      <c r="Q990" s="136">
        <v>0</v>
      </c>
      <c r="R990" s="136">
        <f>Q990*H990</f>
        <v>0</v>
      </c>
      <c r="S990" s="136">
        <v>2.9999999999999997E-4</v>
      </c>
      <c r="T990" s="137">
        <f>S990*H990</f>
        <v>5.7119999999999997E-2</v>
      </c>
      <c r="U990" s="184"/>
      <c r="V990" s="184"/>
      <c r="W990" s="184"/>
      <c r="X990" s="184"/>
      <c r="Y990" s="184"/>
      <c r="Z990" s="184"/>
      <c r="AA990" s="184"/>
      <c r="AB990" s="184"/>
      <c r="AC990" s="184"/>
      <c r="AD990" s="184"/>
      <c r="AE990" s="184"/>
      <c r="AR990" s="210" t="s">
        <v>279</v>
      </c>
      <c r="AT990" s="210" t="s">
        <v>143</v>
      </c>
      <c r="AU990" s="210" t="s">
        <v>83</v>
      </c>
      <c r="AY990" s="186" t="s">
        <v>140</v>
      </c>
      <c r="BE990" s="211">
        <f>IF(N990="základní",J990,0)</f>
        <v>0</v>
      </c>
      <c r="BF990" s="211">
        <f>IF(N990="snížená",J990,0)</f>
        <v>0</v>
      </c>
      <c r="BG990" s="211">
        <f>IF(N990="zákl. přenesená",J990,0)</f>
        <v>0</v>
      </c>
      <c r="BH990" s="211">
        <f>IF(N990="sníž. přenesená",J990,0)</f>
        <v>0</v>
      </c>
      <c r="BI990" s="211">
        <f>IF(N990="nulová",J990,0)</f>
        <v>0</v>
      </c>
      <c r="BJ990" s="186" t="s">
        <v>81</v>
      </c>
      <c r="BK990" s="211">
        <f>ROUND(I990*H990,2)</f>
        <v>0</v>
      </c>
      <c r="BL990" s="186" t="s">
        <v>279</v>
      </c>
      <c r="BM990" s="210" t="s">
        <v>1541</v>
      </c>
    </row>
    <row r="991" spans="1:65" s="139" customFormat="1">
      <c r="B991" s="138"/>
      <c r="D991" s="140" t="s">
        <v>149</v>
      </c>
      <c r="E991" s="141" t="s">
        <v>1</v>
      </c>
      <c r="F991" s="142" t="s">
        <v>1542</v>
      </c>
      <c r="H991" s="141" t="s">
        <v>1</v>
      </c>
      <c r="L991" s="138"/>
      <c r="M991" s="143"/>
      <c r="N991" s="144"/>
      <c r="O991" s="144"/>
      <c r="P991" s="144"/>
      <c r="Q991" s="144"/>
      <c r="R991" s="144"/>
      <c r="S991" s="144"/>
      <c r="T991" s="145"/>
      <c r="AT991" s="141" t="s">
        <v>149</v>
      </c>
      <c r="AU991" s="141" t="s">
        <v>83</v>
      </c>
      <c r="AV991" s="139" t="s">
        <v>81</v>
      </c>
      <c r="AW991" s="139" t="s">
        <v>31</v>
      </c>
      <c r="AX991" s="139" t="s">
        <v>73</v>
      </c>
      <c r="AY991" s="141" t="s">
        <v>140</v>
      </c>
    </row>
    <row r="992" spans="1:65" s="147" customFormat="1">
      <c r="B992" s="146"/>
      <c r="D992" s="140" t="s">
        <v>149</v>
      </c>
      <c r="E992" s="148" t="s">
        <v>1</v>
      </c>
      <c r="F992" s="149" t="s">
        <v>1543</v>
      </c>
      <c r="H992" s="150">
        <v>24.3</v>
      </c>
      <c r="L992" s="146"/>
      <c r="M992" s="151"/>
      <c r="N992" s="152"/>
      <c r="O992" s="152"/>
      <c r="P992" s="152"/>
      <c r="Q992" s="152"/>
      <c r="R992" s="152"/>
      <c r="S992" s="152"/>
      <c r="T992" s="153"/>
      <c r="AT992" s="148" t="s">
        <v>149</v>
      </c>
      <c r="AU992" s="148" t="s">
        <v>83</v>
      </c>
      <c r="AV992" s="147" t="s">
        <v>83</v>
      </c>
      <c r="AW992" s="147" t="s">
        <v>31</v>
      </c>
      <c r="AX992" s="147" t="s">
        <v>73</v>
      </c>
      <c r="AY992" s="148" t="s">
        <v>140</v>
      </c>
    </row>
    <row r="993" spans="1:65" s="139" customFormat="1">
      <c r="B993" s="138"/>
      <c r="D993" s="140" t="s">
        <v>149</v>
      </c>
      <c r="E993" s="141" t="s">
        <v>1</v>
      </c>
      <c r="F993" s="142" t="s">
        <v>1544</v>
      </c>
      <c r="H993" s="141" t="s">
        <v>1</v>
      </c>
      <c r="L993" s="138"/>
      <c r="M993" s="143"/>
      <c r="N993" s="144"/>
      <c r="O993" s="144"/>
      <c r="P993" s="144"/>
      <c r="Q993" s="144"/>
      <c r="R993" s="144"/>
      <c r="S993" s="144"/>
      <c r="T993" s="145"/>
      <c r="AT993" s="141" t="s">
        <v>149</v>
      </c>
      <c r="AU993" s="141" t="s">
        <v>83</v>
      </c>
      <c r="AV993" s="139" t="s">
        <v>81</v>
      </c>
      <c r="AW993" s="139" t="s">
        <v>31</v>
      </c>
      <c r="AX993" s="139" t="s">
        <v>73</v>
      </c>
      <c r="AY993" s="141" t="s">
        <v>140</v>
      </c>
    </row>
    <row r="994" spans="1:65" s="147" customFormat="1">
      <c r="B994" s="146"/>
      <c r="D994" s="140" t="s">
        <v>149</v>
      </c>
      <c r="E994" s="148" t="s">
        <v>1</v>
      </c>
      <c r="F994" s="149" t="s">
        <v>1545</v>
      </c>
      <c r="H994" s="150">
        <v>31.6</v>
      </c>
      <c r="L994" s="146"/>
      <c r="M994" s="151"/>
      <c r="N994" s="152"/>
      <c r="O994" s="152"/>
      <c r="P994" s="152"/>
      <c r="Q994" s="152"/>
      <c r="R994" s="152"/>
      <c r="S994" s="152"/>
      <c r="T994" s="153"/>
      <c r="AT994" s="148" t="s">
        <v>149</v>
      </c>
      <c r="AU994" s="148" t="s">
        <v>83</v>
      </c>
      <c r="AV994" s="147" t="s">
        <v>83</v>
      </c>
      <c r="AW994" s="147" t="s">
        <v>31</v>
      </c>
      <c r="AX994" s="147" t="s">
        <v>73</v>
      </c>
      <c r="AY994" s="148" t="s">
        <v>140</v>
      </c>
    </row>
    <row r="995" spans="1:65" s="139" customFormat="1">
      <c r="B995" s="138"/>
      <c r="D995" s="140" t="s">
        <v>149</v>
      </c>
      <c r="E995" s="141" t="s">
        <v>1</v>
      </c>
      <c r="F995" s="142" t="s">
        <v>168</v>
      </c>
      <c r="H995" s="141" t="s">
        <v>1</v>
      </c>
      <c r="L995" s="138"/>
      <c r="M995" s="143"/>
      <c r="N995" s="144"/>
      <c r="O995" s="144"/>
      <c r="P995" s="144"/>
      <c r="Q995" s="144"/>
      <c r="R995" s="144"/>
      <c r="S995" s="144"/>
      <c r="T995" s="145"/>
      <c r="AT995" s="141" t="s">
        <v>149</v>
      </c>
      <c r="AU995" s="141" t="s">
        <v>83</v>
      </c>
      <c r="AV995" s="139" t="s">
        <v>81</v>
      </c>
      <c r="AW995" s="139" t="s">
        <v>31</v>
      </c>
      <c r="AX995" s="139" t="s">
        <v>73</v>
      </c>
      <c r="AY995" s="141" t="s">
        <v>140</v>
      </c>
    </row>
    <row r="996" spans="1:65" s="147" customFormat="1">
      <c r="B996" s="146"/>
      <c r="D996" s="140" t="s">
        <v>149</v>
      </c>
      <c r="E996" s="148" t="s">
        <v>1</v>
      </c>
      <c r="F996" s="149" t="s">
        <v>1546</v>
      </c>
      <c r="H996" s="150">
        <v>32.300000000000004</v>
      </c>
      <c r="L996" s="146"/>
      <c r="M996" s="151"/>
      <c r="N996" s="152"/>
      <c r="O996" s="152"/>
      <c r="P996" s="152"/>
      <c r="Q996" s="152"/>
      <c r="R996" s="152"/>
      <c r="S996" s="152"/>
      <c r="T996" s="153"/>
      <c r="AT996" s="148" t="s">
        <v>149</v>
      </c>
      <c r="AU996" s="148" t="s">
        <v>83</v>
      </c>
      <c r="AV996" s="147" t="s">
        <v>83</v>
      </c>
      <c r="AW996" s="147" t="s">
        <v>31</v>
      </c>
      <c r="AX996" s="147" t="s">
        <v>73</v>
      </c>
      <c r="AY996" s="148" t="s">
        <v>140</v>
      </c>
    </row>
    <row r="997" spans="1:65" s="139" customFormat="1">
      <c r="B997" s="138"/>
      <c r="D997" s="140" t="s">
        <v>149</v>
      </c>
      <c r="E997" s="141" t="s">
        <v>1</v>
      </c>
      <c r="F997" s="142" t="s">
        <v>1505</v>
      </c>
      <c r="H997" s="141" t="s">
        <v>1</v>
      </c>
      <c r="L997" s="138"/>
      <c r="M997" s="143"/>
      <c r="N997" s="144"/>
      <c r="O997" s="144"/>
      <c r="P997" s="144"/>
      <c r="Q997" s="144"/>
      <c r="R997" s="144"/>
      <c r="S997" s="144"/>
      <c r="T997" s="145"/>
      <c r="AT997" s="141" t="s">
        <v>149</v>
      </c>
      <c r="AU997" s="141" t="s">
        <v>83</v>
      </c>
      <c r="AV997" s="139" t="s">
        <v>81</v>
      </c>
      <c r="AW997" s="139" t="s">
        <v>31</v>
      </c>
      <c r="AX997" s="139" t="s">
        <v>73</v>
      </c>
      <c r="AY997" s="141" t="s">
        <v>140</v>
      </c>
    </row>
    <row r="998" spans="1:65" s="147" customFormat="1">
      <c r="B998" s="146"/>
      <c r="D998" s="140" t="s">
        <v>149</v>
      </c>
      <c r="E998" s="148" t="s">
        <v>1</v>
      </c>
      <c r="F998" s="149" t="s">
        <v>1547</v>
      </c>
      <c r="H998" s="150">
        <v>32.300000000000004</v>
      </c>
      <c r="L998" s="146"/>
      <c r="M998" s="151"/>
      <c r="N998" s="152"/>
      <c r="O998" s="152"/>
      <c r="P998" s="152"/>
      <c r="Q998" s="152"/>
      <c r="R998" s="152"/>
      <c r="S998" s="152"/>
      <c r="T998" s="153"/>
      <c r="AT998" s="148" t="s">
        <v>149</v>
      </c>
      <c r="AU998" s="148" t="s">
        <v>83</v>
      </c>
      <c r="AV998" s="147" t="s">
        <v>83</v>
      </c>
      <c r="AW998" s="147" t="s">
        <v>31</v>
      </c>
      <c r="AX998" s="147" t="s">
        <v>73</v>
      </c>
      <c r="AY998" s="148" t="s">
        <v>140</v>
      </c>
    </row>
    <row r="999" spans="1:65" s="139" customFormat="1">
      <c r="B999" s="138"/>
      <c r="D999" s="140" t="s">
        <v>149</v>
      </c>
      <c r="E999" s="141" t="s">
        <v>1</v>
      </c>
      <c r="F999" s="142" t="s">
        <v>329</v>
      </c>
      <c r="H999" s="141" t="s">
        <v>1</v>
      </c>
      <c r="L999" s="138"/>
      <c r="M999" s="143"/>
      <c r="N999" s="144"/>
      <c r="O999" s="144"/>
      <c r="P999" s="144"/>
      <c r="Q999" s="144"/>
      <c r="R999" s="144"/>
      <c r="S999" s="144"/>
      <c r="T999" s="145"/>
      <c r="AT999" s="141" t="s">
        <v>149</v>
      </c>
      <c r="AU999" s="141" t="s">
        <v>83</v>
      </c>
      <c r="AV999" s="139" t="s">
        <v>81</v>
      </c>
      <c r="AW999" s="139" t="s">
        <v>31</v>
      </c>
      <c r="AX999" s="139" t="s">
        <v>73</v>
      </c>
      <c r="AY999" s="141" t="s">
        <v>140</v>
      </c>
    </row>
    <row r="1000" spans="1:65" s="147" customFormat="1">
      <c r="B1000" s="146"/>
      <c r="D1000" s="140" t="s">
        <v>149</v>
      </c>
      <c r="E1000" s="148" t="s">
        <v>1</v>
      </c>
      <c r="F1000" s="149" t="s">
        <v>1548</v>
      </c>
      <c r="H1000" s="150">
        <v>30.900000000000002</v>
      </c>
      <c r="L1000" s="146"/>
      <c r="M1000" s="151"/>
      <c r="N1000" s="152"/>
      <c r="O1000" s="152"/>
      <c r="P1000" s="152"/>
      <c r="Q1000" s="152"/>
      <c r="R1000" s="152"/>
      <c r="S1000" s="152"/>
      <c r="T1000" s="153"/>
      <c r="AT1000" s="148" t="s">
        <v>149</v>
      </c>
      <c r="AU1000" s="148" t="s">
        <v>83</v>
      </c>
      <c r="AV1000" s="147" t="s">
        <v>83</v>
      </c>
      <c r="AW1000" s="147" t="s">
        <v>31</v>
      </c>
      <c r="AX1000" s="147" t="s">
        <v>73</v>
      </c>
      <c r="AY1000" s="148" t="s">
        <v>140</v>
      </c>
    </row>
    <row r="1001" spans="1:65" s="139" customFormat="1">
      <c r="B1001" s="138"/>
      <c r="D1001" s="140" t="s">
        <v>149</v>
      </c>
      <c r="E1001" s="141" t="s">
        <v>1</v>
      </c>
      <c r="F1001" s="142" t="s">
        <v>1413</v>
      </c>
      <c r="H1001" s="141" t="s">
        <v>1</v>
      </c>
      <c r="L1001" s="138"/>
      <c r="M1001" s="143"/>
      <c r="N1001" s="144"/>
      <c r="O1001" s="144"/>
      <c r="P1001" s="144"/>
      <c r="Q1001" s="144"/>
      <c r="R1001" s="144"/>
      <c r="S1001" s="144"/>
      <c r="T1001" s="145"/>
      <c r="AT1001" s="141" t="s">
        <v>149</v>
      </c>
      <c r="AU1001" s="141" t="s">
        <v>83</v>
      </c>
      <c r="AV1001" s="139" t="s">
        <v>81</v>
      </c>
      <c r="AW1001" s="139" t="s">
        <v>31</v>
      </c>
      <c r="AX1001" s="139" t="s">
        <v>73</v>
      </c>
      <c r="AY1001" s="141" t="s">
        <v>140</v>
      </c>
    </row>
    <row r="1002" spans="1:65" s="147" customFormat="1">
      <c r="B1002" s="146"/>
      <c r="D1002" s="140" t="s">
        <v>149</v>
      </c>
      <c r="E1002" s="148" t="s">
        <v>1</v>
      </c>
      <c r="F1002" s="149" t="s">
        <v>1549</v>
      </c>
      <c r="H1002" s="150">
        <v>14.1</v>
      </c>
      <c r="L1002" s="146"/>
      <c r="M1002" s="151"/>
      <c r="N1002" s="152"/>
      <c r="O1002" s="152"/>
      <c r="P1002" s="152"/>
      <c r="Q1002" s="152"/>
      <c r="R1002" s="152"/>
      <c r="S1002" s="152"/>
      <c r="T1002" s="153"/>
      <c r="AT1002" s="148" t="s">
        <v>149</v>
      </c>
      <c r="AU1002" s="148" t="s">
        <v>83</v>
      </c>
      <c r="AV1002" s="147" t="s">
        <v>83</v>
      </c>
      <c r="AW1002" s="147" t="s">
        <v>31</v>
      </c>
      <c r="AX1002" s="147" t="s">
        <v>73</v>
      </c>
      <c r="AY1002" s="148" t="s">
        <v>140</v>
      </c>
    </row>
    <row r="1003" spans="1:65" s="139" customFormat="1">
      <c r="B1003" s="138"/>
      <c r="D1003" s="140" t="s">
        <v>149</v>
      </c>
      <c r="E1003" s="141" t="s">
        <v>1</v>
      </c>
      <c r="F1003" s="142" t="s">
        <v>327</v>
      </c>
      <c r="H1003" s="141" t="s">
        <v>1</v>
      </c>
      <c r="L1003" s="138"/>
      <c r="M1003" s="143"/>
      <c r="N1003" s="144"/>
      <c r="O1003" s="144"/>
      <c r="P1003" s="144"/>
      <c r="Q1003" s="144"/>
      <c r="R1003" s="144"/>
      <c r="S1003" s="144"/>
      <c r="T1003" s="145"/>
      <c r="AT1003" s="141" t="s">
        <v>149</v>
      </c>
      <c r="AU1003" s="141" t="s">
        <v>83</v>
      </c>
      <c r="AV1003" s="139" t="s">
        <v>81</v>
      </c>
      <c r="AW1003" s="139" t="s">
        <v>31</v>
      </c>
      <c r="AX1003" s="139" t="s">
        <v>73</v>
      </c>
      <c r="AY1003" s="141" t="s">
        <v>140</v>
      </c>
    </row>
    <row r="1004" spans="1:65" s="147" customFormat="1">
      <c r="B1004" s="146"/>
      <c r="D1004" s="140" t="s">
        <v>149</v>
      </c>
      <c r="E1004" s="148" t="s">
        <v>1</v>
      </c>
      <c r="F1004" s="149" t="s">
        <v>1550</v>
      </c>
      <c r="H1004" s="150">
        <v>24.9</v>
      </c>
      <c r="L1004" s="146"/>
      <c r="M1004" s="151"/>
      <c r="N1004" s="152"/>
      <c r="O1004" s="152"/>
      <c r="P1004" s="152"/>
      <c r="Q1004" s="152"/>
      <c r="R1004" s="152"/>
      <c r="S1004" s="152"/>
      <c r="T1004" s="153"/>
      <c r="AT1004" s="148" t="s">
        <v>149</v>
      </c>
      <c r="AU1004" s="148" t="s">
        <v>83</v>
      </c>
      <c r="AV1004" s="147" t="s">
        <v>83</v>
      </c>
      <c r="AW1004" s="147" t="s">
        <v>31</v>
      </c>
      <c r="AX1004" s="147" t="s">
        <v>73</v>
      </c>
      <c r="AY1004" s="148" t="s">
        <v>140</v>
      </c>
    </row>
    <row r="1005" spans="1:65" s="155" customFormat="1">
      <c r="B1005" s="154"/>
      <c r="D1005" s="140" t="s">
        <v>149</v>
      </c>
      <c r="E1005" s="156" t="s">
        <v>1</v>
      </c>
      <c r="F1005" s="157" t="s">
        <v>170</v>
      </c>
      <c r="H1005" s="158">
        <v>190.40000000000003</v>
      </c>
      <c r="L1005" s="154"/>
      <c r="M1005" s="159"/>
      <c r="N1005" s="160"/>
      <c r="O1005" s="160"/>
      <c r="P1005" s="160"/>
      <c r="Q1005" s="160"/>
      <c r="R1005" s="160"/>
      <c r="S1005" s="160"/>
      <c r="T1005" s="161"/>
      <c r="AT1005" s="156" t="s">
        <v>149</v>
      </c>
      <c r="AU1005" s="156" t="s">
        <v>83</v>
      </c>
      <c r="AV1005" s="155" t="s">
        <v>147</v>
      </c>
      <c r="AW1005" s="155" t="s">
        <v>31</v>
      </c>
      <c r="AX1005" s="155" t="s">
        <v>81</v>
      </c>
      <c r="AY1005" s="156" t="s">
        <v>140</v>
      </c>
    </row>
    <row r="1006" spans="1:65" s="39" customFormat="1" ht="24.2" customHeight="1">
      <c r="A1006" s="184"/>
      <c r="B1006" s="26"/>
      <c r="C1006" s="127" t="s">
        <v>1551</v>
      </c>
      <c r="D1006" s="127" t="s">
        <v>143</v>
      </c>
      <c r="E1006" s="128" t="s">
        <v>1552</v>
      </c>
      <c r="F1006" s="129" t="s">
        <v>1553</v>
      </c>
      <c r="G1006" s="130" t="s">
        <v>204</v>
      </c>
      <c r="H1006" s="131">
        <v>209.1</v>
      </c>
      <c r="I1006" s="132"/>
      <c r="J1006" s="133">
        <f>ROUND(I1006*H1006,2)</f>
        <v>0</v>
      </c>
      <c r="K1006" s="134"/>
      <c r="L1006" s="26"/>
      <c r="M1006" s="209" t="s">
        <v>1</v>
      </c>
      <c r="N1006" s="135" t="s">
        <v>38</v>
      </c>
      <c r="O1006" s="61"/>
      <c r="P1006" s="136">
        <f>O1006*H1006</f>
        <v>0</v>
      </c>
      <c r="Q1006" s="136">
        <v>6.0000000000000002E-5</v>
      </c>
      <c r="R1006" s="136">
        <f>Q1006*H1006</f>
        <v>1.2546E-2</v>
      </c>
      <c r="S1006" s="136">
        <v>0</v>
      </c>
      <c r="T1006" s="137">
        <f>S1006*H1006</f>
        <v>0</v>
      </c>
      <c r="U1006" s="184"/>
      <c r="V1006" s="184"/>
      <c r="W1006" s="184"/>
      <c r="X1006" s="184"/>
      <c r="Y1006" s="184"/>
      <c r="Z1006" s="184"/>
      <c r="AA1006" s="184"/>
      <c r="AB1006" s="184"/>
      <c r="AC1006" s="184"/>
      <c r="AD1006" s="184"/>
      <c r="AE1006" s="184"/>
      <c r="AR1006" s="210" t="s">
        <v>279</v>
      </c>
      <c r="AT1006" s="210" t="s">
        <v>143</v>
      </c>
      <c r="AU1006" s="210" t="s">
        <v>83</v>
      </c>
      <c r="AY1006" s="186" t="s">
        <v>140</v>
      </c>
      <c r="BE1006" s="211">
        <f>IF(N1006="základní",J1006,0)</f>
        <v>0</v>
      </c>
      <c r="BF1006" s="211">
        <f>IF(N1006="snížená",J1006,0)</f>
        <v>0</v>
      </c>
      <c r="BG1006" s="211">
        <f>IF(N1006="zákl. přenesená",J1006,0)</f>
        <v>0</v>
      </c>
      <c r="BH1006" s="211">
        <f>IF(N1006="sníž. přenesená",J1006,0)</f>
        <v>0</v>
      </c>
      <c r="BI1006" s="211">
        <f>IF(N1006="nulová",J1006,0)</f>
        <v>0</v>
      </c>
      <c r="BJ1006" s="186" t="s">
        <v>81</v>
      </c>
      <c r="BK1006" s="211">
        <f>ROUND(I1006*H1006,2)</f>
        <v>0</v>
      </c>
      <c r="BL1006" s="186" t="s">
        <v>279</v>
      </c>
      <c r="BM1006" s="210" t="s">
        <v>1554</v>
      </c>
    </row>
    <row r="1007" spans="1:65" s="139" customFormat="1">
      <c r="B1007" s="138"/>
      <c r="D1007" s="140" t="s">
        <v>149</v>
      </c>
      <c r="E1007" s="141" t="s">
        <v>1</v>
      </c>
      <c r="F1007" s="142" t="s">
        <v>1555</v>
      </c>
      <c r="H1007" s="141" t="s">
        <v>1</v>
      </c>
      <c r="L1007" s="138"/>
      <c r="M1007" s="143"/>
      <c r="N1007" s="144"/>
      <c r="O1007" s="144"/>
      <c r="P1007" s="144"/>
      <c r="Q1007" s="144"/>
      <c r="R1007" s="144"/>
      <c r="S1007" s="144"/>
      <c r="T1007" s="145"/>
      <c r="AT1007" s="141" t="s">
        <v>149</v>
      </c>
      <c r="AU1007" s="141" t="s">
        <v>83</v>
      </c>
      <c r="AV1007" s="139" t="s">
        <v>81</v>
      </c>
      <c r="AW1007" s="139" t="s">
        <v>31</v>
      </c>
      <c r="AX1007" s="139" t="s">
        <v>73</v>
      </c>
      <c r="AY1007" s="141" t="s">
        <v>140</v>
      </c>
    </row>
    <row r="1008" spans="1:65" s="147" customFormat="1">
      <c r="B1008" s="146"/>
      <c r="D1008" s="140" t="s">
        <v>149</v>
      </c>
      <c r="E1008" s="148" t="s">
        <v>1</v>
      </c>
      <c r="F1008" s="149" t="s">
        <v>1556</v>
      </c>
      <c r="H1008" s="150">
        <v>190.4</v>
      </c>
      <c r="L1008" s="146"/>
      <c r="M1008" s="151"/>
      <c r="N1008" s="152"/>
      <c r="O1008" s="152"/>
      <c r="P1008" s="152"/>
      <c r="Q1008" s="152"/>
      <c r="R1008" s="152"/>
      <c r="S1008" s="152"/>
      <c r="T1008" s="153"/>
      <c r="AT1008" s="148" t="s">
        <v>149</v>
      </c>
      <c r="AU1008" s="148" t="s">
        <v>83</v>
      </c>
      <c r="AV1008" s="147" t="s">
        <v>83</v>
      </c>
      <c r="AW1008" s="147" t="s">
        <v>31</v>
      </c>
      <c r="AX1008" s="147" t="s">
        <v>73</v>
      </c>
      <c r="AY1008" s="148" t="s">
        <v>140</v>
      </c>
    </row>
    <row r="1009" spans="1:65" s="139" customFormat="1">
      <c r="B1009" s="138"/>
      <c r="D1009" s="140" t="s">
        <v>149</v>
      </c>
      <c r="E1009" s="141" t="s">
        <v>1</v>
      </c>
      <c r="F1009" s="142" t="s">
        <v>1557</v>
      </c>
      <c r="H1009" s="141" t="s">
        <v>1</v>
      </c>
      <c r="L1009" s="138"/>
      <c r="M1009" s="143"/>
      <c r="N1009" s="144"/>
      <c r="O1009" s="144"/>
      <c r="P1009" s="144"/>
      <c r="Q1009" s="144"/>
      <c r="R1009" s="144"/>
      <c r="S1009" s="144"/>
      <c r="T1009" s="145"/>
      <c r="AT1009" s="141" t="s">
        <v>149</v>
      </c>
      <c r="AU1009" s="141" t="s">
        <v>83</v>
      </c>
      <c r="AV1009" s="139" t="s">
        <v>81</v>
      </c>
      <c r="AW1009" s="139" t="s">
        <v>31</v>
      </c>
      <c r="AX1009" s="139" t="s">
        <v>73</v>
      </c>
      <c r="AY1009" s="141" t="s">
        <v>140</v>
      </c>
    </row>
    <row r="1010" spans="1:65" s="139" customFormat="1">
      <c r="B1010" s="138"/>
      <c r="D1010" s="140" t="s">
        <v>149</v>
      </c>
      <c r="E1010" s="141" t="s">
        <v>1</v>
      </c>
      <c r="F1010" s="142" t="s">
        <v>252</v>
      </c>
      <c r="H1010" s="141" t="s">
        <v>1</v>
      </c>
      <c r="L1010" s="138"/>
      <c r="M1010" s="143"/>
      <c r="N1010" s="144"/>
      <c r="O1010" s="144"/>
      <c r="P1010" s="144"/>
      <c r="Q1010" s="144"/>
      <c r="R1010" s="144"/>
      <c r="S1010" s="144"/>
      <c r="T1010" s="145"/>
      <c r="AT1010" s="141" t="s">
        <v>149</v>
      </c>
      <c r="AU1010" s="141" t="s">
        <v>83</v>
      </c>
      <c r="AV1010" s="139" t="s">
        <v>81</v>
      </c>
      <c r="AW1010" s="139" t="s">
        <v>31</v>
      </c>
      <c r="AX1010" s="139" t="s">
        <v>73</v>
      </c>
      <c r="AY1010" s="141" t="s">
        <v>140</v>
      </c>
    </row>
    <row r="1011" spans="1:65" s="147" customFormat="1">
      <c r="B1011" s="146"/>
      <c r="D1011" s="140" t="s">
        <v>149</v>
      </c>
      <c r="E1011" s="148" t="s">
        <v>1</v>
      </c>
      <c r="F1011" s="149" t="s">
        <v>1558</v>
      </c>
      <c r="H1011" s="150">
        <v>4.4000000000000004</v>
      </c>
      <c r="L1011" s="146"/>
      <c r="M1011" s="151"/>
      <c r="N1011" s="152"/>
      <c r="O1011" s="152"/>
      <c r="P1011" s="152"/>
      <c r="Q1011" s="152"/>
      <c r="R1011" s="152"/>
      <c r="S1011" s="152"/>
      <c r="T1011" s="153"/>
      <c r="AT1011" s="148" t="s">
        <v>149</v>
      </c>
      <c r="AU1011" s="148" t="s">
        <v>83</v>
      </c>
      <c r="AV1011" s="147" t="s">
        <v>83</v>
      </c>
      <c r="AW1011" s="147" t="s">
        <v>31</v>
      </c>
      <c r="AX1011" s="147" t="s">
        <v>73</v>
      </c>
      <c r="AY1011" s="148" t="s">
        <v>140</v>
      </c>
    </row>
    <row r="1012" spans="1:65" s="139" customFormat="1">
      <c r="B1012" s="138"/>
      <c r="D1012" s="140" t="s">
        <v>149</v>
      </c>
      <c r="E1012" s="141" t="s">
        <v>1</v>
      </c>
      <c r="F1012" s="142" t="s">
        <v>451</v>
      </c>
      <c r="H1012" s="141" t="s">
        <v>1</v>
      </c>
      <c r="L1012" s="138"/>
      <c r="M1012" s="143"/>
      <c r="N1012" s="144"/>
      <c r="O1012" s="144"/>
      <c r="P1012" s="144"/>
      <c r="Q1012" s="144"/>
      <c r="R1012" s="144"/>
      <c r="S1012" s="144"/>
      <c r="T1012" s="145"/>
      <c r="AT1012" s="141" t="s">
        <v>149</v>
      </c>
      <c r="AU1012" s="141" t="s">
        <v>83</v>
      </c>
      <c r="AV1012" s="139" t="s">
        <v>81</v>
      </c>
      <c r="AW1012" s="139" t="s">
        <v>31</v>
      </c>
      <c r="AX1012" s="139" t="s">
        <v>73</v>
      </c>
      <c r="AY1012" s="141" t="s">
        <v>140</v>
      </c>
    </row>
    <row r="1013" spans="1:65" s="147" customFormat="1">
      <c r="B1013" s="146"/>
      <c r="D1013" s="140" t="s">
        <v>149</v>
      </c>
      <c r="E1013" s="148" t="s">
        <v>1</v>
      </c>
      <c r="F1013" s="149" t="s">
        <v>1559</v>
      </c>
      <c r="H1013" s="150">
        <v>8</v>
      </c>
      <c r="L1013" s="146"/>
      <c r="M1013" s="151"/>
      <c r="N1013" s="152"/>
      <c r="O1013" s="152"/>
      <c r="P1013" s="152"/>
      <c r="Q1013" s="152"/>
      <c r="R1013" s="152"/>
      <c r="S1013" s="152"/>
      <c r="T1013" s="153"/>
      <c r="AT1013" s="148" t="s">
        <v>149</v>
      </c>
      <c r="AU1013" s="148" t="s">
        <v>83</v>
      </c>
      <c r="AV1013" s="147" t="s">
        <v>83</v>
      </c>
      <c r="AW1013" s="147" t="s">
        <v>31</v>
      </c>
      <c r="AX1013" s="147" t="s">
        <v>73</v>
      </c>
      <c r="AY1013" s="148" t="s">
        <v>140</v>
      </c>
    </row>
    <row r="1014" spans="1:65" s="139" customFormat="1">
      <c r="B1014" s="138"/>
      <c r="D1014" s="140" t="s">
        <v>149</v>
      </c>
      <c r="E1014" s="141" t="s">
        <v>1</v>
      </c>
      <c r="F1014" s="142" t="s">
        <v>454</v>
      </c>
      <c r="H1014" s="141" t="s">
        <v>1</v>
      </c>
      <c r="L1014" s="138"/>
      <c r="M1014" s="143"/>
      <c r="N1014" s="144"/>
      <c r="O1014" s="144"/>
      <c r="P1014" s="144"/>
      <c r="Q1014" s="144"/>
      <c r="R1014" s="144"/>
      <c r="S1014" s="144"/>
      <c r="T1014" s="145"/>
      <c r="AT1014" s="141" t="s">
        <v>149</v>
      </c>
      <c r="AU1014" s="141" t="s">
        <v>83</v>
      </c>
      <c r="AV1014" s="139" t="s">
        <v>81</v>
      </c>
      <c r="AW1014" s="139" t="s">
        <v>31</v>
      </c>
      <c r="AX1014" s="139" t="s">
        <v>73</v>
      </c>
      <c r="AY1014" s="141" t="s">
        <v>140</v>
      </c>
    </row>
    <row r="1015" spans="1:65" s="147" customFormat="1">
      <c r="B1015" s="146"/>
      <c r="D1015" s="140" t="s">
        <v>149</v>
      </c>
      <c r="E1015" s="148" t="s">
        <v>1</v>
      </c>
      <c r="F1015" s="149" t="s">
        <v>335</v>
      </c>
      <c r="H1015" s="150">
        <v>6.3</v>
      </c>
      <c r="L1015" s="146"/>
      <c r="M1015" s="151"/>
      <c r="N1015" s="152"/>
      <c r="O1015" s="152"/>
      <c r="P1015" s="152"/>
      <c r="Q1015" s="152"/>
      <c r="R1015" s="152"/>
      <c r="S1015" s="152"/>
      <c r="T1015" s="153"/>
      <c r="AT1015" s="148" t="s">
        <v>149</v>
      </c>
      <c r="AU1015" s="148" t="s">
        <v>83</v>
      </c>
      <c r="AV1015" s="147" t="s">
        <v>83</v>
      </c>
      <c r="AW1015" s="147" t="s">
        <v>31</v>
      </c>
      <c r="AX1015" s="147" t="s">
        <v>73</v>
      </c>
      <c r="AY1015" s="148" t="s">
        <v>140</v>
      </c>
    </row>
    <row r="1016" spans="1:65" s="155" customFormat="1">
      <c r="B1016" s="154"/>
      <c r="D1016" s="140" t="s">
        <v>149</v>
      </c>
      <c r="E1016" s="156" t="s">
        <v>1</v>
      </c>
      <c r="F1016" s="157" t="s">
        <v>170</v>
      </c>
      <c r="H1016" s="158">
        <v>209.10000000000002</v>
      </c>
      <c r="L1016" s="154"/>
      <c r="M1016" s="159"/>
      <c r="N1016" s="160"/>
      <c r="O1016" s="160"/>
      <c r="P1016" s="160"/>
      <c r="Q1016" s="160"/>
      <c r="R1016" s="160"/>
      <c r="S1016" s="160"/>
      <c r="T1016" s="161"/>
      <c r="AT1016" s="156" t="s">
        <v>149</v>
      </c>
      <c r="AU1016" s="156" t="s">
        <v>83</v>
      </c>
      <c r="AV1016" s="155" t="s">
        <v>147</v>
      </c>
      <c r="AW1016" s="155" t="s">
        <v>31</v>
      </c>
      <c r="AX1016" s="155" t="s">
        <v>81</v>
      </c>
      <c r="AY1016" s="156" t="s">
        <v>140</v>
      </c>
    </row>
    <row r="1017" spans="1:65" s="39" customFormat="1" ht="24.2" customHeight="1">
      <c r="A1017" s="184"/>
      <c r="B1017" s="26"/>
      <c r="C1017" s="162" t="s">
        <v>1560</v>
      </c>
      <c r="D1017" s="162" t="s">
        <v>225</v>
      </c>
      <c r="E1017" s="163" t="s">
        <v>1524</v>
      </c>
      <c r="F1017" s="164" t="s">
        <v>1525</v>
      </c>
      <c r="G1017" s="165" t="s">
        <v>156</v>
      </c>
      <c r="H1017" s="166">
        <v>24.047000000000001</v>
      </c>
      <c r="I1017" s="167"/>
      <c r="J1017" s="168">
        <f>ROUND(I1017*H1017,2)</f>
        <v>0</v>
      </c>
      <c r="K1017" s="169"/>
      <c r="L1017" s="212"/>
      <c r="M1017" s="213" t="s">
        <v>1</v>
      </c>
      <c r="N1017" s="170" t="s">
        <v>38</v>
      </c>
      <c r="O1017" s="61"/>
      <c r="P1017" s="136">
        <f>O1017*H1017</f>
        <v>0</v>
      </c>
      <c r="Q1017" s="136">
        <v>3.3999999999999998E-3</v>
      </c>
      <c r="R1017" s="136">
        <f>Q1017*H1017</f>
        <v>8.1759799999999994E-2</v>
      </c>
      <c r="S1017" s="136">
        <v>0</v>
      </c>
      <c r="T1017" s="137">
        <f>S1017*H1017</f>
        <v>0</v>
      </c>
      <c r="U1017" s="184"/>
      <c r="V1017" s="184"/>
      <c r="W1017" s="184"/>
      <c r="X1017" s="184"/>
      <c r="Y1017" s="184"/>
      <c r="Z1017" s="184"/>
      <c r="AA1017" s="184"/>
      <c r="AB1017" s="184"/>
      <c r="AC1017" s="184"/>
      <c r="AD1017" s="184"/>
      <c r="AE1017" s="184"/>
      <c r="AR1017" s="210" t="s">
        <v>380</v>
      </c>
      <c r="AT1017" s="210" t="s">
        <v>225</v>
      </c>
      <c r="AU1017" s="210" t="s">
        <v>83</v>
      </c>
      <c r="AY1017" s="186" t="s">
        <v>140</v>
      </c>
      <c r="BE1017" s="211">
        <f>IF(N1017="základní",J1017,0)</f>
        <v>0</v>
      </c>
      <c r="BF1017" s="211">
        <f>IF(N1017="snížená",J1017,0)</f>
        <v>0</v>
      </c>
      <c r="BG1017" s="211">
        <f>IF(N1017="zákl. přenesená",J1017,0)</f>
        <v>0</v>
      </c>
      <c r="BH1017" s="211">
        <f>IF(N1017="sníž. přenesená",J1017,0)</f>
        <v>0</v>
      </c>
      <c r="BI1017" s="211">
        <f>IF(N1017="nulová",J1017,0)</f>
        <v>0</v>
      </c>
      <c r="BJ1017" s="186" t="s">
        <v>81</v>
      </c>
      <c r="BK1017" s="211">
        <f>ROUND(I1017*H1017,2)</f>
        <v>0</v>
      </c>
      <c r="BL1017" s="186" t="s">
        <v>279</v>
      </c>
      <c r="BM1017" s="210" t="s">
        <v>1561</v>
      </c>
    </row>
    <row r="1018" spans="1:65" s="147" customFormat="1">
      <c r="B1018" s="146"/>
      <c r="D1018" s="140" t="s">
        <v>149</v>
      </c>
      <c r="F1018" s="149" t="s">
        <v>1562</v>
      </c>
      <c r="H1018" s="150">
        <v>24.047000000000001</v>
      </c>
      <c r="L1018" s="146"/>
      <c r="M1018" s="151"/>
      <c r="N1018" s="152"/>
      <c r="O1018" s="152"/>
      <c r="P1018" s="152"/>
      <c r="Q1018" s="152"/>
      <c r="R1018" s="152"/>
      <c r="S1018" s="152"/>
      <c r="T1018" s="153"/>
      <c r="AT1018" s="148" t="s">
        <v>149</v>
      </c>
      <c r="AU1018" s="148" t="s">
        <v>83</v>
      </c>
      <c r="AV1018" s="147" t="s">
        <v>83</v>
      </c>
      <c r="AW1018" s="147" t="s">
        <v>4</v>
      </c>
      <c r="AX1018" s="147" t="s">
        <v>81</v>
      </c>
      <c r="AY1018" s="148" t="s">
        <v>140</v>
      </c>
    </row>
    <row r="1019" spans="1:65" s="39" customFormat="1" ht="16.5" customHeight="1">
      <c r="A1019" s="184"/>
      <c r="B1019" s="26"/>
      <c r="C1019" s="127" t="s">
        <v>1563</v>
      </c>
      <c r="D1019" s="127" t="s">
        <v>143</v>
      </c>
      <c r="E1019" s="128" t="s">
        <v>1564</v>
      </c>
      <c r="F1019" s="129" t="s">
        <v>1565</v>
      </c>
      <c r="G1019" s="130" t="s">
        <v>204</v>
      </c>
      <c r="H1019" s="131">
        <v>2.4</v>
      </c>
      <c r="I1019" s="132"/>
      <c r="J1019" s="133">
        <f>ROUND(I1019*H1019,2)</f>
        <v>0</v>
      </c>
      <c r="K1019" s="134"/>
      <c r="L1019" s="26"/>
      <c r="M1019" s="209" t="s">
        <v>1</v>
      </c>
      <c r="N1019" s="135" t="s">
        <v>38</v>
      </c>
      <c r="O1019" s="61"/>
      <c r="P1019" s="136">
        <f>O1019*H1019</f>
        <v>0</v>
      </c>
      <c r="Q1019" s="136">
        <v>0</v>
      </c>
      <c r="R1019" s="136">
        <f>Q1019*H1019</f>
        <v>0</v>
      </c>
      <c r="S1019" s="136">
        <v>0</v>
      </c>
      <c r="T1019" s="137">
        <f>S1019*H1019</f>
        <v>0</v>
      </c>
      <c r="U1019" s="184"/>
      <c r="V1019" s="184"/>
      <c r="W1019" s="184"/>
      <c r="X1019" s="184"/>
      <c r="Y1019" s="184"/>
      <c r="Z1019" s="184"/>
      <c r="AA1019" s="184"/>
      <c r="AB1019" s="184"/>
      <c r="AC1019" s="184"/>
      <c r="AD1019" s="184"/>
      <c r="AE1019" s="184"/>
      <c r="AR1019" s="210" t="s">
        <v>279</v>
      </c>
      <c r="AT1019" s="210" t="s">
        <v>143</v>
      </c>
      <c r="AU1019" s="210" t="s">
        <v>83</v>
      </c>
      <c r="AY1019" s="186" t="s">
        <v>140</v>
      </c>
      <c r="BE1019" s="211">
        <f>IF(N1019="základní",J1019,0)</f>
        <v>0</v>
      </c>
      <c r="BF1019" s="211">
        <f>IF(N1019="snížená",J1019,0)</f>
        <v>0</v>
      </c>
      <c r="BG1019" s="211">
        <f>IF(N1019="zákl. přenesená",J1019,0)</f>
        <v>0</v>
      </c>
      <c r="BH1019" s="211">
        <f>IF(N1019="sníž. přenesená",J1019,0)</f>
        <v>0</v>
      </c>
      <c r="BI1019" s="211">
        <f>IF(N1019="nulová",J1019,0)</f>
        <v>0</v>
      </c>
      <c r="BJ1019" s="186" t="s">
        <v>81</v>
      </c>
      <c r="BK1019" s="211">
        <f>ROUND(I1019*H1019,2)</f>
        <v>0</v>
      </c>
      <c r="BL1019" s="186" t="s">
        <v>279</v>
      </c>
      <c r="BM1019" s="210" t="s">
        <v>1566</v>
      </c>
    </row>
    <row r="1020" spans="1:65" s="139" customFormat="1">
      <c r="B1020" s="138"/>
      <c r="D1020" s="140" t="s">
        <v>149</v>
      </c>
      <c r="E1020" s="141" t="s">
        <v>1</v>
      </c>
      <c r="F1020" s="142" t="s">
        <v>1567</v>
      </c>
      <c r="H1020" s="141" t="s">
        <v>1</v>
      </c>
      <c r="L1020" s="138"/>
      <c r="M1020" s="143"/>
      <c r="N1020" s="144"/>
      <c r="O1020" s="144"/>
      <c r="P1020" s="144"/>
      <c r="Q1020" s="144"/>
      <c r="R1020" s="144"/>
      <c r="S1020" s="144"/>
      <c r="T1020" s="145"/>
      <c r="AT1020" s="141" t="s">
        <v>149</v>
      </c>
      <c r="AU1020" s="141" t="s">
        <v>83</v>
      </c>
      <c r="AV1020" s="139" t="s">
        <v>81</v>
      </c>
      <c r="AW1020" s="139" t="s">
        <v>31</v>
      </c>
      <c r="AX1020" s="139" t="s">
        <v>73</v>
      </c>
      <c r="AY1020" s="141" t="s">
        <v>140</v>
      </c>
    </row>
    <row r="1021" spans="1:65" s="147" customFormat="1">
      <c r="B1021" s="146"/>
      <c r="D1021" s="140" t="s">
        <v>149</v>
      </c>
      <c r="E1021" s="148" t="s">
        <v>1</v>
      </c>
      <c r="F1021" s="149" t="s">
        <v>1568</v>
      </c>
      <c r="H1021" s="150">
        <v>2.4</v>
      </c>
      <c r="L1021" s="146"/>
      <c r="M1021" s="151"/>
      <c r="N1021" s="152"/>
      <c r="O1021" s="152"/>
      <c r="P1021" s="152"/>
      <c r="Q1021" s="152"/>
      <c r="R1021" s="152"/>
      <c r="S1021" s="152"/>
      <c r="T1021" s="153"/>
      <c r="AT1021" s="148" t="s">
        <v>149</v>
      </c>
      <c r="AU1021" s="148" t="s">
        <v>83</v>
      </c>
      <c r="AV1021" s="147" t="s">
        <v>83</v>
      </c>
      <c r="AW1021" s="147" t="s">
        <v>31</v>
      </c>
      <c r="AX1021" s="147" t="s">
        <v>81</v>
      </c>
      <c r="AY1021" s="148" t="s">
        <v>140</v>
      </c>
    </row>
    <row r="1022" spans="1:65" s="39" customFormat="1" ht="24.2" customHeight="1">
      <c r="A1022" s="184"/>
      <c r="B1022" s="26"/>
      <c r="C1022" s="162" t="s">
        <v>1569</v>
      </c>
      <c r="D1022" s="162" t="s">
        <v>225</v>
      </c>
      <c r="E1022" s="163" t="s">
        <v>1524</v>
      </c>
      <c r="F1022" s="164" t="s">
        <v>1525</v>
      </c>
      <c r="G1022" s="165" t="s">
        <v>156</v>
      </c>
      <c r="H1022" s="166">
        <v>0.72</v>
      </c>
      <c r="I1022" s="167"/>
      <c r="J1022" s="168">
        <f>ROUND(I1022*H1022,2)</f>
        <v>0</v>
      </c>
      <c r="K1022" s="169"/>
      <c r="L1022" s="212"/>
      <c r="M1022" s="213" t="s">
        <v>1</v>
      </c>
      <c r="N1022" s="170" t="s">
        <v>38</v>
      </c>
      <c r="O1022" s="61"/>
      <c r="P1022" s="136">
        <f>O1022*H1022</f>
        <v>0</v>
      </c>
      <c r="Q1022" s="136">
        <v>3.3999999999999998E-3</v>
      </c>
      <c r="R1022" s="136">
        <f>Q1022*H1022</f>
        <v>2.4479999999999997E-3</v>
      </c>
      <c r="S1022" s="136">
        <v>0</v>
      </c>
      <c r="T1022" s="137">
        <f>S1022*H1022</f>
        <v>0</v>
      </c>
      <c r="U1022" s="184"/>
      <c r="V1022" s="184"/>
      <c r="W1022" s="184"/>
      <c r="X1022" s="184"/>
      <c r="Y1022" s="184"/>
      <c r="Z1022" s="184"/>
      <c r="AA1022" s="184"/>
      <c r="AB1022" s="184"/>
      <c r="AC1022" s="184"/>
      <c r="AD1022" s="184"/>
      <c r="AE1022" s="184"/>
      <c r="AR1022" s="210" t="s">
        <v>380</v>
      </c>
      <c r="AT1022" s="210" t="s">
        <v>225</v>
      </c>
      <c r="AU1022" s="210" t="s">
        <v>83</v>
      </c>
      <c r="AY1022" s="186" t="s">
        <v>140</v>
      </c>
      <c r="BE1022" s="211">
        <f>IF(N1022="základní",J1022,0)</f>
        <v>0</v>
      </c>
      <c r="BF1022" s="211">
        <f>IF(N1022="snížená",J1022,0)</f>
        <v>0</v>
      </c>
      <c r="BG1022" s="211">
        <f>IF(N1022="zákl. přenesená",J1022,0)</f>
        <v>0</v>
      </c>
      <c r="BH1022" s="211">
        <f>IF(N1022="sníž. přenesená",J1022,0)</f>
        <v>0</v>
      </c>
      <c r="BI1022" s="211">
        <f>IF(N1022="nulová",J1022,0)</f>
        <v>0</v>
      </c>
      <c r="BJ1022" s="186" t="s">
        <v>81</v>
      </c>
      <c r="BK1022" s="211">
        <f>ROUND(I1022*H1022,2)</f>
        <v>0</v>
      </c>
      <c r="BL1022" s="186" t="s">
        <v>279</v>
      </c>
      <c r="BM1022" s="210" t="s">
        <v>1570</v>
      </c>
    </row>
    <row r="1023" spans="1:65" s="147" customFormat="1">
      <c r="B1023" s="146"/>
      <c r="D1023" s="140" t="s">
        <v>149</v>
      </c>
      <c r="F1023" s="149" t="s">
        <v>1571</v>
      </c>
      <c r="H1023" s="150">
        <v>0.72</v>
      </c>
      <c r="L1023" s="146"/>
      <c r="M1023" s="151"/>
      <c r="N1023" s="152"/>
      <c r="O1023" s="152"/>
      <c r="P1023" s="152"/>
      <c r="Q1023" s="152"/>
      <c r="R1023" s="152"/>
      <c r="S1023" s="152"/>
      <c r="T1023" s="153"/>
      <c r="AT1023" s="148" t="s">
        <v>149</v>
      </c>
      <c r="AU1023" s="148" t="s">
        <v>83</v>
      </c>
      <c r="AV1023" s="147" t="s">
        <v>83</v>
      </c>
      <c r="AW1023" s="147" t="s">
        <v>4</v>
      </c>
      <c r="AX1023" s="147" t="s">
        <v>81</v>
      </c>
      <c r="AY1023" s="148" t="s">
        <v>140</v>
      </c>
    </row>
    <row r="1024" spans="1:65" s="39" customFormat="1" ht="24.2" customHeight="1">
      <c r="A1024" s="184"/>
      <c r="B1024" s="26"/>
      <c r="C1024" s="127" t="s">
        <v>1572</v>
      </c>
      <c r="D1024" s="127" t="s">
        <v>143</v>
      </c>
      <c r="E1024" s="128" t="s">
        <v>1573</v>
      </c>
      <c r="F1024" s="129" t="s">
        <v>1574</v>
      </c>
      <c r="G1024" s="130" t="s">
        <v>351</v>
      </c>
      <c r="H1024" s="131">
        <v>5.7169999999999996</v>
      </c>
      <c r="I1024" s="132"/>
      <c r="J1024" s="133">
        <f>ROUND(I1024*H1024,2)</f>
        <v>0</v>
      </c>
      <c r="K1024" s="134"/>
      <c r="L1024" s="26"/>
      <c r="M1024" s="209" t="s">
        <v>1</v>
      </c>
      <c r="N1024" s="135" t="s">
        <v>38</v>
      </c>
      <c r="O1024" s="61"/>
      <c r="P1024" s="136">
        <f>O1024*H1024</f>
        <v>0</v>
      </c>
      <c r="Q1024" s="136">
        <v>0</v>
      </c>
      <c r="R1024" s="136">
        <f>Q1024*H1024</f>
        <v>0</v>
      </c>
      <c r="S1024" s="136">
        <v>0</v>
      </c>
      <c r="T1024" s="137">
        <f>S1024*H1024</f>
        <v>0</v>
      </c>
      <c r="U1024" s="184"/>
      <c r="V1024" s="184"/>
      <c r="W1024" s="184"/>
      <c r="X1024" s="184"/>
      <c r="Y1024" s="184"/>
      <c r="Z1024" s="184"/>
      <c r="AA1024" s="184"/>
      <c r="AB1024" s="184"/>
      <c r="AC1024" s="184"/>
      <c r="AD1024" s="184"/>
      <c r="AE1024" s="184"/>
      <c r="AR1024" s="210" t="s">
        <v>279</v>
      </c>
      <c r="AT1024" s="210" t="s">
        <v>143</v>
      </c>
      <c r="AU1024" s="210" t="s">
        <v>83</v>
      </c>
      <c r="AY1024" s="186" t="s">
        <v>140</v>
      </c>
      <c r="BE1024" s="211">
        <f>IF(N1024="základní",J1024,0)</f>
        <v>0</v>
      </c>
      <c r="BF1024" s="211">
        <f>IF(N1024="snížená",J1024,0)</f>
        <v>0</v>
      </c>
      <c r="BG1024" s="211">
        <f>IF(N1024="zákl. přenesená",J1024,0)</f>
        <v>0</v>
      </c>
      <c r="BH1024" s="211">
        <f>IF(N1024="sníž. přenesená",J1024,0)</f>
        <v>0</v>
      </c>
      <c r="BI1024" s="211">
        <f>IF(N1024="nulová",J1024,0)</f>
        <v>0</v>
      </c>
      <c r="BJ1024" s="186" t="s">
        <v>81</v>
      </c>
      <c r="BK1024" s="211">
        <f>ROUND(I1024*H1024,2)</f>
        <v>0</v>
      </c>
      <c r="BL1024" s="186" t="s">
        <v>279</v>
      </c>
      <c r="BM1024" s="210" t="s">
        <v>1575</v>
      </c>
    </row>
    <row r="1025" spans="1:65" s="39" customFormat="1" ht="24.2" customHeight="1">
      <c r="A1025" s="184"/>
      <c r="B1025" s="26"/>
      <c r="C1025" s="127" t="s">
        <v>1576</v>
      </c>
      <c r="D1025" s="127" t="s">
        <v>143</v>
      </c>
      <c r="E1025" s="128" t="s">
        <v>1577</v>
      </c>
      <c r="F1025" s="129" t="s">
        <v>1578</v>
      </c>
      <c r="G1025" s="130" t="s">
        <v>351</v>
      </c>
      <c r="H1025" s="131">
        <v>5.7169999999999996</v>
      </c>
      <c r="I1025" s="132"/>
      <c r="J1025" s="133">
        <f>ROUND(I1025*H1025,2)</f>
        <v>0</v>
      </c>
      <c r="K1025" s="134"/>
      <c r="L1025" s="26"/>
      <c r="M1025" s="209" t="s">
        <v>1</v>
      </c>
      <c r="N1025" s="135" t="s">
        <v>38</v>
      </c>
      <c r="O1025" s="61"/>
      <c r="P1025" s="136">
        <f>O1025*H1025</f>
        <v>0</v>
      </c>
      <c r="Q1025" s="136">
        <v>0</v>
      </c>
      <c r="R1025" s="136">
        <f>Q1025*H1025</f>
        <v>0</v>
      </c>
      <c r="S1025" s="136">
        <v>0</v>
      </c>
      <c r="T1025" s="137">
        <f>S1025*H1025</f>
        <v>0</v>
      </c>
      <c r="U1025" s="184"/>
      <c r="V1025" s="184"/>
      <c r="W1025" s="184"/>
      <c r="X1025" s="184"/>
      <c r="Y1025" s="184"/>
      <c r="Z1025" s="184"/>
      <c r="AA1025" s="184"/>
      <c r="AB1025" s="184"/>
      <c r="AC1025" s="184"/>
      <c r="AD1025" s="184"/>
      <c r="AE1025" s="184"/>
      <c r="AR1025" s="210" t="s">
        <v>279</v>
      </c>
      <c r="AT1025" s="210" t="s">
        <v>143</v>
      </c>
      <c r="AU1025" s="210" t="s">
        <v>83</v>
      </c>
      <c r="AY1025" s="186" t="s">
        <v>140</v>
      </c>
      <c r="BE1025" s="211">
        <f>IF(N1025="základní",J1025,0)</f>
        <v>0</v>
      </c>
      <c r="BF1025" s="211">
        <f>IF(N1025="snížená",J1025,0)</f>
        <v>0</v>
      </c>
      <c r="BG1025" s="211">
        <f>IF(N1025="zákl. přenesená",J1025,0)</f>
        <v>0</v>
      </c>
      <c r="BH1025" s="211">
        <f>IF(N1025="sníž. přenesená",J1025,0)</f>
        <v>0</v>
      </c>
      <c r="BI1025" s="211">
        <f>IF(N1025="nulová",J1025,0)</f>
        <v>0</v>
      </c>
      <c r="BJ1025" s="186" t="s">
        <v>81</v>
      </c>
      <c r="BK1025" s="211">
        <f>ROUND(I1025*H1025,2)</f>
        <v>0</v>
      </c>
      <c r="BL1025" s="186" t="s">
        <v>279</v>
      </c>
      <c r="BM1025" s="210" t="s">
        <v>1579</v>
      </c>
    </row>
    <row r="1026" spans="1:65" s="117" customFormat="1" ht="22.9" customHeight="1">
      <c r="B1026" s="116"/>
      <c r="D1026" s="118" t="s">
        <v>72</v>
      </c>
      <c r="E1026" s="125" t="s">
        <v>1580</v>
      </c>
      <c r="F1026" s="125" t="s">
        <v>1581</v>
      </c>
      <c r="J1026" s="126">
        <f>BK1026</f>
        <v>0</v>
      </c>
      <c r="L1026" s="116"/>
      <c r="M1026" s="121"/>
      <c r="N1026" s="122"/>
      <c r="O1026" s="122"/>
      <c r="P1026" s="123">
        <f>SUM(P1027:P1065)</f>
        <v>0</v>
      </c>
      <c r="Q1026" s="122"/>
      <c r="R1026" s="123">
        <f>SUM(R1027:R1065)</f>
        <v>1.9317029879999998</v>
      </c>
      <c r="S1026" s="122"/>
      <c r="T1026" s="124">
        <f>SUM(T1027:T1065)</f>
        <v>4.9928770000000009</v>
      </c>
      <c r="AR1026" s="118" t="s">
        <v>83</v>
      </c>
      <c r="AT1026" s="207" t="s">
        <v>72</v>
      </c>
      <c r="AU1026" s="207" t="s">
        <v>81</v>
      </c>
      <c r="AY1026" s="118" t="s">
        <v>140</v>
      </c>
      <c r="BK1026" s="208">
        <f>SUM(BK1027:BK1065)</f>
        <v>0</v>
      </c>
    </row>
    <row r="1027" spans="1:65" s="39" customFormat="1" ht="16.5" customHeight="1">
      <c r="A1027" s="184"/>
      <c r="B1027" s="26"/>
      <c r="C1027" s="127" t="s">
        <v>1582</v>
      </c>
      <c r="D1027" s="127" t="s">
        <v>143</v>
      </c>
      <c r="E1027" s="128" t="s">
        <v>1583</v>
      </c>
      <c r="F1027" s="129" t="s">
        <v>1584</v>
      </c>
      <c r="G1027" s="130" t="s">
        <v>156</v>
      </c>
      <c r="H1027" s="131">
        <v>77.462999999999994</v>
      </c>
      <c r="I1027" s="132"/>
      <c r="J1027" s="133">
        <f>ROUND(I1027*H1027,2)</f>
        <v>0</v>
      </c>
      <c r="K1027" s="134"/>
      <c r="L1027" s="26"/>
      <c r="M1027" s="209" t="s">
        <v>1</v>
      </c>
      <c r="N1027" s="135" t="s">
        <v>38</v>
      </c>
      <c r="O1027" s="61"/>
      <c r="P1027" s="136">
        <f>O1027*H1027</f>
        <v>0</v>
      </c>
      <c r="Q1027" s="136">
        <v>2.9999999999999997E-4</v>
      </c>
      <c r="R1027" s="136">
        <f>Q1027*H1027</f>
        <v>2.3238899999999996E-2</v>
      </c>
      <c r="S1027" s="136">
        <v>0</v>
      </c>
      <c r="T1027" s="137">
        <f>S1027*H1027</f>
        <v>0</v>
      </c>
      <c r="U1027" s="184"/>
      <c r="V1027" s="184"/>
      <c r="W1027" s="184"/>
      <c r="X1027" s="184"/>
      <c r="Y1027" s="184"/>
      <c r="Z1027" s="184"/>
      <c r="AA1027" s="184"/>
      <c r="AB1027" s="184"/>
      <c r="AC1027" s="184"/>
      <c r="AD1027" s="184"/>
      <c r="AE1027" s="184"/>
      <c r="AR1027" s="210" t="s">
        <v>279</v>
      </c>
      <c r="AT1027" s="210" t="s">
        <v>143</v>
      </c>
      <c r="AU1027" s="210" t="s">
        <v>83</v>
      </c>
      <c r="AY1027" s="186" t="s">
        <v>140</v>
      </c>
      <c r="BE1027" s="211">
        <f>IF(N1027="základní",J1027,0)</f>
        <v>0</v>
      </c>
      <c r="BF1027" s="211">
        <f>IF(N1027="snížená",J1027,0)</f>
        <v>0</v>
      </c>
      <c r="BG1027" s="211">
        <f>IF(N1027="zákl. přenesená",J1027,0)</f>
        <v>0</v>
      </c>
      <c r="BH1027" s="211">
        <f>IF(N1027="sníž. přenesená",J1027,0)</f>
        <v>0</v>
      </c>
      <c r="BI1027" s="211">
        <f>IF(N1027="nulová",J1027,0)</f>
        <v>0</v>
      </c>
      <c r="BJ1027" s="186" t="s">
        <v>81</v>
      </c>
      <c r="BK1027" s="211">
        <f>ROUND(I1027*H1027,2)</f>
        <v>0</v>
      </c>
      <c r="BL1027" s="186" t="s">
        <v>279</v>
      </c>
      <c r="BM1027" s="210" t="s">
        <v>1585</v>
      </c>
    </row>
    <row r="1028" spans="1:65" s="39" customFormat="1" ht="24.2" customHeight="1">
      <c r="A1028" s="184"/>
      <c r="B1028" s="26"/>
      <c r="C1028" s="127" t="s">
        <v>1586</v>
      </c>
      <c r="D1028" s="127" t="s">
        <v>143</v>
      </c>
      <c r="E1028" s="128" t="s">
        <v>1587</v>
      </c>
      <c r="F1028" s="129" t="s">
        <v>1588</v>
      </c>
      <c r="G1028" s="130" t="s">
        <v>204</v>
      </c>
      <c r="H1028" s="131">
        <v>40.799999999999997</v>
      </c>
      <c r="I1028" s="132"/>
      <c r="J1028" s="133">
        <f>ROUND(I1028*H1028,2)</f>
        <v>0</v>
      </c>
      <c r="K1028" s="134"/>
      <c r="L1028" s="26"/>
      <c r="M1028" s="209" t="s">
        <v>1</v>
      </c>
      <c r="N1028" s="135" t="s">
        <v>38</v>
      </c>
      <c r="O1028" s="61"/>
      <c r="P1028" s="136">
        <f>O1028*H1028</f>
        <v>0</v>
      </c>
      <c r="Q1028" s="136">
        <v>0</v>
      </c>
      <c r="R1028" s="136">
        <f>Q1028*H1028</f>
        <v>0</v>
      </c>
      <c r="S1028" s="136">
        <v>0</v>
      </c>
      <c r="T1028" s="137">
        <f>S1028*H1028</f>
        <v>0</v>
      </c>
      <c r="U1028" s="184"/>
      <c r="V1028" s="184"/>
      <c r="W1028" s="184"/>
      <c r="X1028" s="184"/>
      <c r="Y1028" s="184"/>
      <c r="Z1028" s="184"/>
      <c r="AA1028" s="184"/>
      <c r="AB1028" s="184"/>
      <c r="AC1028" s="184"/>
      <c r="AD1028" s="184"/>
      <c r="AE1028" s="184"/>
      <c r="AR1028" s="210" t="s">
        <v>279</v>
      </c>
      <c r="AT1028" s="210" t="s">
        <v>143</v>
      </c>
      <c r="AU1028" s="210" t="s">
        <v>83</v>
      </c>
      <c r="AY1028" s="186" t="s">
        <v>140</v>
      </c>
      <c r="BE1028" s="211">
        <f>IF(N1028="základní",J1028,0)</f>
        <v>0</v>
      </c>
      <c r="BF1028" s="211">
        <f>IF(N1028="snížená",J1028,0)</f>
        <v>0</v>
      </c>
      <c r="BG1028" s="211">
        <f>IF(N1028="zákl. přenesená",J1028,0)</f>
        <v>0</v>
      </c>
      <c r="BH1028" s="211">
        <f>IF(N1028="sníž. přenesená",J1028,0)</f>
        <v>0</v>
      </c>
      <c r="BI1028" s="211">
        <f>IF(N1028="nulová",J1028,0)</f>
        <v>0</v>
      </c>
      <c r="BJ1028" s="186" t="s">
        <v>81</v>
      </c>
      <c r="BK1028" s="211">
        <f>ROUND(I1028*H1028,2)</f>
        <v>0</v>
      </c>
      <c r="BL1028" s="186" t="s">
        <v>279</v>
      </c>
      <c r="BM1028" s="210" t="s">
        <v>1589</v>
      </c>
    </row>
    <row r="1029" spans="1:65" s="139" customFormat="1">
      <c r="B1029" s="138"/>
      <c r="D1029" s="140" t="s">
        <v>149</v>
      </c>
      <c r="E1029" s="141" t="s">
        <v>1</v>
      </c>
      <c r="F1029" s="142" t="s">
        <v>1287</v>
      </c>
      <c r="H1029" s="141" t="s">
        <v>1</v>
      </c>
      <c r="L1029" s="138"/>
      <c r="M1029" s="143"/>
      <c r="N1029" s="144"/>
      <c r="O1029" s="144"/>
      <c r="P1029" s="144"/>
      <c r="Q1029" s="144"/>
      <c r="R1029" s="144"/>
      <c r="S1029" s="144"/>
      <c r="T1029" s="145"/>
      <c r="AT1029" s="141" t="s">
        <v>149</v>
      </c>
      <c r="AU1029" s="141" t="s">
        <v>83</v>
      </c>
      <c r="AV1029" s="139" t="s">
        <v>81</v>
      </c>
      <c r="AW1029" s="139" t="s">
        <v>31</v>
      </c>
      <c r="AX1029" s="139" t="s">
        <v>73</v>
      </c>
      <c r="AY1029" s="141" t="s">
        <v>140</v>
      </c>
    </row>
    <row r="1030" spans="1:65" s="147" customFormat="1" ht="22.5">
      <c r="B1030" s="146"/>
      <c r="D1030" s="140" t="s">
        <v>149</v>
      </c>
      <c r="E1030" s="148" t="s">
        <v>1</v>
      </c>
      <c r="F1030" s="149" t="s">
        <v>1590</v>
      </c>
      <c r="H1030" s="150">
        <v>45.900000000000006</v>
      </c>
      <c r="L1030" s="146"/>
      <c r="M1030" s="151"/>
      <c r="N1030" s="152"/>
      <c r="O1030" s="152"/>
      <c r="P1030" s="152"/>
      <c r="Q1030" s="152"/>
      <c r="R1030" s="152"/>
      <c r="S1030" s="152"/>
      <c r="T1030" s="153"/>
      <c r="AT1030" s="148" t="s">
        <v>149</v>
      </c>
      <c r="AU1030" s="148" t="s">
        <v>83</v>
      </c>
      <c r="AV1030" s="147" t="s">
        <v>83</v>
      </c>
      <c r="AW1030" s="147" t="s">
        <v>31</v>
      </c>
      <c r="AX1030" s="147" t="s">
        <v>73</v>
      </c>
      <c r="AY1030" s="148" t="s">
        <v>140</v>
      </c>
    </row>
    <row r="1031" spans="1:65" s="147" customFormat="1">
      <c r="B1031" s="146"/>
      <c r="D1031" s="140" t="s">
        <v>149</v>
      </c>
      <c r="E1031" s="148" t="s">
        <v>1</v>
      </c>
      <c r="F1031" s="149" t="s">
        <v>1591</v>
      </c>
      <c r="H1031" s="150">
        <v>-5.1000000000000005</v>
      </c>
      <c r="L1031" s="146"/>
      <c r="M1031" s="151"/>
      <c r="N1031" s="152"/>
      <c r="O1031" s="152"/>
      <c r="P1031" s="152"/>
      <c r="Q1031" s="152"/>
      <c r="R1031" s="152"/>
      <c r="S1031" s="152"/>
      <c r="T1031" s="153"/>
      <c r="AT1031" s="148" t="s">
        <v>149</v>
      </c>
      <c r="AU1031" s="148" t="s">
        <v>83</v>
      </c>
      <c r="AV1031" s="147" t="s">
        <v>83</v>
      </c>
      <c r="AW1031" s="147" t="s">
        <v>31</v>
      </c>
      <c r="AX1031" s="147" t="s">
        <v>73</v>
      </c>
      <c r="AY1031" s="148" t="s">
        <v>140</v>
      </c>
    </row>
    <row r="1032" spans="1:65" s="155" customFormat="1">
      <c r="B1032" s="154"/>
      <c r="D1032" s="140" t="s">
        <v>149</v>
      </c>
      <c r="E1032" s="156" t="s">
        <v>1</v>
      </c>
      <c r="F1032" s="157" t="s">
        <v>170</v>
      </c>
      <c r="H1032" s="158">
        <v>40.800000000000004</v>
      </c>
      <c r="L1032" s="154"/>
      <c r="M1032" s="159"/>
      <c r="N1032" s="160"/>
      <c r="O1032" s="160"/>
      <c r="P1032" s="160"/>
      <c r="Q1032" s="160"/>
      <c r="R1032" s="160"/>
      <c r="S1032" s="160"/>
      <c r="T1032" s="161"/>
      <c r="AT1032" s="156" t="s">
        <v>149</v>
      </c>
      <c r="AU1032" s="156" t="s">
        <v>83</v>
      </c>
      <c r="AV1032" s="155" t="s">
        <v>147</v>
      </c>
      <c r="AW1032" s="155" t="s">
        <v>31</v>
      </c>
      <c r="AX1032" s="155" t="s">
        <v>81</v>
      </c>
      <c r="AY1032" s="156" t="s">
        <v>140</v>
      </c>
    </row>
    <row r="1033" spans="1:65" s="39" customFormat="1" ht="24.2" customHeight="1">
      <c r="A1033" s="184"/>
      <c r="B1033" s="26"/>
      <c r="C1033" s="162" t="s">
        <v>1592</v>
      </c>
      <c r="D1033" s="162" t="s">
        <v>225</v>
      </c>
      <c r="E1033" s="163" t="s">
        <v>1593</v>
      </c>
      <c r="F1033" s="164" t="s">
        <v>1594</v>
      </c>
      <c r="G1033" s="165" t="s">
        <v>204</v>
      </c>
      <c r="H1033" s="166">
        <v>44.88</v>
      </c>
      <c r="I1033" s="167"/>
      <c r="J1033" s="168">
        <f>ROUND(I1033*H1033,2)</f>
        <v>0</v>
      </c>
      <c r="K1033" s="169"/>
      <c r="L1033" s="212"/>
      <c r="M1033" s="213" t="s">
        <v>1</v>
      </c>
      <c r="N1033" s="170" t="s">
        <v>38</v>
      </c>
      <c r="O1033" s="61"/>
      <c r="P1033" s="136">
        <f>O1033*H1033</f>
        <v>0</v>
      </c>
      <c r="Q1033" s="136">
        <v>1.4999999999999999E-4</v>
      </c>
      <c r="R1033" s="136">
        <f>Q1033*H1033</f>
        <v>6.7320000000000001E-3</v>
      </c>
      <c r="S1033" s="136">
        <v>0</v>
      </c>
      <c r="T1033" s="137">
        <f>S1033*H1033</f>
        <v>0</v>
      </c>
      <c r="U1033" s="184"/>
      <c r="V1033" s="184"/>
      <c r="W1033" s="184"/>
      <c r="X1033" s="184"/>
      <c r="Y1033" s="184"/>
      <c r="Z1033" s="184"/>
      <c r="AA1033" s="184"/>
      <c r="AB1033" s="184"/>
      <c r="AC1033" s="184"/>
      <c r="AD1033" s="184"/>
      <c r="AE1033" s="184"/>
      <c r="AR1033" s="210" t="s">
        <v>380</v>
      </c>
      <c r="AT1033" s="210" t="s">
        <v>225</v>
      </c>
      <c r="AU1033" s="210" t="s">
        <v>83</v>
      </c>
      <c r="AY1033" s="186" t="s">
        <v>140</v>
      </c>
      <c r="BE1033" s="211">
        <f>IF(N1033="základní",J1033,0)</f>
        <v>0</v>
      </c>
      <c r="BF1033" s="211">
        <f>IF(N1033="snížená",J1033,0)</f>
        <v>0</v>
      </c>
      <c r="BG1033" s="211">
        <f>IF(N1033="zákl. přenesená",J1033,0)</f>
        <v>0</v>
      </c>
      <c r="BH1033" s="211">
        <f>IF(N1033="sníž. přenesená",J1033,0)</f>
        <v>0</v>
      </c>
      <c r="BI1033" s="211">
        <f>IF(N1033="nulová",J1033,0)</f>
        <v>0</v>
      </c>
      <c r="BJ1033" s="186" t="s">
        <v>81</v>
      </c>
      <c r="BK1033" s="211">
        <f>ROUND(I1033*H1033,2)</f>
        <v>0</v>
      </c>
      <c r="BL1033" s="186" t="s">
        <v>279</v>
      </c>
      <c r="BM1033" s="210" t="s">
        <v>1595</v>
      </c>
    </row>
    <row r="1034" spans="1:65" s="147" customFormat="1">
      <c r="B1034" s="146"/>
      <c r="D1034" s="140" t="s">
        <v>149</v>
      </c>
      <c r="F1034" s="149" t="s">
        <v>1596</v>
      </c>
      <c r="H1034" s="150">
        <v>44.88</v>
      </c>
      <c r="L1034" s="146"/>
      <c r="M1034" s="151"/>
      <c r="N1034" s="152"/>
      <c r="O1034" s="152"/>
      <c r="P1034" s="152"/>
      <c r="Q1034" s="152"/>
      <c r="R1034" s="152"/>
      <c r="S1034" s="152"/>
      <c r="T1034" s="153"/>
      <c r="AT1034" s="148" t="s">
        <v>149</v>
      </c>
      <c r="AU1034" s="148" t="s">
        <v>83</v>
      </c>
      <c r="AV1034" s="147" t="s">
        <v>83</v>
      </c>
      <c r="AW1034" s="147" t="s">
        <v>4</v>
      </c>
      <c r="AX1034" s="147" t="s">
        <v>81</v>
      </c>
      <c r="AY1034" s="148" t="s">
        <v>140</v>
      </c>
    </row>
    <row r="1035" spans="1:65" s="39" customFormat="1" ht="21.75" customHeight="1">
      <c r="A1035" s="184"/>
      <c r="B1035" s="26"/>
      <c r="C1035" s="127" t="s">
        <v>1597</v>
      </c>
      <c r="D1035" s="127" t="s">
        <v>143</v>
      </c>
      <c r="E1035" s="128" t="s">
        <v>1598</v>
      </c>
      <c r="F1035" s="129" t="s">
        <v>1599</v>
      </c>
      <c r="G1035" s="130" t="s">
        <v>204</v>
      </c>
      <c r="H1035" s="131">
        <v>55.9</v>
      </c>
      <c r="I1035" s="132"/>
      <c r="J1035" s="133">
        <f>ROUND(I1035*H1035,2)</f>
        <v>0</v>
      </c>
      <c r="K1035" s="134"/>
      <c r="L1035" s="26"/>
      <c r="M1035" s="209" t="s">
        <v>1</v>
      </c>
      <c r="N1035" s="135" t="s">
        <v>38</v>
      </c>
      <c r="O1035" s="61"/>
      <c r="P1035" s="136">
        <f>O1035*H1035</f>
        <v>0</v>
      </c>
      <c r="Q1035" s="136">
        <v>2.0000000000000001E-4</v>
      </c>
      <c r="R1035" s="136">
        <f>Q1035*H1035</f>
        <v>1.1180000000000001E-2</v>
      </c>
      <c r="S1035" s="136">
        <v>0</v>
      </c>
      <c r="T1035" s="137">
        <f>S1035*H1035</f>
        <v>0</v>
      </c>
      <c r="U1035" s="184"/>
      <c r="V1035" s="184"/>
      <c r="W1035" s="184"/>
      <c r="X1035" s="184"/>
      <c r="Y1035" s="184"/>
      <c r="Z1035" s="184"/>
      <c r="AA1035" s="184"/>
      <c r="AB1035" s="184"/>
      <c r="AC1035" s="184"/>
      <c r="AD1035" s="184"/>
      <c r="AE1035" s="184"/>
      <c r="AR1035" s="210" t="s">
        <v>279</v>
      </c>
      <c r="AT1035" s="210" t="s">
        <v>143</v>
      </c>
      <c r="AU1035" s="210" t="s">
        <v>83</v>
      </c>
      <c r="AY1035" s="186" t="s">
        <v>140</v>
      </c>
      <c r="BE1035" s="211">
        <f>IF(N1035="základní",J1035,0)</f>
        <v>0</v>
      </c>
      <c r="BF1035" s="211">
        <f>IF(N1035="snížená",J1035,0)</f>
        <v>0</v>
      </c>
      <c r="BG1035" s="211">
        <f>IF(N1035="zákl. přenesená",J1035,0)</f>
        <v>0</v>
      </c>
      <c r="BH1035" s="211">
        <f>IF(N1035="sníž. přenesená",J1035,0)</f>
        <v>0</v>
      </c>
      <c r="BI1035" s="211">
        <f>IF(N1035="nulová",J1035,0)</f>
        <v>0</v>
      </c>
      <c r="BJ1035" s="186" t="s">
        <v>81</v>
      </c>
      <c r="BK1035" s="211">
        <f>ROUND(I1035*H1035,2)</f>
        <v>0</v>
      </c>
      <c r="BL1035" s="186" t="s">
        <v>279</v>
      </c>
      <c r="BM1035" s="210" t="s">
        <v>1600</v>
      </c>
    </row>
    <row r="1036" spans="1:65" s="139" customFormat="1">
      <c r="B1036" s="138"/>
      <c r="D1036" s="140" t="s">
        <v>149</v>
      </c>
      <c r="E1036" s="141" t="s">
        <v>1</v>
      </c>
      <c r="F1036" s="142" t="s">
        <v>1287</v>
      </c>
      <c r="H1036" s="141" t="s">
        <v>1</v>
      </c>
      <c r="L1036" s="138"/>
      <c r="M1036" s="143"/>
      <c r="N1036" s="144"/>
      <c r="O1036" s="144"/>
      <c r="P1036" s="144"/>
      <c r="Q1036" s="144"/>
      <c r="R1036" s="144"/>
      <c r="S1036" s="144"/>
      <c r="T1036" s="145"/>
      <c r="AT1036" s="141" t="s">
        <v>149</v>
      </c>
      <c r="AU1036" s="141" t="s">
        <v>83</v>
      </c>
      <c r="AV1036" s="139" t="s">
        <v>81</v>
      </c>
      <c r="AW1036" s="139" t="s">
        <v>31</v>
      </c>
      <c r="AX1036" s="139" t="s">
        <v>73</v>
      </c>
      <c r="AY1036" s="141" t="s">
        <v>140</v>
      </c>
    </row>
    <row r="1037" spans="1:65" s="147" customFormat="1" ht="22.5">
      <c r="B1037" s="146"/>
      <c r="D1037" s="140" t="s">
        <v>149</v>
      </c>
      <c r="E1037" s="148" t="s">
        <v>1</v>
      </c>
      <c r="F1037" s="149" t="s">
        <v>1590</v>
      </c>
      <c r="H1037" s="150">
        <v>45.900000000000006</v>
      </c>
      <c r="L1037" s="146"/>
      <c r="M1037" s="151"/>
      <c r="N1037" s="152"/>
      <c r="O1037" s="152"/>
      <c r="P1037" s="152"/>
      <c r="Q1037" s="152"/>
      <c r="R1037" s="152"/>
      <c r="S1037" s="152"/>
      <c r="T1037" s="153"/>
      <c r="AT1037" s="148" t="s">
        <v>149</v>
      </c>
      <c r="AU1037" s="148" t="s">
        <v>83</v>
      </c>
      <c r="AV1037" s="147" t="s">
        <v>83</v>
      </c>
      <c r="AW1037" s="147" t="s">
        <v>31</v>
      </c>
      <c r="AX1037" s="147" t="s">
        <v>73</v>
      </c>
      <c r="AY1037" s="148" t="s">
        <v>140</v>
      </c>
    </row>
    <row r="1038" spans="1:65" s="139" customFormat="1">
      <c r="B1038" s="138"/>
      <c r="D1038" s="140" t="s">
        <v>149</v>
      </c>
      <c r="E1038" s="141" t="s">
        <v>1</v>
      </c>
      <c r="F1038" s="142" t="s">
        <v>1601</v>
      </c>
      <c r="H1038" s="141" t="s">
        <v>1</v>
      </c>
      <c r="L1038" s="138"/>
      <c r="M1038" s="143"/>
      <c r="N1038" s="144"/>
      <c r="O1038" s="144"/>
      <c r="P1038" s="144"/>
      <c r="Q1038" s="144"/>
      <c r="R1038" s="144"/>
      <c r="S1038" s="144"/>
      <c r="T1038" s="145"/>
      <c r="AT1038" s="141" t="s">
        <v>149</v>
      </c>
      <c r="AU1038" s="141" t="s">
        <v>83</v>
      </c>
      <c r="AV1038" s="139" t="s">
        <v>81</v>
      </c>
      <c r="AW1038" s="139" t="s">
        <v>31</v>
      </c>
      <c r="AX1038" s="139" t="s">
        <v>73</v>
      </c>
      <c r="AY1038" s="141" t="s">
        <v>140</v>
      </c>
    </row>
    <row r="1039" spans="1:65" s="147" customFormat="1">
      <c r="B1039" s="146"/>
      <c r="D1039" s="140" t="s">
        <v>149</v>
      </c>
      <c r="E1039" s="148" t="s">
        <v>1</v>
      </c>
      <c r="F1039" s="149" t="s">
        <v>1602</v>
      </c>
      <c r="H1039" s="150">
        <v>10</v>
      </c>
      <c r="L1039" s="146"/>
      <c r="M1039" s="151"/>
      <c r="N1039" s="152"/>
      <c r="O1039" s="152"/>
      <c r="P1039" s="152"/>
      <c r="Q1039" s="152"/>
      <c r="R1039" s="152"/>
      <c r="S1039" s="152"/>
      <c r="T1039" s="153"/>
      <c r="AT1039" s="148" t="s">
        <v>149</v>
      </c>
      <c r="AU1039" s="148" t="s">
        <v>83</v>
      </c>
      <c r="AV1039" s="147" t="s">
        <v>83</v>
      </c>
      <c r="AW1039" s="147" t="s">
        <v>31</v>
      </c>
      <c r="AX1039" s="147" t="s">
        <v>73</v>
      </c>
      <c r="AY1039" s="148" t="s">
        <v>140</v>
      </c>
    </row>
    <row r="1040" spans="1:65" s="155" customFormat="1">
      <c r="B1040" s="154"/>
      <c r="D1040" s="140" t="s">
        <v>149</v>
      </c>
      <c r="E1040" s="156" t="s">
        <v>1</v>
      </c>
      <c r="F1040" s="157" t="s">
        <v>170</v>
      </c>
      <c r="H1040" s="158">
        <v>55.900000000000006</v>
      </c>
      <c r="L1040" s="154"/>
      <c r="M1040" s="159"/>
      <c r="N1040" s="160"/>
      <c r="O1040" s="160"/>
      <c r="P1040" s="160"/>
      <c r="Q1040" s="160"/>
      <c r="R1040" s="160"/>
      <c r="S1040" s="160"/>
      <c r="T1040" s="161"/>
      <c r="AT1040" s="156" t="s">
        <v>149</v>
      </c>
      <c r="AU1040" s="156" t="s">
        <v>83</v>
      </c>
      <c r="AV1040" s="155" t="s">
        <v>147</v>
      </c>
      <c r="AW1040" s="155" t="s">
        <v>31</v>
      </c>
      <c r="AX1040" s="155" t="s">
        <v>81</v>
      </c>
      <c r="AY1040" s="156" t="s">
        <v>140</v>
      </c>
    </row>
    <row r="1041" spans="1:65" s="39" customFormat="1" ht="16.5" customHeight="1">
      <c r="A1041" s="184"/>
      <c r="B1041" s="26"/>
      <c r="C1041" s="162" t="s">
        <v>1603</v>
      </c>
      <c r="D1041" s="162" t="s">
        <v>225</v>
      </c>
      <c r="E1041" s="163" t="s">
        <v>1604</v>
      </c>
      <c r="F1041" s="164" t="s">
        <v>1605</v>
      </c>
      <c r="G1041" s="165" t="s">
        <v>204</v>
      </c>
      <c r="H1041" s="166">
        <v>61.49</v>
      </c>
      <c r="I1041" s="167"/>
      <c r="J1041" s="168">
        <f>ROUND(I1041*H1041,2)</f>
        <v>0</v>
      </c>
      <c r="K1041" s="169"/>
      <c r="L1041" s="212"/>
      <c r="M1041" s="213" t="s">
        <v>1</v>
      </c>
      <c r="N1041" s="170" t="s">
        <v>38</v>
      </c>
      <c r="O1041" s="61"/>
      <c r="P1041" s="136">
        <f>O1041*H1041</f>
        <v>0</v>
      </c>
      <c r="Q1041" s="136">
        <v>2.9999999999999997E-4</v>
      </c>
      <c r="R1041" s="136">
        <f>Q1041*H1041</f>
        <v>1.8446999999999998E-2</v>
      </c>
      <c r="S1041" s="136">
        <v>0</v>
      </c>
      <c r="T1041" s="137">
        <f>S1041*H1041</f>
        <v>0</v>
      </c>
      <c r="U1041" s="184"/>
      <c r="V1041" s="184"/>
      <c r="W1041" s="184"/>
      <c r="X1041" s="184"/>
      <c r="Y1041" s="184"/>
      <c r="Z1041" s="184"/>
      <c r="AA1041" s="184"/>
      <c r="AB1041" s="184"/>
      <c r="AC1041" s="184"/>
      <c r="AD1041" s="184"/>
      <c r="AE1041" s="184"/>
      <c r="AR1041" s="210" t="s">
        <v>380</v>
      </c>
      <c r="AT1041" s="210" t="s">
        <v>225</v>
      </c>
      <c r="AU1041" s="210" t="s">
        <v>83</v>
      </c>
      <c r="AY1041" s="186" t="s">
        <v>140</v>
      </c>
      <c r="BE1041" s="211">
        <f>IF(N1041="základní",J1041,0)</f>
        <v>0</v>
      </c>
      <c r="BF1041" s="211">
        <f>IF(N1041="snížená",J1041,0)</f>
        <v>0</v>
      </c>
      <c r="BG1041" s="211">
        <f>IF(N1041="zákl. přenesená",J1041,0)</f>
        <v>0</v>
      </c>
      <c r="BH1041" s="211">
        <f>IF(N1041="sníž. přenesená",J1041,0)</f>
        <v>0</v>
      </c>
      <c r="BI1041" s="211">
        <f>IF(N1041="nulová",J1041,0)</f>
        <v>0</v>
      </c>
      <c r="BJ1041" s="186" t="s">
        <v>81</v>
      </c>
      <c r="BK1041" s="211">
        <f>ROUND(I1041*H1041,2)</f>
        <v>0</v>
      </c>
      <c r="BL1041" s="186" t="s">
        <v>279</v>
      </c>
      <c r="BM1041" s="210" t="s">
        <v>1606</v>
      </c>
    </row>
    <row r="1042" spans="1:65" s="147" customFormat="1">
      <c r="B1042" s="146"/>
      <c r="D1042" s="140" t="s">
        <v>149</v>
      </c>
      <c r="F1042" s="149" t="s">
        <v>1607</v>
      </c>
      <c r="H1042" s="150">
        <v>61.49</v>
      </c>
      <c r="L1042" s="146"/>
      <c r="M1042" s="151"/>
      <c r="N1042" s="152"/>
      <c r="O1042" s="152"/>
      <c r="P1042" s="152"/>
      <c r="Q1042" s="152"/>
      <c r="R1042" s="152"/>
      <c r="S1042" s="152"/>
      <c r="T1042" s="153"/>
      <c r="AT1042" s="148" t="s">
        <v>149</v>
      </c>
      <c r="AU1042" s="148" t="s">
        <v>83</v>
      </c>
      <c r="AV1042" s="147" t="s">
        <v>83</v>
      </c>
      <c r="AW1042" s="147" t="s">
        <v>4</v>
      </c>
      <c r="AX1042" s="147" t="s">
        <v>81</v>
      </c>
      <c r="AY1042" s="148" t="s">
        <v>140</v>
      </c>
    </row>
    <row r="1043" spans="1:65" s="39" customFormat="1" ht="24.2" customHeight="1">
      <c r="A1043" s="184"/>
      <c r="B1043" s="26"/>
      <c r="C1043" s="127" t="s">
        <v>1608</v>
      </c>
      <c r="D1043" s="127" t="s">
        <v>143</v>
      </c>
      <c r="E1043" s="128" t="s">
        <v>1609</v>
      </c>
      <c r="F1043" s="129" t="s">
        <v>1610</v>
      </c>
      <c r="G1043" s="130" t="s">
        <v>156</v>
      </c>
      <c r="H1043" s="131">
        <v>59.758000000000003</v>
      </c>
      <c r="I1043" s="132"/>
      <c r="J1043" s="133">
        <f>ROUND(I1043*H1043,2)</f>
        <v>0</v>
      </c>
      <c r="K1043" s="134"/>
      <c r="L1043" s="26"/>
      <c r="M1043" s="209" t="s">
        <v>1</v>
      </c>
      <c r="N1043" s="135" t="s">
        <v>38</v>
      </c>
      <c r="O1043" s="61"/>
      <c r="P1043" s="136">
        <f>O1043*H1043</f>
        <v>0</v>
      </c>
      <c r="Q1043" s="136">
        <v>0</v>
      </c>
      <c r="R1043" s="136">
        <f>Q1043*H1043</f>
        <v>0</v>
      </c>
      <c r="S1043" s="136">
        <v>8.1500000000000003E-2</v>
      </c>
      <c r="T1043" s="137">
        <f>S1043*H1043</f>
        <v>4.8702770000000006</v>
      </c>
      <c r="U1043" s="184"/>
      <c r="V1043" s="184"/>
      <c r="W1043" s="184"/>
      <c r="X1043" s="184"/>
      <c r="Y1043" s="184"/>
      <c r="Z1043" s="184"/>
      <c r="AA1043" s="184"/>
      <c r="AB1043" s="184"/>
      <c r="AC1043" s="184"/>
      <c r="AD1043" s="184"/>
      <c r="AE1043" s="184"/>
      <c r="AR1043" s="210" t="s">
        <v>279</v>
      </c>
      <c r="AT1043" s="210" t="s">
        <v>143</v>
      </c>
      <c r="AU1043" s="210" t="s">
        <v>83</v>
      </c>
      <c r="AY1043" s="186" t="s">
        <v>140</v>
      </c>
      <c r="BE1043" s="211">
        <f>IF(N1043="základní",J1043,0)</f>
        <v>0</v>
      </c>
      <c r="BF1043" s="211">
        <f>IF(N1043="snížená",J1043,0)</f>
        <v>0</v>
      </c>
      <c r="BG1043" s="211">
        <f>IF(N1043="zákl. přenesená",J1043,0)</f>
        <v>0</v>
      </c>
      <c r="BH1043" s="211">
        <f>IF(N1043="sníž. přenesená",J1043,0)</f>
        <v>0</v>
      </c>
      <c r="BI1043" s="211">
        <f>IF(N1043="nulová",J1043,0)</f>
        <v>0</v>
      </c>
      <c r="BJ1043" s="186" t="s">
        <v>81</v>
      </c>
      <c r="BK1043" s="211">
        <f>ROUND(I1043*H1043,2)</f>
        <v>0</v>
      </c>
      <c r="BL1043" s="186" t="s">
        <v>279</v>
      </c>
      <c r="BM1043" s="210" t="s">
        <v>1611</v>
      </c>
    </row>
    <row r="1044" spans="1:65" s="139" customFormat="1">
      <c r="B1044" s="138"/>
      <c r="D1044" s="140" t="s">
        <v>149</v>
      </c>
      <c r="E1044" s="141" t="s">
        <v>1</v>
      </c>
      <c r="F1044" s="142" t="s">
        <v>1612</v>
      </c>
      <c r="H1044" s="141" t="s">
        <v>1</v>
      </c>
      <c r="L1044" s="138"/>
      <c r="M1044" s="143"/>
      <c r="N1044" s="144"/>
      <c r="O1044" s="144"/>
      <c r="P1044" s="144"/>
      <c r="Q1044" s="144"/>
      <c r="R1044" s="144"/>
      <c r="S1044" s="144"/>
      <c r="T1044" s="145"/>
      <c r="AT1044" s="141" t="s">
        <v>149</v>
      </c>
      <c r="AU1044" s="141" t="s">
        <v>83</v>
      </c>
      <c r="AV1044" s="139" t="s">
        <v>81</v>
      </c>
      <c r="AW1044" s="139" t="s">
        <v>31</v>
      </c>
      <c r="AX1044" s="139" t="s">
        <v>73</v>
      </c>
      <c r="AY1044" s="141" t="s">
        <v>140</v>
      </c>
    </row>
    <row r="1045" spans="1:65" s="147" customFormat="1">
      <c r="B1045" s="146"/>
      <c r="D1045" s="140" t="s">
        <v>149</v>
      </c>
      <c r="E1045" s="148" t="s">
        <v>1</v>
      </c>
      <c r="F1045" s="149" t="s">
        <v>1613</v>
      </c>
      <c r="H1045" s="150">
        <v>48.957999999999998</v>
      </c>
      <c r="L1045" s="146"/>
      <c r="M1045" s="151"/>
      <c r="N1045" s="152"/>
      <c r="O1045" s="152"/>
      <c r="P1045" s="152"/>
      <c r="Q1045" s="152"/>
      <c r="R1045" s="152"/>
      <c r="S1045" s="152"/>
      <c r="T1045" s="153"/>
      <c r="AT1045" s="148" t="s">
        <v>149</v>
      </c>
      <c r="AU1045" s="148" t="s">
        <v>83</v>
      </c>
      <c r="AV1045" s="147" t="s">
        <v>83</v>
      </c>
      <c r="AW1045" s="147" t="s">
        <v>31</v>
      </c>
      <c r="AX1045" s="147" t="s">
        <v>73</v>
      </c>
      <c r="AY1045" s="148" t="s">
        <v>140</v>
      </c>
    </row>
    <row r="1046" spans="1:65" s="139" customFormat="1">
      <c r="B1046" s="138"/>
      <c r="D1046" s="140" t="s">
        <v>149</v>
      </c>
      <c r="E1046" s="141" t="s">
        <v>1</v>
      </c>
      <c r="F1046" s="142" t="s">
        <v>168</v>
      </c>
      <c r="H1046" s="141" t="s">
        <v>1</v>
      </c>
      <c r="L1046" s="138"/>
      <c r="M1046" s="143"/>
      <c r="N1046" s="144"/>
      <c r="O1046" s="144"/>
      <c r="P1046" s="144"/>
      <c r="Q1046" s="144"/>
      <c r="R1046" s="144"/>
      <c r="S1046" s="144"/>
      <c r="T1046" s="145"/>
      <c r="AT1046" s="141" t="s">
        <v>149</v>
      </c>
      <c r="AU1046" s="141" t="s">
        <v>83</v>
      </c>
      <c r="AV1046" s="139" t="s">
        <v>81</v>
      </c>
      <c r="AW1046" s="139" t="s">
        <v>31</v>
      </c>
      <c r="AX1046" s="139" t="s">
        <v>73</v>
      </c>
      <c r="AY1046" s="141" t="s">
        <v>140</v>
      </c>
    </row>
    <row r="1047" spans="1:65" s="147" customFormat="1">
      <c r="B1047" s="146"/>
      <c r="D1047" s="140" t="s">
        <v>149</v>
      </c>
      <c r="E1047" s="148" t="s">
        <v>1</v>
      </c>
      <c r="F1047" s="149" t="s">
        <v>169</v>
      </c>
      <c r="H1047" s="150">
        <v>10.8</v>
      </c>
      <c r="L1047" s="146"/>
      <c r="M1047" s="151"/>
      <c r="N1047" s="152"/>
      <c r="O1047" s="152"/>
      <c r="P1047" s="152"/>
      <c r="Q1047" s="152"/>
      <c r="R1047" s="152"/>
      <c r="S1047" s="152"/>
      <c r="T1047" s="153"/>
      <c r="AT1047" s="148" t="s">
        <v>149</v>
      </c>
      <c r="AU1047" s="148" t="s">
        <v>83</v>
      </c>
      <c r="AV1047" s="147" t="s">
        <v>83</v>
      </c>
      <c r="AW1047" s="147" t="s">
        <v>31</v>
      </c>
      <c r="AX1047" s="147" t="s">
        <v>73</v>
      </c>
      <c r="AY1047" s="148" t="s">
        <v>140</v>
      </c>
    </row>
    <row r="1048" spans="1:65" s="155" customFormat="1">
      <c r="B1048" s="154"/>
      <c r="D1048" s="140" t="s">
        <v>149</v>
      </c>
      <c r="E1048" s="156" t="s">
        <v>1</v>
      </c>
      <c r="F1048" s="157" t="s">
        <v>170</v>
      </c>
      <c r="H1048" s="158">
        <v>59.757999999999996</v>
      </c>
      <c r="L1048" s="154"/>
      <c r="M1048" s="159"/>
      <c r="N1048" s="160"/>
      <c r="O1048" s="160"/>
      <c r="P1048" s="160"/>
      <c r="Q1048" s="160"/>
      <c r="R1048" s="160"/>
      <c r="S1048" s="160"/>
      <c r="T1048" s="161"/>
      <c r="AT1048" s="156" t="s">
        <v>149</v>
      </c>
      <c r="AU1048" s="156" t="s">
        <v>83</v>
      </c>
      <c r="AV1048" s="155" t="s">
        <v>147</v>
      </c>
      <c r="AW1048" s="155" t="s">
        <v>31</v>
      </c>
      <c r="AX1048" s="155" t="s">
        <v>81</v>
      </c>
      <c r="AY1048" s="156" t="s">
        <v>140</v>
      </c>
    </row>
    <row r="1049" spans="1:65" s="39" customFormat="1" ht="33" customHeight="1">
      <c r="A1049" s="184"/>
      <c r="B1049" s="26"/>
      <c r="C1049" s="127" t="s">
        <v>1614</v>
      </c>
      <c r="D1049" s="127" t="s">
        <v>143</v>
      </c>
      <c r="E1049" s="128" t="s">
        <v>1615</v>
      </c>
      <c r="F1049" s="129" t="s">
        <v>1616</v>
      </c>
      <c r="G1049" s="130" t="s">
        <v>156</v>
      </c>
      <c r="H1049" s="131">
        <v>77.462999999999994</v>
      </c>
      <c r="I1049" s="132"/>
      <c r="J1049" s="133">
        <f>ROUND(I1049*H1049,2)</f>
        <v>0</v>
      </c>
      <c r="K1049" s="134"/>
      <c r="L1049" s="26"/>
      <c r="M1049" s="209" t="s">
        <v>1</v>
      </c>
      <c r="N1049" s="135" t="s">
        <v>38</v>
      </c>
      <c r="O1049" s="61"/>
      <c r="P1049" s="136">
        <f>O1049*H1049</f>
        <v>0</v>
      </c>
      <c r="Q1049" s="136">
        <v>5.3759999999999997E-3</v>
      </c>
      <c r="R1049" s="136">
        <f>Q1049*H1049</f>
        <v>0.41644108799999996</v>
      </c>
      <c r="S1049" s="136">
        <v>0</v>
      </c>
      <c r="T1049" s="137">
        <f>S1049*H1049</f>
        <v>0</v>
      </c>
      <c r="U1049" s="184"/>
      <c r="V1049" s="184"/>
      <c r="W1049" s="184"/>
      <c r="X1049" s="184"/>
      <c r="Y1049" s="184"/>
      <c r="Z1049" s="184"/>
      <c r="AA1049" s="184"/>
      <c r="AB1049" s="184"/>
      <c r="AC1049" s="184"/>
      <c r="AD1049" s="184"/>
      <c r="AE1049" s="184"/>
      <c r="AR1049" s="210" t="s">
        <v>279</v>
      </c>
      <c r="AT1049" s="210" t="s">
        <v>143</v>
      </c>
      <c r="AU1049" s="210" t="s">
        <v>83</v>
      </c>
      <c r="AY1049" s="186" t="s">
        <v>140</v>
      </c>
      <c r="BE1049" s="211">
        <f>IF(N1049="základní",J1049,0)</f>
        <v>0</v>
      </c>
      <c r="BF1049" s="211">
        <f>IF(N1049="snížená",J1049,0)</f>
        <v>0</v>
      </c>
      <c r="BG1049" s="211">
        <f>IF(N1049="zákl. přenesená",J1049,0)</f>
        <v>0</v>
      </c>
      <c r="BH1049" s="211">
        <f>IF(N1049="sníž. přenesená",J1049,0)</f>
        <v>0</v>
      </c>
      <c r="BI1049" s="211">
        <f>IF(N1049="nulová",J1049,0)</f>
        <v>0</v>
      </c>
      <c r="BJ1049" s="186" t="s">
        <v>81</v>
      </c>
      <c r="BK1049" s="211">
        <f>ROUND(I1049*H1049,2)</f>
        <v>0</v>
      </c>
      <c r="BL1049" s="186" t="s">
        <v>279</v>
      </c>
      <c r="BM1049" s="210" t="s">
        <v>1617</v>
      </c>
    </row>
    <row r="1050" spans="1:65" s="139" customFormat="1">
      <c r="B1050" s="138"/>
      <c r="D1050" s="140" t="s">
        <v>149</v>
      </c>
      <c r="E1050" s="141" t="s">
        <v>1</v>
      </c>
      <c r="F1050" s="142" t="s">
        <v>1287</v>
      </c>
      <c r="H1050" s="141" t="s">
        <v>1</v>
      </c>
      <c r="L1050" s="138"/>
      <c r="M1050" s="143"/>
      <c r="N1050" s="144"/>
      <c r="O1050" s="144"/>
      <c r="P1050" s="144"/>
      <c r="Q1050" s="144"/>
      <c r="R1050" s="144"/>
      <c r="S1050" s="144"/>
      <c r="T1050" s="145"/>
      <c r="AT1050" s="141" t="s">
        <v>149</v>
      </c>
      <c r="AU1050" s="141" t="s">
        <v>83</v>
      </c>
      <c r="AV1050" s="139" t="s">
        <v>81</v>
      </c>
      <c r="AW1050" s="139" t="s">
        <v>31</v>
      </c>
      <c r="AX1050" s="139" t="s">
        <v>73</v>
      </c>
      <c r="AY1050" s="141" t="s">
        <v>140</v>
      </c>
    </row>
    <row r="1051" spans="1:65" s="147" customFormat="1" ht="22.5">
      <c r="B1051" s="146"/>
      <c r="D1051" s="140" t="s">
        <v>149</v>
      </c>
      <c r="E1051" s="148" t="s">
        <v>1</v>
      </c>
      <c r="F1051" s="149" t="s">
        <v>1618</v>
      </c>
      <c r="H1051" s="150">
        <v>91.800000000000011</v>
      </c>
      <c r="L1051" s="146"/>
      <c r="M1051" s="151"/>
      <c r="N1051" s="152"/>
      <c r="O1051" s="152"/>
      <c r="P1051" s="152"/>
      <c r="Q1051" s="152"/>
      <c r="R1051" s="152"/>
      <c r="S1051" s="152"/>
      <c r="T1051" s="153"/>
      <c r="AT1051" s="148" t="s">
        <v>149</v>
      </c>
      <c r="AU1051" s="148" t="s">
        <v>83</v>
      </c>
      <c r="AV1051" s="147" t="s">
        <v>83</v>
      </c>
      <c r="AW1051" s="147" t="s">
        <v>31</v>
      </c>
      <c r="AX1051" s="147" t="s">
        <v>73</v>
      </c>
      <c r="AY1051" s="148" t="s">
        <v>140</v>
      </c>
    </row>
    <row r="1052" spans="1:65" s="147" customFormat="1">
      <c r="B1052" s="146"/>
      <c r="D1052" s="140" t="s">
        <v>149</v>
      </c>
      <c r="E1052" s="148" t="s">
        <v>1</v>
      </c>
      <c r="F1052" s="149" t="s">
        <v>1619</v>
      </c>
      <c r="H1052" s="150">
        <v>-14.337</v>
      </c>
      <c r="L1052" s="146"/>
      <c r="M1052" s="151"/>
      <c r="N1052" s="152"/>
      <c r="O1052" s="152"/>
      <c r="P1052" s="152"/>
      <c r="Q1052" s="152"/>
      <c r="R1052" s="152"/>
      <c r="S1052" s="152"/>
      <c r="T1052" s="153"/>
      <c r="AT1052" s="148" t="s">
        <v>149</v>
      </c>
      <c r="AU1052" s="148" t="s">
        <v>83</v>
      </c>
      <c r="AV1052" s="147" t="s">
        <v>83</v>
      </c>
      <c r="AW1052" s="147" t="s">
        <v>31</v>
      </c>
      <c r="AX1052" s="147" t="s">
        <v>73</v>
      </c>
      <c r="AY1052" s="148" t="s">
        <v>140</v>
      </c>
    </row>
    <row r="1053" spans="1:65" s="155" customFormat="1">
      <c r="B1053" s="154"/>
      <c r="D1053" s="140" t="s">
        <v>149</v>
      </c>
      <c r="E1053" s="156" t="s">
        <v>1</v>
      </c>
      <c r="F1053" s="157" t="s">
        <v>170</v>
      </c>
      <c r="H1053" s="158">
        <v>77.463000000000008</v>
      </c>
      <c r="L1053" s="154"/>
      <c r="M1053" s="159"/>
      <c r="N1053" s="160"/>
      <c r="O1053" s="160"/>
      <c r="P1053" s="160"/>
      <c r="Q1053" s="160"/>
      <c r="R1053" s="160"/>
      <c r="S1053" s="160"/>
      <c r="T1053" s="161"/>
      <c r="AT1053" s="156" t="s">
        <v>149</v>
      </c>
      <c r="AU1053" s="156" t="s">
        <v>83</v>
      </c>
      <c r="AV1053" s="155" t="s">
        <v>147</v>
      </c>
      <c r="AW1053" s="155" t="s">
        <v>31</v>
      </c>
      <c r="AX1053" s="155" t="s">
        <v>81</v>
      </c>
      <c r="AY1053" s="156" t="s">
        <v>140</v>
      </c>
    </row>
    <row r="1054" spans="1:65" s="39" customFormat="1" ht="24.2" customHeight="1">
      <c r="A1054" s="184"/>
      <c r="B1054" s="26"/>
      <c r="C1054" s="162" t="s">
        <v>1620</v>
      </c>
      <c r="D1054" s="162" t="s">
        <v>225</v>
      </c>
      <c r="E1054" s="163" t="s">
        <v>1621</v>
      </c>
      <c r="F1054" s="164" t="s">
        <v>1622</v>
      </c>
      <c r="G1054" s="165" t="s">
        <v>156</v>
      </c>
      <c r="H1054" s="166">
        <v>85.209000000000003</v>
      </c>
      <c r="I1054" s="167"/>
      <c r="J1054" s="168">
        <f>ROUND(I1054*H1054,2)</f>
        <v>0</v>
      </c>
      <c r="K1054" s="169"/>
      <c r="L1054" s="212"/>
      <c r="M1054" s="213" t="s">
        <v>1</v>
      </c>
      <c r="N1054" s="170" t="s">
        <v>38</v>
      </c>
      <c r="O1054" s="61"/>
      <c r="P1054" s="136">
        <f>O1054*H1054</f>
        <v>0</v>
      </c>
      <c r="Q1054" s="136">
        <v>1.6E-2</v>
      </c>
      <c r="R1054" s="136">
        <f>Q1054*H1054</f>
        <v>1.3633440000000001</v>
      </c>
      <c r="S1054" s="136">
        <v>0</v>
      </c>
      <c r="T1054" s="137">
        <f>S1054*H1054</f>
        <v>0</v>
      </c>
      <c r="U1054" s="184"/>
      <c r="V1054" s="184"/>
      <c r="W1054" s="184"/>
      <c r="X1054" s="184"/>
      <c r="Y1054" s="184"/>
      <c r="Z1054" s="184"/>
      <c r="AA1054" s="184"/>
      <c r="AB1054" s="184"/>
      <c r="AC1054" s="184"/>
      <c r="AD1054" s="184"/>
      <c r="AE1054" s="184"/>
      <c r="AR1054" s="210" t="s">
        <v>380</v>
      </c>
      <c r="AT1054" s="210" t="s">
        <v>225</v>
      </c>
      <c r="AU1054" s="210" t="s">
        <v>83</v>
      </c>
      <c r="AY1054" s="186" t="s">
        <v>140</v>
      </c>
      <c r="BE1054" s="211">
        <f>IF(N1054="základní",J1054,0)</f>
        <v>0</v>
      </c>
      <c r="BF1054" s="211">
        <f>IF(N1054="snížená",J1054,0)</f>
        <v>0</v>
      </c>
      <c r="BG1054" s="211">
        <f>IF(N1054="zákl. přenesená",J1054,0)</f>
        <v>0</v>
      </c>
      <c r="BH1054" s="211">
        <f>IF(N1054="sníž. přenesená",J1054,0)</f>
        <v>0</v>
      </c>
      <c r="BI1054" s="211">
        <f>IF(N1054="nulová",J1054,0)</f>
        <v>0</v>
      </c>
      <c r="BJ1054" s="186" t="s">
        <v>81</v>
      </c>
      <c r="BK1054" s="211">
        <f>ROUND(I1054*H1054,2)</f>
        <v>0</v>
      </c>
      <c r="BL1054" s="186" t="s">
        <v>279</v>
      </c>
      <c r="BM1054" s="210" t="s">
        <v>1623</v>
      </c>
    </row>
    <row r="1055" spans="1:65" s="147" customFormat="1">
      <c r="B1055" s="146"/>
      <c r="D1055" s="140" t="s">
        <v>149</v>
      </c>
      <c r="F1055" s="149" t="s">
        <v>1624</v>
      </c>
      <c r="H1055" s="150">
        <v>85.209000000000003</v>
      </c>
      <c r="L1055" s="146"/>
      <c r="M1055" s="151"/>
      <c r="N1055" s="152"/>
      <c r="O1055" s="152"/>
      <c r="P1055" s="152"/>
      <c r="Q1055" s="152"/>
      <c r="R1055" s="152"/>
      <c r="S1055" s="152"/>
      <c r="T1055" s="153"/>
      <c r="AT1055" s="148" t="s">
        <v>149</v>
      </c>
      <c r="AU1055" s="148" t="s">
        <v>83</v>
      </c>
      <c r="AV1055" s="147" t="s">
        <v>83</v>
      </c>
      <c r="AW1055" s="147" t="s">
        <v>4</v>
      </c>
      <c r="AX1055" s="147" t="s">
        <v>81</v>
      </c>
      <c r="AY1055" s="148" t="s">
        <v>140</v>
      </c>
    </row>
    <row r="1056" spans="1:65" s="39" customFormat="1" ht="24.2" customHeight="1">
      <c r="A1056" s="184"/>
      <c r="B1056" s="26"/>
      <c r="C1056" s="127" t="s">
        <v>1625</v>
      </c>
      <c r="D1056" s="127" t="s">
        <v>143</v>
      </c>
      <c r="E1056" s="128" t="s">
        <v>1626</v>
      </c>
      <c r="F1056" s="129" t="s">
        <v>1627</v>
      </c>
      <c r="G1056" s="130" t="s">
        <v>193</v>
      </c>
      <c r="H1056" s="131">
        <v>20</v>
      </c>
      <c r="I1056" s="132"/>
      <c r="J1056" s="133">
        <f>ROUND(I1056*H1056,2)</f>
        <v>0</v>
      </c>
      <c r="K1056" s="134"/>
      <c r="L1056" s="26"/>
      <c r="M1056" s="209" t="s">
        <v>1</v>
      </c>
      <c r="N1056" s="135" t="s">
        <v>38</v>
      </c>
      <c r="O1056" s="61"/>
      <c r="P1056" s="136">
        <f>O1056*H1056</f>
        <v>0</v>
      </c>
      <c r="Q1056" s="136">
        <v>4.5139999999999998E-3</v>
      </c>
      <c r="R1056" s="136">
        <f>Q1056*H1056</f>
        <v>9.0279999999999999E-2</v>
      </c>
      <c r="S1056" s="136">
        <v>6.13E-3</v>
      </c>
      <c r="T1056" s="137">
        <f>S1056*H1056</f>
        <v>0.1226</v>
      </c>
      <c r="U1056" s="184"/>
      <c r="V1056" s="184"/>
      <c r="W1056" s="184"/>
      <c r="X1056" s="184"/>
      <c r="Y1056" s="184"/>
      <c r="Z1056" s="184"/>
      <c r="AA1056" s="184"/>
      <c r="AB1056" s="184"/>
      <c r="AC1056" s="184"/>
      <c r="AD1056" s="184"/>
      <c r="AE1056" s="184"/>
      <c r="AR1056" s="210" t="s">
        <v>279</v>
      </c>
      <c r="AT1056" s="210" t="s">
        <v>143</v>
      </c>
      <c r="AU1056" s="210" t="s">
        <v>83</v>
      </c>
      <c r="AY1056" s="186" t="s">
        <v>140</v>
      </c>
      <c r="BE1056" s="211">
        <f>IF(N1056="základní",J1056,0)</f>
        <v>0</v>
      </c>
      <c r="BF1056" s="211">
        <f>IF(N1056="snížená",J1056,0)</f>
        <v>0</v>
      </c>
      <c r="BG1056" s="211">
        <f>IF(N1056="zákl. přenesená",J1056,0)</f>
        <v>0</v>
      </c>
      <c r="BH1056" s="211">
        <f>IF(N1056="sníž. přenesená",J1056,0)</f>
        <v>0</v>
      </c>
      <c r="BI1056" s="211">
        <f>IF(N1056="nulová",J1056,0)</f>
        <v>0</v>
      </c>
      <c r="BJ1056" s="186" t="s">
        <v>81</v>
      </c>
      <c r="BK1056" s="211">
        <f>ROUND(I1056*H1056,2)</f>
        <v>0</v>
      </c>
      <c r="BL1056" s="186" t="s">
        <v>279</v>
      </c>
      <c r="BM1056" s="210" t="s">
        <v>1628</v>
      </c>
    </row>
    <row r="1057" spans="1:65" s="139" customFormat="1">
      <c r="B1057" s="138"/>
      <c r="D1057" s="140" t="s">
        <v>149</v>
      </c>
      <c r="E1057" s="141" t="s">
        <v>1</v>
      </c>
      <c r="F1057" s="142" t="s">
        <v>1629</v>
      </c>
      <c r="H1057" s="141" t="s">
        <v>1</v>
      </c>
      <c r="L1057" s="138"/>
      <c r="M1057" s="143"/>
      <c r="N1057" s="144"/>
      <c r="O1057" s="144"/>
      <c r="P1057" s="144"/>
      <c r="Q1057" s="144"/>
      <c r="R1057" s="144"/>
      <c r="S1057" s="144"/>
      <c r="T1057" s="145"/>
      <c r="AT1057" s="141" t="s">
        <v>149</v>
      </c>
      <c r="AU1057" s="141" t="s">
        <v>83</v>
      </c>
      <c r="AV1057" s="139" t="s">
        <v>81</v>
      </c>
      <c r="AW1057" s="139" t="s">
        <v>31</v>
      </c>
      <c r="AX1057" s="139" t="s">
        <v>73</v>
      </c>
      <c r="AY1057" s="141" t="s">
        <v>140</v>
      </c>
    </row>
    <row r="1058" spans="1:65" s="139" customFormat="1">
      <c r="B1058" s="138"/>
      <c r="D1058" s="140" t="s">
        <v>149</v>
      </c>
      <c r="E1058" s="141" t="s">
        <v>1</v>
      </c>
      <c r="F1058" s="142" t="s">
        <v>1630</v>
      </c>
      <c r="H1058" s="141" t="s">
        <v>1</v>
      </c>
      <c r="L1058" s="138"/>
      <c r="M1058" s="143"/>
      <c r="N1058" s="144"/>
      <c r="O1058" s="144"/>
      <c r="P1058" s="144"/>
      <c r="Q1058" s="144"/>
      <c r="R1058" s="144"/>
      <c r="S1058" s="144"/>
      <c r="T1058" s="145"/>
      <c r="AT1058" s="141" t="s">
        <v>149</v>
      </c>
      <c r="AU1058" s="141" t="s">
        <v>83</v>
      </c>
      <c r="AV1058" s="139" t="s">
        <v>81</v>
      </c>
      <c r="AW1058" s="139" t="s">
        <v>31</v>
      </c>
      <c r="AX1058" s="139" t="s">
        <v>73</v>
      </c>
      <c r="AY1058" s="141" t="s">
        <v>140</v>
      </c>
    </row>
    <row r="1059" spans="1:65" s="147" customFormat="1">
      <c r="B1059" s="146"/>
      <c r="D1059" s="140" t="s">
        <v>149</v>
      </c>
      <c r="E1059" s="148" t="s">
        <v>1</v>
      </c>
      <c r="F1059" s="149" t="s">
        <v>1631</v>
      </c>
      <c r="H1059" s="150">
        <v>20</v>
      </c>
      <c r="L1059" s="146"/>
      <c r="M1059" s="151"/>
      <c r="N1059" s="152"/>
      <c r="O1059" s="152"/>
      <c r="P1059" s="152"/>
      <c r="Q1059" s="152"/>
      <c r="R1059" s="152"/>
      <c r="S1059" s="152"/>
      <c r="T1059" s="153"/>
      <c r="AT1059" s="148" t="s">
        <v>149</v>
      </c>
      <c r="AU1059" s="148" t="s">
        <v>83</v>
      </c>
      <c r="AV1059" s="147" t="s">
        <v>83</v>
      </c>
      <c r="AW1059" s="147" t="s">
        <v>31</v>
      </c>
      <c r="AX1059" s="147" t="s">
        <v>81</v>
      </c>
      <c r="AY1059" s="148" t="s">
        <v>140</v>
      </c>
    </row>
    <row r="1060" spans="1:65" s="39" customFormat="1" ht="21.75" customHeight="1">
      <c r="A1060" s="184"/>
      <c r="B1060" s="26"/>
      <c r="C1060" s="127" t="s">
        <v>1632</v>
      </c>
      <c r="D1060" s="127" t="s">
        <v>143</v>
      </c>
      <c r="E1060" s="128" t="s">
        <v>1633</v>
      </c>
      <c r="F1060" s="129" t="s">
        <v>1634</v>
      </c>
      <c r="G1060" s="130" t="s">
        <v>193</v>
      </c>
      <c r="H1060" s="131">
        <v>4</v>
      </c>
      <c r="I1060" s="132"/>
      <c r="J1060" s="133">
        <f>ROUND(I1060*H1060,2)</f>
        <v>0</v>
      </c>
      <c r="K1060" s="134"/>
      <c r="L1060" s="26"/>
      <c r="M1060" s="209" t="s">
        <v>1</v>
      </c>
      <c r="N1060" s="135" t="s">
        <v>38</v>
      </c>
      <c r="O1060" s="61"/>
      <c r="P1060" s="136">
        <f>O1060*H1060</f>
        <v>0</v>
      </c>
      <c r="Q1060" s="136">
        <v>2.0000000000000001E-4</v>
      </c>
      <c r="R1060" s="136">
        <f>Q1060*H1060</f>
        <v>8.0000000000000004E-4</v>
      </c>
      <c r="S1060" s="136">
        <v>0</v>
      </c>
      <c r="T1060" s="137">
        <f>S1060*H1060</f>
        <v>0</v>
      </c>
      <c r="U1060" s="184"/>
      <c r="V1060" s="184"/>
      <c r="W1060" s="184"/>
      <c r="X1060" s="184"/>
      <c r="Y1060" s="184"/>
      <c r="Z1060" s="184"/>
      <c r="AA1060" s="184"/>
      <c r="AB1060" s="184"/>
      <c r="AC1060" s="184"/>
      <c r="AD1060" s="184"/>
      <c r="AE1060" s="184"/>
      <c r="AR1060" s="210" t="s">
        <v>279</v>
      </c>
      <c r="AT1060" s="210" t="s">
        <v>143</v>
      </c>
      <c r="AU1060" s="210" t="s">
        <v>83</v>
      </c>
      <c r="AY1060" s="186" t="s">
        <v>140</v>
      </c>
      <c r="BE1060" s="211">
        <f>IF(N1060="základní",J1060,0)</f>
        <v>0</v>
      </c>
      <c r="BF1060" s="211">
        <f>IF(N1060="snížená",J1060,0)</f>
        <v>0</v>
      </c>
      <c r="BG1060" s="211">
        <f>IF(N1060="zákl. přenesená",J1060,0)</f>
        <v>0</v>
      </c>
      <c r="BH1060" s="211">
        <f>IF(N1060="sníž. přenesená",J1060,0)</f>
        <v>0</v>
      </c>
      <c r="BI1060" s="211">
        <f>IF(N1060="nulová",J1060,0)</f>
        <v>0</v>
      </c>
      <c r="BJ1060" s="186" t="s">
        <v>81</v>
      </c>
      <c r="BK1060" s="211">
        <f>ROUND(I1060*H1060,2)</f>
        <v>0</v>
      </c>
      <c r="BL1060" s="186" t="s">
        <v>279</v>
      </c>
      <c r="BM1060" s="210" t="s">
        <v>1635</v>
      </c>
    </row>
    <row r="1061" spans="1:65" s="139" customFormat="1">
      <c r="B1061" s="138"/>
      <c r="D1061" s="140" t="s">
        <v>149</v>
      </c>
      <c r="E1061" s="141" t="s">
        <v>1</v>
      </c>
      <c r="F1061" s="142" t="s">
        <v>686</v>
      </c>
      <c r="H1061" s="141" t="s">
        <v>1</v>
      </c>
      <c r="L1061" s="138"/>
      <c r="M1061" s="143"/>
      <c r="N1061" s="144"/>
      <c r="O1061" s="144"/>
      <c r="P1061" s="144"/>
      <c r="Q1061" s="144"/>
      <c r="R1061" s="144"/>
      <c r="S1061" s="144"/>
      <c r="T1061" s="145"/>
      <c r="AT1061" s="141" t="s">
        <v>149</v>
      </c>
      <c r="AU1061" s="141" t="s">
        <v>83</v>
      </c>
      <c r="AV1061" s="139" t="s">
        <v>81</v>
      </c>
      <c r="AW1061" s="139" t="s">
        <v>31</v>
      </c>
      <c r="AX1061" s="139" t="s">
        <v>73</v>
      </c>
      <c r="AY1061" s="141" t="s">
        <v>140</v>
      </c>
    </row>
    <row r="1062" spans="1:65" s="147" customFormat="1">
      <c r="B1062" s="146"/>
      <c r="D1062" s="140" t="s">
        <v>149</v>
      </c>
      <c r="E1062" s="148" t="s">
        <v>1</v>
      </c>
      <c r="F1062" s="149" t="s">
        <v>1095</v>
      </c>
      <c r="H1062" s="150">
        <v>4</v>
      </c>
      <c r="L1062" s="146"/>
      <c r="M1062" s="151"/>
      <c r="N1062" s="152"/>
      <c r="O1062" s="152"/>
      <c r="P1062" s="152"/>
      <c r="Q1062" s="152"/>
      <c r="R1062" s="152"/>
      <c r="S1062" s="152"/>
      <c r="T1062" s="153"/>
      <c r="AT1062" s="148" t="s">
        <v>149</v>
      </c>
      <c r="AU1062" s="148" t="s">
        <v>83</v>
      </c>
      <c r="AV1062" s="147" t="s">
        <v>83</v>
      </c>
      <c r="AW1062" s="147" t="s">
        <v>31</v>
      </c>
      <c r="AX1062" s="147" t="s">
        <v>81</v>
      </c>
      <c r="AY1062" s="148" t="s">
        <v>140</v>
      </c>
    </row>
    <row r="1063" spans="1:65" s="39" customFormat="1" ht="16.5" customHeight="1">
      <c r="A1063" s="184"/>
      <c r="B1063" s="26"/>
      <c r="C1063" s="162" t="s">
        <v>1636</v>
      </c>
      <c r="D1063" s="162" t="s">
        <v>225</v>
      </c>
      <c r="E1063" s="163" t="s">
        <v>1637</v>
      </c>
      <c r="F1063" s="164" t="s">
        <v>1638</v>
      </c>
      <c r="G1063" s="165" t="s">
        <v>193</v>
      </c>
      <c r="H1063" s="166">
        <v>4</v>
      </c>
      <c r="I1063" s="167"/>
      <c r="J1063" s="168">
        <f>ROUND(I1063*H1063,2)</f>
        <v>0</v>
      </c>
      <c r="K1063" s="169"/>
      <c r="L1063" s="212"/>
      <c r="M1063" s="213" t="s">
        <v>1</v>
      </c>
      <c r="N1063" s="170" t="s">
        <v>38</v>
      </c>
      <c r="O1063" s="61"/>
      <c r="P1063" s="136">
        <f>O1063*H1063</f>
        <v>0</v>
      </c>
      <c r="Q1063" s="136">
        <v>3.1E-4</v>
      </c>
      <c r="R1063" s="136">
        <f>Q1063*H1063</f>
        <v>1.24E-3</v>
      </c>
      <c r="S1063" s="136">
        <v>0</v>
      </c>
      <c r="T1063" s="137">
        <f>S1063*H1063</f>
        <v>0</v>
      </c>
      <c r="U1063" s="184"/>
      <c r="V1063" s="184"/>
      <c r="W1063" s="184"/>
      <c r="X1063" s="184"/>
      <c r="Y1063" s="184"/>
      <c r="Z1063" s="184"/>
      <c r="AA1063" s="184"/>
      <c r="AB1063" s="184"/>
      <c r="AC1063" s="184"/>
      <c r="AD1063" s="184"/>
      <c r="AE1063" s="184"/>
      <c r="AR1063" s="210" t="s">
        <v>380</v>
      </c>
      <c r="AT1063" s="210" t="s">
        <v>225</v>
      </c>
      <c r="AU1063" s="210" t="s">
        <v>83</v>
      </c>
      <c r="AY1063" s="186" t="s">
        <v>140</v>
      </c>
      <c r="BE1063" s="211">
        <f>IF(N1063="základní",J1063,0)</f>
        <v>0</v>
      </c>
      <c r="BF1063" s="211">
        <f>IF(N1063="snížená",J1063,0)</f>
        <v>0</v>
      </c>
      <c r="BG1063" s="211">
        <f>IF(N1063="zákl. přenesená",J1063,0)</f>
        <v>0</v>
      </c>
      <c r="BH1063" s="211">
        <f>IF(N1063="sníž. přenesená",J1063,0)</f>
        <v>0</v>
      </c>
      <c r="BI1063" s="211">
        <f>IF(N1063="nulová",J1063,0)</f>
        <v>0</v>
      </c>
      <c r="BJ1063" s="186" t="s">
        <v>81</v>
      </c>
      <c r="BK1063" s="211">
        <f>ROUND(I1063*H1063,2)</f>
        <v>0</v>
      </c>
      <c r="BL1063" s="186" t="s">
        <v>279</v>
      </c>
      <c r="BM1063" s="210" t="s">
        <v>1639</v>
      </c>
    </row>
    <row r="1064" spans="1:65" s="39" customFormat="1" ht="24.2" customHeight="1">
      <c r="A1064" s="184"/>
      <c r="B1064" s="26"/>
      <c r="C1064" s="127" t="s">
        <v>1640</v>
      </c>
      <c r="D1064" s="127" t="s">
        <v>143</v>
      </c>
      <c r="E1064" s="128" t="s">
        <v>1641</v>
      </c>
      <c r="F1064" s="129" t="s">
        <v>1642</v>
      </c>
      <c r="G1064" s="130" t="s">
        <v>351</v>
      </c>
      <c r="H1064" s="131">
        <v>1.9319999999999999</v>
      </c>
      <c r="I1064" s="132"/>
      <c r="J1064" s="133">
        <f>ROUND(I1064*H1064,2)</f>
        <v>0</v>
      </c>
      <c r="K1064" s="134"/>
      <c r="L1064" s="26"/>
      <c r="M1064" s="209" t="s">
        <v>1</v>
      </c>
      <c r="N1064" s="135" t="s">
        <v>38</v>
      </c>
      <c r="O1064" s="61"/>
      <c r="P1064" s="136">
        <f>O1064*H1064</f>
        <v>0</v>
      </c>
      <c r="Q1064" s="136">
        <v>0</v>
      </c>
      <c r="R1064" s="136">
        <f>Q1064*H1064</f>
        <v>0</v>
      </c>
      <c r="S1064" s="136">
        <v>0</v>
      </c>
      <c r="T1064" s="137">
        <f>S1064*H1064</f>
        <v>0</v>
      </c>
      <c r="U1064" s="184"/>
      <c r="V1064" s="184"/>
      <c r="W1064" s="184"/>
      <c r="X1064" s="184"/>
      <c r="Y1064" s="184"/>
      <c r="Z1064" s="184"/>
      <c r="AA1064" s="184"/>
      <c r="AB1064" s="184"/>
      <c r="AC1064" s="184"/>
      <c r="AD1064" s="184"/>
      <c r="AE1064" s="184"/>
      <c r="AR1064" s="210" t="s">
        <v>279</v>
      </c>
      <c r="AT1064" s="210" t="s">
        <v>143</v>
      </c>
      <c r="AU1064" s="210" t="s">
        <v>83</v>
      </c>
      <c r="AY1064" s="186" t="s">
        <v>140</v>
      </c>
      <c r="BE1064" s="211">
        <f>IF(N1064="základní",J1064,0)</f>
        <v>0</v>
      </c>
      <c r="BF1064" s="211">
        <f>IF(N1064="snížená",J1064,0)</f>
        <v>0</v>
      </c>
      <c r="BG1064" s="211">
        <f>IF(N1064="zákl. přenesená",J1064,0)</f>
        <v>0</v>
      </c>
      <c r="BH1064" s="211">
        <f>IF(N1064="sníž. přenesená",J1064,0)</f>
        <v>0</v>
      </c>
      <c r="BI1064" s="211">
        <f>IF(N1064="nulová",J1064,0)</f>
        <v>0</v>
      </c>
      <c r="BJ1064" s="186" t="s">
        <v>81</v>
      </c>
      <c r="BK1064" s="211">
        <f>ROUND(I1064*H1064,2)</f>
        <v>0</v>
      </c>
      <c r="BL1064" s="186" t="s">
        <v>279</v>
      </c>
      <c r="BM1064" s="210" t="s">
        <v>1643</v>
      </c>
    </row>
    <row r="1065" spans="1:65" s="39" customFormat="1" ht="24.2" customHeight="1">
      <c r="A1065" s="184"/>
      <c r="B1065" s="26"/>
      <c r="C1065" s="127" t="s">
        <v>1644</v>
      </c>
      <c r="D1065" s="127" t="s">
        <v>143</v>
      </c>
      <c r="E1065" s="128" t="s">
        <v>1645</v>
      </c>
      <c r="F1065" s="129" t="s">
        <v>1646</v>
      </c>
      <c r="G1065" s="130" t="s">
        <v>351</v>
      </c>
      <c r="H1065" s="131">
        <v>1.9319999999999999</v>
      </c>
      <c r="I1065" s="132"/>
      <c r="J1065" s="133">
        <f>ROUND(I1065*H1065,2)</f>
        <v>0</v>
      </c>
      <c r="K1065" s="134"/>
      <c r="L1065" s="26"/>
      <c r="M1065" s="209" t="s">
        <v>1</v>
      </c>
      <c r="N1065" s="135" t="s">
        <v>38</v>
      </c>
      <c r="O1065" s="61"/>
      <c r="P1065" s="136">
        <f>O1065*H1065</f>
        <v>0</v>
      </c>
      <c r="Q1065" s="136">
        <v>0</v>
      </c>
      <c r="R1065" s="136">
        <f>Q1065*H1065</f>
        <v>0</v>
      </c>
      <c r="S1065" s="136">
        <v>0</v>
      </c>
      <c r="T1065" s="137">
        <f>S1065*H1065</f>
        <v>0</v>
      </c>
      <c r="U1065" s="184"/>
      <c r="V1065" s="184"/>
      <c r="W1065" s="184"/>
      <c r="X1065" s="184"/>
      <c r="Y1065" s="184"/>
      <c r="Z1065" s="184"/>
      <c r="AA1065" s="184"/>
      <c r="AB1065" s="184"/>
      <c r="AC1065" s="184"/>
      <c r="AD1065" s="184"/>
      <c r="AE1065" s="184"/>
      <c r="AR1065" s="210" t="s">
        <v>279</v>
      </c>
      <c r="AT1065" s="210" t="s">
        <v>143</v>
      </c>
      <c r="AU1065" s="210" t="s">
        <v>83</v>
      </c>
      <c r="AY1065" s="186" t="s">
        <v>140</v>
      </c>
      <c r="BE1065" s="211">
        <f>IF(N1065="základní",J1065,0)</f>
        <v>0</v>
      </c>
      <c r="BF1065" s="211">
        <f>IF(N1065="snížená",J1065,0)</f>
        <v>0</v>
      </c>
      <c r="BG1065" s="211">
        <f>IF(N1065="zákl. přenesená",J1065,0)</f>
        <v>0</v>
      </c>
      <c r="BH1065" s="211">
        <f>IF(N1065="sníž. přenesená",J1065,0)</f>
        <v>0</v>
      </c>
      <c r="BI1065" s="211">
        <f>IF(N1065="nulová",J1065,0)</f>
        <v>0</v>
      </c>
      <c r="BJ1065" s="186" t="s">
        <v>81</v>
      </c>
      <c r="BK1065" s="211">
        <f>ROUND(I1065*H1065,2)</f>
        <v>0</v>
      </c>
      <c r="BL1065" s="186" t="s">
        <v>279</v>
      </c>
      <c r="BM1065" s="210" t="s">
        <v>1647</v>
      </c>
    </row>
    <row r="1066" spans="1:65" s="117" customFormat="1" ht="22.9" customHeight="1">
      <c r="B1066" s="116"/>
      <c r="D1066" s="118" t="s">
        <v>72</v>
      </c>
      <c r="E1066" s="125" t="s">
        <v>1648</v>
      </c>
      <c r="F1066" s="125" t="s">
        <v>1649</v>
      </c>
      <c r="J1066" s="126">
        <f>BK1066</f>
        <v>0</v>
      </c>
      <c r="L1066" s="116"/>
      <c r="M1066" s="121"/>
      <c r="N1066" s="122"/>
      <c r="O1066" s="122"/>
      <c r="P1066" s="123">
        <f>SUM(P1067:P1072)</f>
        <v>0</v>
      </c>
      <c r="Q1066" s="122"/>
      <c r="R1066" s="123">
        <f>SUM(R1067:R1072)</f>
        <v>0.18059999999999998</v>
      </c>
      <c r="S1066" s="122"/>
      <c r="T1066" s="124">
        <f>SUM(T1067:T1072)</f>
        <v>0</v>
      </c>
      <c r="AR1066" s="118" t="s">
        <v>83</v>
      </c>
      <c r="AT1066" s="207" t="s">
        <v>72</v>
      </c>
      <c r="AU1066" s="207" t="s">
        <v>81</v>
      </c>
      <c r="AY1066" s="118" t="s">
        <v>140</v>
      </c>
      <c r="BK1066" s="208">
        <f>SUM(BK1067:BK1072)</f>
        <v>0</v>
      </c>
    </row>
    <row r="1067" spans="1:65" s="39" customFormat="1" ht="24.2" customHeight="1">
      <c r="A1067" s="184"/>
      <c r="B1067" s="26"/>
      <c r="C1067" s="127" t="s">
        <v>1650</v>
      </c>
      <c r="D1067" s="127" t="s">
        <v>143</v>
      </c>
      <c r="E1067" s="128" t="s">
        <v>1651</v>
      </c>
      <c r="F1067" s="129" t="s">
        <v>1652</v>
      </c>
      <c r="G1067" s="130" t="s">
        <v>156</v>
      </c>
      <c r="H1067" s="131">
        <v>2.8</v>
      </c>
      <c r="I1067" s="132"/>
      <c r="J1067" s="133">
        <f>ROUND(I1067*H1067,2)</f>
        <v>0</v>
      </c>
      <c r="K1067" s="134"/>
      <c r="L1067" s="26"/>
      <c r="M1067" s="209" t="s">
        <v>1</v>
      </c>
      <c r="N1067" s="135" t="s">
        <v>38</v>
      </c>
      <c r="O1067" s="61"/>
      <c r="P1067" s="136">
        <f>O1067*H1067</f>
        <v>0</v>
      </c>
      <c r="Q1067" s="136">
        <v>7.7999999999999996E-3</v>
      </c>
      <c r="R1067" s="136">
        <f>Q1067*H1067</f>
        <v>2.1839999999999998E-2</v>
      </c>
      <c r="S1067" s="136">
        <v>0</v>
      </c>
      <c r="T1067" s="137">
        <f>S1067*H1067</f>
        <v>0</v>
      </c>
      <c r="U1067" s="184"/>
      <c r="V1067" s="184"/>
      <c r="W1067" s="184"/>
      <c r="X1067" s="184"/>
      <c r="Y1067" s="184"/>
      <c r="Z1067" s="184"/>
      <c r="AA1067" s="184"/>
      <c r="AB1067" s="184"/>
      <c r="AC1067" s="184"/>
      <c r="AD1067" s="184"/>
      <c r="AE1067" s="184"/>
      <c r="AR1067" s="210" t="s">
        <v>279</v>
      </c>
      <c r="AT1067" s="210" t="s">
        <v>143</v>
      </c>
      <c r="AU1067" s="210" t="s">
        <v>83</v>
      </c>
      <c r="AY1067" s="186" t="s">
        <v>140</v>
      </c>
      <c r="BE1067" s="211">
        <f>IF(N1067="základní",J1067,0)</f>
        <v>0</v>
      </c>
      <c r="BF1067" s="211">
        <f>IF(N1067="snížená",J1067,0)</f>
        <v>0</v>
      </c>
      <c r="BG1067" s="211">
        <f>IF(N1067="zákl. přenesená",J1067,0)</f>
        <v>0</v>
      </c>
      <c r="BH1067" s="211">
        <f>IF(N1067="sníž. přenesená",J1067,0)</f>
        <v>0</v>
      </c>
      <c r="BI1067" s="211">
        <f>IF(N1067="nulová",J1067,0)</f>
        <v>0</v>
      </c>
      <c r="BJ1067" s="186" t="s">
        <v>81</v>
      </c>
      <c r="BK1067" s="211">
        <f>ROUND(I1067*H1067,2)</f>
        <v>0</v>
      </c>
      <c r="BL1067" s="186" t="s">
        <v>279</v>
      </c>
      <c r="BM1067" s="210" t="s">
        <v>1653</v>
      </c>
    </row>
    <row r="1068" spans="1:65" s="139" customFormat="1">
      <c r="B1068" s="138"/>
      <c r="D1068" s="140" t="s">
        <v>149</v>
      </c>
      <c r="E1068" s="141" t="s">
        <v>1</v>
      </c>
      <c r="F1068" s="142" t="s">
        <v>1601</v>
      </c>
      <c r="H1068" s="141" t="s">
        <v>1</v>
      </c>
      <c r="L1068" s="138"/>
      <c r="M1068" s="143"/>
      <c r="N1068" s="144"/>
      <c r="O1068" s="144"/>
      <c r="P1068" s="144"/>
      <c r="Q1068" s="144"/>
      <c r="R1068" s="144"/>
      <c r="S1068" s="144"/>
      <c r="T1068" s="145"/>
      <c r="AT1068" s="141" t="s">
        <v>149</v>
      </c>
      <c r="AU1068" s="141" t="s">
        <v>83</v>
      </c>
      <c r="AV1068" s="139" t="s">
        <v>81</v>
      </c>
      <c r="AW1068" s="139" t="s">
        <v>31</v>
      </c>
      <c r="AX1068" s="139" t="s">
        <v>73</v>
      </c>
      <c r="AY1068" s="141" t="s">
        <v>140</v>
      </c>
    </row>
    <row r="1069" spans="1:65" s="147" customFormat="1">
      <c r="B1069" s="146"/>
      <c r="D1069" s="140" t="s">
        <v>149</v>
      </c>
      <c r="E1069" s="148" t="s">
        <v>1</v>
      </c>
      <c r="F1069" s="149" t="s">
        <v>1654</v>
      </c>
      <c r="H1069" s="150">
        <v>2.8</v>
      </c>
      <c r="L1069" s="146"/>
      <c r="M1069" s="151"/>
      <c r="N1069" s="152"/>
      <c r="O1069" s="152"/>
      <c r="P1069" s="152"/>
      <c r="Q1069" s="152"/>
      <c r="R1069" s="152"/>
      <c r="S1069" s="152"/>
      <c r="T1069" s="153"/>
      <c r="AT1069" s="148" t="s">
        <v>149</v>
      </c>
      <c r="AU1069" s="148" t="s">
        <v>83</v>
      </c>
      <c r="AV1069" s="147" t="s">
        <v>83</v>
      </c>
      <c r="AW1069" s="147" t="s">
        <v>31</v>
      </c>
      <c r="AX1069" s="147" t="s">
        <v>81</v>
      </c>
      <c r="AY1069" s="148" t="s">
        <v>140</v>
      </c>
    </row>
    <row r="1070" spans="1:65" s="39" customFormat="1" ht="16.5" customHeight="1">
      <c r="A1070" s="184"/>
      <c r="B1070" s="26"/>
      <c r="C1070" s="162" t="s">
        <v>1655</v>
      </c>
      <c r="D1070" s="162" t="s">
        <v>225</v>
      </c>
      <c r="E1070" s="163" t="s">
        <v>1656</v>
      </c>
      <c r="F1070" s="164" t="s">
        <v>1657</v>
      </c>
      <c r="G1070" s="165" t="s">
        <v>156</v>
      </c>
      <c r="H1070" s="166">
        <v>2.94</v>
      </c>
      <c r="I1070" s="167"/>
      <c r="J1070" s="168">
        <f>ROUND(I1070*H1070,2)</f>
        <v>0</v>
      </c>
      <c r="K1070" s="169"/>
      <c r="L1070" s="212"/>
      <c r="M1070" s="213" t="s">
        <v>1</v>
      </c>
      <c r="N1070" s="170" t="s">
        <v>38</v>
      </c>
      <c r="O1070" s="61"/>
      <c r="P1070" s="136">
        <f>O1070*H1070</f>
        <v>0</v>
      </c>
      <c r="Q1070" s="136">
        <v>5.3999999999999999E-2</v>
      </c>
      <c r="R1070" s="136">
        <f>Q1070*H1070</f>
        <v>0.15875999999999998</v>
      </c>
      <c r="S1070" s="136">
        <v>0</v>
      </c>
      <c r="T1070" s="137">
        <f>S1070*H1070</f>
        <v>0</v>
      </c>
      <c r="U1070" s="184"/>
      <c r="V1070" s="184"/>
      <c r="W1070" s="184"/>
      <c r="X1070" s="184"/>
      <c r="Y1070" s="184"/>
      <c r="Z1070" s="184"/>
      <c r="AA1070" s="184"/>
      <c r="AB1070" s="184"/>
      <c r="AC1070" s="184"/>
      <c r="AD1070" s="184"/>
      <c r="AE1070" s="184"/>
      <c r="AR1070" s="210" t="s">
        <v>380</v>
      </c>
      <c r="AT1070" s="210" t="s">
        <v>225</v>
      </c>
      <c r="AU1070" s="210" t="s">
        <v>83</v>
      </c>
      <c r="AY1070" s="186" t="s">
        <v>140</v>
      </c>
      <c r="BE1070" s="211">
        <f>IF(N1070="základní",J1070,0)</f>
        <v>0</v>
      </c>
      <c r="BF1070" s="211">
        <f>IF(N1070="snížená",J1070,0)</f>
        <v>0</v>
      </c>
      <c r="BG1070" s="211">
        <f>IF(N1070="zákl. přenesená",J1070,0)</f>
        <v>0</v>
      </c>
      <c r="BH1070" s="211">
        <f>IF(N1070="sníž. přenesená",J1070,0)</f>
        <v>0</v>
      </c>
      <c r="BI1070" s="211">
        <f>IF(N1070="nulová",J1070,0)</f>
        <v>0</v>
      </c>
      <c r="BJ1070" s="186" t="s">
        <v>81</v>
      </c>
      <c r="BK1070" s="211">
        <f>ROUND(I1070*H1070,2)</f>
        <v>0</v>
      </c>
      <c r="BL1070" s="186" t="s">
        <v>279</v>
      </c>
      <c r="BM1070" s="210" t="s">
        <v>1658</v>
      </c>
    </row>
    <row r="1071" spans="1:65" s="147" customFormat="1">
      <c r="B1071" s="146"/>
      <c r="D1071" s="140" t="s">
        <v>149</v>
      </c>
      <c r="F1071" s="149" t="s">
        <v>1659</v>
      </c>
      <c r="H1071" s="150">
        <v>2.94</v>
      </c>
      <c r="L1071" s="146"/>
      <c r="M1071" s="151"/>
      <c r="N1071" s="152"/>
      <c r="O1071" s="152"/>
      <c r="P1071" s="152"/>
      <c r="Q1071" s="152"/>
      <c r="R1071" s="152"/>
      <c r="S1071" s="152"/>
      <c r="T1071" s="153"/>
      <c r="AT1071" s="148" t="s">
        <v>149</v>
      </c>
      <c r="AU1071" s="148" t="s">
        <v>83</v>
      </c>
      <c r="AV1071" s="147" t="s">
        <v>83</v>
      </c>
      <c r="AW1071" s="147" t="s">
        <v>4</v>
      </c>
      <c r="AX1071" s="147" t="s">
        <v>81</v>
      </c>
      <c r="AY1071" s="148" t="s">
        <v>140</v>
      </c>
    </row>
    <row r="1072" spans="1:65" s="39" customFormat="1" ht="24.2" customHeight="1">
      <c r="A1072" s="184"/>
      <c r="B1072" s="26"/>
      <c r="C1072" s="127" t="s">
        <v>1660</v>
      </c>
      <c r="D1072" s="127" t="s">
        <v>143</v>
      </c>
      <c r="E1072" s="128" t="s">
        <v>1661</v>
      </c>
      <c r="F1072" s="129" t="s">
        <v>1662</v>
      </c>
      <c r="G1072" s="130" t="s">
        <v>156</v>
      </c>
      <c r="H1072" s="131">
        <v>3.2</v>
      </c>
      <c r="I1072" s="132"/>
      <c r="J1072" s="133">
        <f>ROUND(I1072*H1072,2)</f>
        <v>0</v>
      </c>
      <c r="K1072" s="134"/>
      <c r="L1072" s="26"/>
      <c r="M1072" s="209" t="s">
        <v>1</v>
      </c>
      <c r="N1072" s="135" t="s">
        <v>38</v>
      </c>
      <c r="O1072" s="61"/>
      <c r="P1072" s="136">
        <f>O1072*H1072</f>
        <v>0</v>
      </c>
      <c r="Q1072" s="136">
        <v>0</v>
      </c>
      <c r="R1072" s="136">
        <f>Q1072*H1072</f>
        <v>0</v>
      </c>
      <c r="S1072" s="136">
        <v>0</v>
      </c>
      <c r="T1072" s="137">
        <f>S1072*H1072</f>
        <v>0</v>
      </c>
      <c r="U1072" s="184"/>
      <c r="V1072" s="184"/>
      <c r="W1072" s="184"/>
      <c r="X1072" s="184"/>
      <c r="Y1072" s="184"/>
      <c r="Z1072" s="184"/>
      <c r="AA1072" s="184"/>
      <c r="AB1072" s="184"/>
      <c r="AC1072" s="184"/>
      <c r="AD1072" s="184"/>
      <c r="AE1072" s="184"/>
      <c r="AR1072" s="210" t="s">
        <v>279</v>
      </c>
      <c r="AT1072" s="210" t="s">
        <v>143</v>
      </c>
      <c r="AU1072" s="210" t="s">
        <v>83</v>
      </c>
      <c r="AY1072" s="186" t="s">
        <v>140</v>
      </c>
      <c r="BE1072" s="211">
        <f>IF(N1072="základní",J1072,0)</f>
        <v>0</v>
      </c>
      <c r="BF1072" s="211">
        <f>IF(N1072="snížená",J1072,0)</f>
        <v>0</v>
      </c>
      <c r="BG1072" s="211">
        <f>IF(N1072="zákl. přenesená",J1072,0)</f>
        <v>0</v>
      </c>
      <c r="BH1072" s="211">
        <f>IF(N1072="sníž. přenesená",J1072,0)</f>
        <v>0</v>
      </c>
      <c r="BI1072" s="211">
        <f>IF(N1072="nulová",J1072,0)</f>
        <v>0</v>
      </c>
      <c r="BJ1072" s="186" t="s">
        <v>81</v>
      </c>
      <c r="BK1072" s="211">
        <f>ROUND(I1072*H1072,2)</f>
        <v>0</v>
      </c>
      <c r="BL1072" s="186" t="s">
        <v>279</v>
      </c>
      <c r="BM1072" s="210" t="s">
        <v>1663</v>
      </c>
    </row>
    <row r="1073" spans="1:65" s="117" customFormat="1" ht="22.9" customHeight="1">
      <c r="B1073" s="116"/>
      <c r="D1073" s="118" t="s">
        <v>72</v>
      </c>
      <c r="E1073" s="125" t="s">
        <v>1664</v>
      </c>
      <c r="F1073" s="125" t="s">
        <v>1665</v>
      </c>
      <c r="J1073" s="126">
        <f>BK1073</f>
        <v>0</v>
      </c>
      <c r="L1073" s="116"/>
      <c r="M1073" s="121"/>
      <c r="N1073" s="122"/>
      <c r="O1073" s="122"/>
      <c r="P1073" s="123">
        <f>SUM(P1074:P1096)</f>
        <v>0</v>
      </c>
      <c r="Q1073" s="122"/>
      <c r="R1073" s="123">
        <f>SUM(R1074:R1096)</f>
        <v>1.86956E-2</v>
      </c>
      <c r="S1073" s="122"/>
      <c r="T1073" s="124">
        <f>SUM(T1074:T1096)</f>
        <v>0</v>
      </c>
      <c r="AR1073" s="118" t="s">
        <v>83</v>
      </c>
      <c r="AT1073" s="207" t="s">
        <v>72</v>
      </c>
      <c r="AU1073" s="207" t="s">
        <v>81</v>
      </c>
      <c r="AY1073" s="118" t="s">
        <v>140</v>
      </c>
      <c r="BK1073" s="208">
        <f>SUM(BK1074:BK1096)</f>
        <v>0</v>
      </c>
    </row>
    <row r="1074" spans="1:65" s="39" customFormat="1" ht="24.2" customHeight="1">
      <c r="A1074" s="184"/>
      <c r="B1074" s="26"/>
      <c r="C1074" s="127" t="s">
        <v>1666</v>
      </c>
      <c r="D1074" s="127" t="s">
        <v>143</v>
      </c>
      <c r="E1074" s="128" t="s">
        <v>1667</v>
      </c>
      <c r="F1074" s="129" t="s">
        <v>1668</v>
      </c>
      <c r="G1074" s="130" t="s">
        <v>156</v>
      </c>
      <c r="H1074" s="131">
        <v>0.88</v>
      </c>
      <c r="I1074" s="132"/>
      <c r="J1074" s="133">
        <f>ROUND(I1074*H1074,2)</f>
        <v>0</v>
      </c>
      <c r="K1074" s="134"/>
      <c r="L1074" s="26"/>
      <c r="M1074" s="209" t="s">
        <v>1</v>
      </c>
      <c r="N1074" s="135" t="s">
        <v>38</v>
      </c>
      <c r="O1074" s="61"/>
      <c r="P1074" s="136">
        <f>O1074*H1074</f>
        <v>0</v>
      </c>
      <c r="Q1074" s="136">
        <v>1.7000000000000001E-4</v>
      </c>
      <c r="R1074" s="136">
        <f>Q1074*H1074</f>
        <v>1.496E-4</v>
      </c>
      <c r="S1074" s="136">
        <v>0</v>
      </c>
      <c r="T1074" s="137">
        <f>S1074*H1074</f>
        <v>0</v>
      </c>
      <c r="U1074" s="184"/>
      <c r="V1074" s="184"/>
      <c r="W1074" s="184"/>
      <c r="X1074" s="184"/>
      <c r="Y1074" s="184"/>
      <c r="Z1074" s="184"/>
      <c r="AA1074" s="184"/>
      <c r="AB1074" s="184"/>
      <c r="AC1074" s="184"/>
      <c r="AD1074" s="184"/>
      <c r="AE1074" s="184"/>
      <c r="AR1074" s="210" t="s">
        <v>279</v>
      </c>
      <c r="AT1074" s="210" t="s">
        <v>143</v>
      </c>
      <c r="AU1074" s="210" t="s">
        <v>83</v>
      </c>
      <c r="AY1074" s="186" t="s">
        <v>140</v>
      </c>
      <c r="BE1074" s="211">
        <f>IF(N1074="základní",J1074,0)</f>
        <v>0</v>
      </c>
      <c r="BF1074" s="211">
        <f>IF(N1074="snížená",J1074,0)</f>
        <v>0</v>
      </c>
      <c r="BG1074" s="211">
        <f>IF(N1074="zákl. přenesená",J1074,0)</f>
        <v>0</v>
      </c>
      <c r="BH1074" s="211">
        <f>IF(N1074="sníž. přenesená",J1074,0)</f>
        <v>0</v>
      </c>
      <c r="BI1074" s="211">
        <f>IF(N1074="nulová",J1074,0)</f>
        <v>0</v>
      </c>
      <c r="BJ1074" s="186" t="s">
        <v>81</v>
      </c>
      <c r="BK1074" s="211">
        <f>ROUND(I1074*H1074,2)</f>
        <v>0</v>
      </c>
      <c r="BL1074" s="186" t="s">
        <v>279</v>
      </c>
      <c r="BM1074" s="210" t="s">
        <v>1669</v>
      </c>
    </row>
    <row r="1075" spans="1:65" s="139" customFormat="1">
      <c r="B1075" s="138"/>
      <c r="D1075" s="140" t="s">
        <v>149</v>
      </c>
      <c r="E1075" s="141" t="s">
        <v>1</v>
      </c>
      <c r="F1075" s="142" t="s">
        <v>1670</v>
      </c>
      <c r="H1075" s="141" t="s">
        <v>1</v>
      </c>
      <c r="L1075" s="138"/>
      <c r="M1075" s="143"/>
      <c r="N1075" s="144"/>
      <c r="O1075" s="144"/>
      <c r="P1075" s="144"/>
      <c r="Q1075" s="144"/>
      <c r="R1075" s="144"/>
      <c r="S1075" s="144"/>
      <c r="T1075" s="145"/>
      <c r="AT1075" s="141" t="s">
        <v>149</v>
      </c>
      <c r="AU1075" s="141" t="s">
        <v>83</v>
      </c>
      <c r="AV1075" s="139" t="s">
        <v>81</v>
      </c>
      <c r="AW1075" s="139" t="s">
        <v>31</v>
      </c>
      <c r="AX1075" s="139" t="s">
        <v>73</v>
      </c>
      <c r="AY1075" s="141" t="s">
        <v>140</v>
      </c>
    </row>
    <row r="1076" spans="1:65" s="147" customFormat="1">
      <c r="B1076" s="146"/>
      <c r="D1076" s="140" t="s">
        <v>149</v>
      </c>
      <c r="E1076" s="148" t="s">
        <v>1</v>
      </c>
      <c r="F1076" s="149" t="s">
        <v>1671</v>
      </c>
      <c r="H1076" s="150">
        <v>0.16000000000000003</v>
      </c>
      <c r="L1076" s="146"/>
      <c r="M1076" s="151"/>
      <c r="N1076" s="152"/>
      <c r="O1076" s="152"/>
      <c r="P1076" s="152"/>
      <c r="Q1076" s="152"/>
      <c r="R1076" s="152"/>
      <c r="S1076" s="152"/>
      <c r="T1076" s="153"/>
      <c r="AT1076" s="148" t="s">
        <v>149</v>
      </c>
      <c r="AU1076" s="148" t="s">
        <v>83</v>
      </c>
      <c r="AV1076" s="147" t="s">
        <v>83</v>
      </c>
      <c r="AW1076" s="147" t="s">
        <v>31</v>
      </c>
      <c r="AX1076" s="147" t="s">
        <v>73</v>
      </c>
      <c r="AY1076" s="148" t="s">
        <v>140</v>
      </c>
    </row>
    <row r="1077" spans="1:65" s="147" customFormat="1">
      <c r="B1077" s="146"/>
      <c r="D1077" s="140" t="s">
        <v>149</v>
      </c>
      <c r="E1077" s="148" t="s">
        <v>1</v>
      </c>
      <c r="F1077" s="149" t="s">
        <v>1672</v>
      </c>
      <c r="H1077" s="150">
        <v>0.72000000000000008</v>
      </c>
      <c r="L1077" s="146"/>
      <c r="M1077" s="151"/>
      <c r="N1077" s="152"/>
      <c r="O1077" s="152"/>
      <c r="P1077" s="152"/>
      <c r="Q1077" s="152"/>
      <c r="R1077" s="152"/>
      <c r="S1077" s="152"/>
      <c r="T1077" s="153"/>
      <c r="AT1077" s="148" t="s">
        <v>149</v>
      </c>
      <c r="AU1077" s="148" t="s">
        <v>83</v>
      </c>
      <c r="AV1077" s="147" t="s">
        <v>83</v>
      </c>
      <c r="AW1077" s="147" t="s">
        <v>31</v>
      </c>
      <c r="AX1077" s="147" t="s">
        <v>73</v>
      </c>
      <c r="AY1077" s="148" t="s">
        <v>140</v>
      </c>
    </row>
    <row r="1078" spans="1:65" s="155" customFormat="1">
      <c r="B1078" s="154"/>
      <c r="D1078" s="140" t="s">
        <v>149</v>
      </c>
      <c r="E1078" s="156" t="s">
        <v>1</v>
      </c>
      <c r="F1078" s="157" t="s">
        <v>170</v>
      </c>
      <c r="H1078" s="158">
        <v>0.88000000000000012</v>
      </c>
      <c r="L1078" s="154"/>
      <c r="M1078" s="159"/>
      <c r="N1078" s="160"/>
      <c r="O1078" s="160"/>
      <c r="P1078" s="160"/>
      <c r="Q1078" s="160"/>
      <c r="R1078" s="160"/>
      <c r="S1078" s="160"/>
      <c r="T1078" s="161"/>
      <c r="AT1078" s="156" t="s">
        <v>149</v>
      </c>
      <c r="AU1078" s="156" t="s">
        <v>83</v>
      </c>
      <c r="AV1078" s="155" t="s">
        <v>147</v>
      </c>
      <c r="AW1078" s="155" t="s">
        <v>31</v>
      </c>
      <c r="AX1078" s="155" t="s">
        <v>81</v>
      </c>
      <c r="AY1078" s="156" t="s">
        <v>140</v>
      </c>
    </row>
    <row r="1079" spans="1:65" s="39" customFormat="1" ht="24.2" customHeight="1">
      <c r="A1079" s="184"/>
      <c r="B1079" s="26"/>
      <c r="C1079" s="127" t="s">
        <v>1673</v>
      </c>
      <c r="D1079" s="127" t="s">
        <v>143</v>
      </c>
      <c r="E1079" s="128" t="s">
        <v>1674</v>
      </c>
      <c r="F1079" s="129" t="s">
        <v>1675</v>
      </c>
      <c r="G1079" s="130" t="s">
        <v>156</v>
      </c>
      <c r="H1079" s="131">
        <v>0.88</v>
      </c>
      <c r="I1079" s="132"/>
      <c r="J1079" s="133">
        <f>ROUND(I1079*H1079,2)</f>
        <v>0</v>
      </c>
      <c r="K1079" s="134"/>
      <c r="L1079" s="26"/>
      <c r="M1079" s="209" t="s">
        <v>1</v>
      </c>
      <c r="N1079" s="135" t="s">
        <v>38</v>
      </c>
      <c r="O1079" s="61"/>
      <c r="P1079" s="136">
        <f>O1079*H1079</f>
        <v>0</v>
      </c>
      <c r="Q1079" s="136">
        <v>1.2999999999999999E-4</v>
      </c>
      <c r="R1079" s="136">
        <f>Q1079*H1079</f>
        <v>1.1439999999999999E-4</v>
      </c>
      <c r="S1079" s="136">
        <v>0</v>
      </c>
      <c r="T1079" s="137">
        <f>S1079*H1079</f>
        <v>0</v>
      </c>
      <c r="U1079" s="184"/>
      <c r="V1079" s="184"/>
      <c r="W1079" s="184"/>
      <c r="X1079" s="184"/>
      <c r="Y1079" s="184"/>
      <c r="Z1079" s="184"/>
      <c r="AA1079" s="184"/>
      <c r="AB1079" s="184"/>
      <c r="AC1079" s="184"/>
      <c r="AD1079" s="184"/>
      <c r="AE1079" s="184"/>
      <c r="AR1079" s="210" t="s">
        <v>279</v>
      </c>
      <c r="AT1079" s="210" t="s">
        <v>143</v>
      </c>
      <c r="AU1079" s="210" t="s">
        <v>83</v>
      </c>
      <c r="AY1079" s="186" t="s">
        <v>140</v>
      </c>
      <c r="BE1079" s="211">
        <f>IF(N1079="základní",J1079,0)</f>
        <v>0</v>
      </c>
      <c r="BF1079" s="211">
        <f>IF(N1079="snížená",J1079,0)</f>
        <v>0</v>
      </c>
      <c r="BG1079" s="211">
        <f>IF(N1079="zákl. přenesená",J1079,0)</f>
        <v>0</v>
      </c>
      <c r="BH1079" s="211">
        <f>IF(N1079="sníž. přenesená",J1079,0)</f>
        <v>0</v>
      </c>
      <c r="BI1079" s="211">
        <f>IF(N1079="nulová",J1079,0)</f>
        <v>0</v>
      </c>
      <c r="BJ1079" s="186" t="s">
        <v>81</v>
      </c>
      <c r="BK1079" s="211">
        <f>ROUND(I1079*H1079,2)</f>
        <v>0</v>
      </c>
      <c r="BL1079" s="186" t="s">
        <v>279</v>
      </c>
      <c r="BM1079" s="210" t="s">
        <v>1676</v>
      </c>
    </row>
    <row r="1080" spans="1:65" s="39" customFormat="1" ht="24.2" customHeight="1">
      <c r="A1080" s="184"/>
      <c r="B1080" s="26"/>
      <c r="C1080" s="127" t="s">
        <v>1677</v>
      </c>
      <c r="D1080" s="127" t="s">
        <v>143</v>
      </c>
      <c r="E1080" s="128" t="s">
        <v>1678</v>
      </c>
      <c r="F1080" s="129" t="s">
        <v>1679</v>
      </c>
      <c r="G1080" s="130" t="s">
        <v>156</v>
      </c>
      <c r="H1080" s="131">
        <v>0.88</v>
      </c>
      <c r="I1080" s="132"/>
      <c r="J1080" s="133">
        <f>ROUND(I1080*H1080,2)</f>
        <v>0</v>
      </c>
      <c r="K1080" s="134"/>
      <c r="L1080" s="26"/>
      <c r="M1080" s="209" t="s">
        <v>1</v>
      </c>
      <c r="N1080" s="135" t="s">
        <v>38</v>
      </c>
      <c r="O1080" s="61"/>
      <c r="P1080" s="136">
        <f>O1080*H1080</f>
        <v>0</v>
      </c>
      <c r="Q1080" s="136">
        <v>1.2E-4</v>
      </c>
      <c r="R1080" s="136">
        <f>Q1080*H1080</f>
        <v>1.0560000000000001E-4</v>
      </c>
      <c r="S1080" s="136">
        <v>0</v>
      </c>
      <c r="T1080" s="137">
        <f>S1080*H1080</f>
        <v>0</v>
      </c>
      <c r="U1080" s="184"/>
      <c r="V1080" s="184"/>
      <c r="W1080" s="184"/>
      <c r="X1080" s="184"/>
      <c r="Y1080" s="184"/>
      <c r="Z1080" s="184"/>
      <c r="AA1080" s="184"/>
      <c r="AB1080" s="184"/>
      <c r="AC1080" s="184"/>
      <c r="AD1080" s="184"/>
      <c r="AE1080" s="184"/>
      <c r="AR1080" s="210" t="s">
        <v>279</v>
      </c>
      <c r="AT1080" s="210" t="s">
        <v>143</v>
      </c>
      <c r="AU1080" s="210" t="s">
        <v>83</v>
      </c>
      <c r="AY1080" s="186" t="s">
        <v>140</v>
      </c>
      <c r="BE1080" s="211">
        <f>IF(N1080="základní",J1080,0)</f>
        <v>0</v>
      </c>
      <c r="BF1080" s="211">
        <f>IF(N1080="snížená",J1080,0)</f>
        <v>0</v>
      </c>
      <c r="BG1080" s="211">
        <f>IF(N1080="zákl. přenesená",J1080,0)</f>
        <v>0</v>
      </c>
      <c r="BH1080" s="211">
        <f>IF(N1080="sníž. přenesená",J1080,0)</f>
        <v>0</v>
      </c>
      <c r="BI1080" s="211">
        <f>IF(N1080="nulová",J1080,0)</f>
        <v>0</v>
      </c>
      <c r="BJ1080" s="186" t="s">
        <v>81</v>
      </c>
      <c r="BK1080" s="211">
        <f>ROUND(I1080*H1080,2)</f>
        <v>0</v>
      </c>
      <c r="BL1080" s="186" t="s">
        <v>279</v>
      </c>
      <c r="BM1080" s="210" t="s">
        <v>1680</v>
      </c>
    </row>
    <row r="1081" spans="1:65" s="39" customFormat="1" ht="24.2" customHeight="1">
      <c r="A1081" s="184"/>
      <c r="B1081" s="26"/>
      <c r="C1081" s="127" t="s">
        <v>1681</v>
      </c>
      <c r="D1081" s="127" t="s">
        <v>143</v>
      </c>
      <c r="E1081" s="128" t="s">
        <v>1682</v>
      </c>
      <c r="F1081" s="129" t="s">
        <v>1683</v>
      </c>
      <c r="G1081" s="130" t="s">
        <v>156</v>
      </c>
      <c r="H1081" s="131">
        <v>0.88</v>
      </c>
      <c r="I1081" s="132"/>
      <c r="J1081" s="133">
        <f>ROUND(I1081*H1081,2)</f>
        <v>0</v>
      </c>
      <c r="K1081" s="134"/>
      <c r="L1081" s="26"/>
      <c r="M1081" s="209" t="s">
        <v>1</v>
      </c>
      <c r="N1081" s="135" t="s">
        <v>38</v>
      </c>
      <c r="O1081" s="61"/>
      <c r="P1081" s="136">
        <f>O1081*H1081</f>
        <v>0</v>
      </c>
      <c r="Q1081" s="136">
        <v>2.9E-4</v>
      </c>
      <c r="R1081" s="136">
        <f>Q1081*H1081</f>
        <v>2.5520000000000002E-4</v>
      </c>
      <c r="S1081" s="136">
        <v>0</v>
      </c>
      <c r="T1081" s="137">
        <f>S1081*H1081</f>
        <v>0</v>
      </c>
      <c r="U1081" s="184"/>
      <c r="V1081" s="184"/>
      <c r="W1081" s="184"/>
      <c r="X1081" s="184"/>
      <c r="Y1081" s="184"/>
      <c r="Z1081" s="184"/>
      <c r="AA1081" s="184"/>
      <c r="AB1081" s="184"/>
      <c r="AC1081" s="184"/>
      <c r="AD1081" s="184"/>
      <c r="AE1081" s="184"/>
      <c r="AR1081" s="210" t="s">
        <v>279</v>
      </c>
      <c r="AT1081" s="210" t="s">
        <v>143</v>
      </c>
      <c r="AU1081" s="210" t="s">
        <v>83</v>
      </c>
      <c r="AY1081" s="186" t="s">
        <v>140</v>
      </c>
      <c r="BE1081" s="211">
        <f>IF(N1081="základní",J1081,0)</f>
        <v>0</v>
      </c>
      <c r="BF1081" s="211">
        <f>IF(N1081="snížená",J1081,0)</f>
        <v>0</v>
      </c>
      <c r="BG1081" s="211">
        <f>IF(N1081="zákl. přenesená",J1081,0)</f>
        <v>0</v>
      </c>
      <c r="BH1081" s="211">
        <f>IF(N1081="sníž. přenesená",J1081,0)</f>
        <v>0</v>
      </c>
      <c r="BI1081" s="211">
        <f>IF(N1081="nulová",J1081,0)</f>
        <v>0</v>
      </c>
      <c r="BJ1081" s="186" t="s">
        <v>81</v>
      </c>
      <c r="BK1081" s="211">
        <f>ROUND(I1081*H1081,2)</f>
        <v>0</v>
      </c>
      <c r="BL1081" s="186" t="s">
        <v>279</v>
      </c>
      <c r="BM1081" s="210" t="s">
        <v>1684</v>
      </c>
    </row>
    <row r="1082" spans="1:65" s="39" customFormat="1" ht="16.5" customHeight="1">
      <c r="A1082" s="184"/>
      <c r="B1082" s="26"/>
      <c r="C1082" s="127" t="s">
        <v>1685</v>
      </c>
      <c r="D1082" s="127" t="s">
        <v>143</v>
      </c>
      <c r="E1082" s="128" t="s">
        <v>1686</v>
      </c>
      <c r="F1082" s="129" t="s">
        <v>1687</v>
      </c>
      <c r="G1082" s="130" t="s">
        <v>156</v>
      </c>
      <c r="H1082" s="131">
        <v>1.4</v>
      </c>
      <c r="I1082" s="132"/>
      <c r="J1082" s="133">
        <f>ROUND(I1082*H1082,2)</f>
        <v>0</v>
      </c>
      <c r="K1082" s="134"/>
      <c r="L1082" s="26"/>
      <c r="M1082" s="209" t="s">
        <v>1</v>
      </c>
      <c r="N1082" s="135" t="s">
        <v>38</v>
      </c>
      <c r="O1082" s="61"/>
      <c r="P1082" s="136">
        <f>O1082*H1082</f>
        <v>0</v>
      </c>
      <c r="Q1082" s="136">
        <v>0</v>
      </c>
      <c r="R1082" s="136">
        <f>Q1082*H1082</f>
        <v>0</v>
      </c>
      <c r="S1082" s="136">
        <v>0</v>
      </c>
      <c r="T1082" s="137">
        <f>S1082*H1082</f>
        <v>0</v>
      </c>
      <c r="U1082" s="184"/>
      <c r="V1082" s="184"/>
      <c r="W1082" s="184"/>
      <c r="X1082" s="184"/>
      <c r="Y1082" s="184"/>
      <c r="Z1082" s="184"/>
      <c r="AA1082" s="184"/>
      <c r="AB1082" s="184"/>
      <c r="AC1082" s="184"/>
      <c r="AD1082" s="184"/>
      <c r="AE1082" s="184"/>
      <c r="AR1082" s="210" t="s">
        <v>279</v>
      </c>
      <c r="AT1082" s="210" t="s">
        <v>143</v>
      </c>
      <c r="AU1082" s="210" t="s">
        <v>83</v>
      </c>
      <c r="AY1082" s="186" t="s">
        <v>140</v>
      </c>
      <c r="BE1082" s="211">
        <f>IF(N1082="základní",J1082,0)</f>
        <v>0</v>
      </c>
      <c r="BF1082" s="211">
        <f>IF(N1082="snížená",J1082,0)</f>
        <v>0</v>
      </c>
      <c r="BG1082" s="211">
        <f>IF(N1082="zákl. přenesená",J1082,0)</f>
        <v>0</v>
      </c>
      <c r="BH1082" s="211">
        <f>IF(N1082="sníž. přenesená",J1082,0)</f>
        <v>0</v>
      </c>
      <c r="BI1082" s="211">
        <f>IF(N1082="nulová",J1082,0)</f>
        <v>0</v>
      </c>
      <c r="BJ1082" s="186" t="s">
        <v>81</v>
      </c>
      <c r="BK1082" s="211">
        <f>ROUND(I1082*H1082,2)</f>
        <v>0</v>
      </c>
      <c r="BL1082" s="186" t="s">
        <v>279</v>
      </c>
      <c r="BM1082" s="210" t="s">
        <v>1688</v>
      </c>
    </row>
    <row r="1083" spans="1:65" s="139" customFormat="1">
      <c r="B1083" s="138"/>
      <c r="D1083" s="140" t="s">
        <v>149</v>
      </c>
      <c r="E1083" s="141" t="s">
        <v>1</v>
      </c>
      <c r="F1083" s="142" t="s">
        <v>1689</v>
      </c>
      <c r="H1083" s="141" t="s">
        <v>1</v>
      </c>
      <c r="L1083" s="138"/>
      <c r="M1083" s="143"/>
      <c r="N1083" s="144"/>
      <c r="O1083" s="144"/>
      <c r="P1083" s="144"/>
      <c r="Q1083" s="144"/>
      <c r="R1083" s="144"/>
      <c r="S1083" s="144"/>
      <c r="T1083" s="145"/>
      <c r="AT1083" s="141" t="s">
        <v>149</v>
      </c>
      <c r="AU1083" s="141" t="s">
        <v>83</v>
      </c>
      <c r="AV1083" s="139" t="s">
        <v>81</v>
      </c>
      <c r="AW1083" s="139" t="s">
        <v>31</v>
      </c>
      <c r="AX1083" s="139" t="s">
        <v>73</v>
      </c>
      <c r="AY1083" s="141" t="s">
        <v>140</v>
      </c>
    </row>
    <row r="1084" spans="1:65" s="147" customFormat="1">
      <c r="B1084" s="146"/>
      <c r="D1084" s="140" t="s">
        <v>149</v>
      </c>
      <c r="E1084" s="148" t="s">
        <v>1</v>
      </c>
      <c r="F1084" s="149" t="s">
        <v>1690</v>
      </c>
      <c r="H1084" s="150">
        <v>1.4</v>
      </c>
      <c r="L1084" s="146"/>
      <c r="M1084" s="151"/>
      <c r="N1084" s="152"/>
      <c r="O1084" s="152"/>
      <c r="P1084" s="152"/>
      <c r="Q1084" s="152"/>
      <c r="R1084" s="152"/>
      <c r="S1084" s="152"/>
      <c r="T1084" s="153"/>
      <c r="AT1084" s="148" t="s">
        <v>149</v>
      </c>
      <c r="AU1084" s="148" t="s">
        <v>83</v>
      </c>
      <c r="AV1084" s="147" t="s">
        <v>83</v>
      </c>
      <c r="AW1084" s="147" t="s">
        <v>31</v>
      </c>
      <c r="AX1084" s="147" t="s">
        <v>73</v>
      </c>
      <c r="AY1084" s="148" t="s">
        <v>140</v>
      </c>
    </row>
    <row r="1085" spans="1:65" s="155" customFormat="1">
      <c r="B1085" s="154"/>
      <c r="D1085" s="140" t="s">
        <v>149</v>
      </c>
      <c r="E1085" s="156" t="s">
        <v>1</v>
      </c>
      <c r="F1085" s="157" t="s">
        <v>170</v>
      </c>
      <c r="H1085" s="158">
        <v>1.4</v>
      </c>
      <c r="L1085" s="154"/>
      <c r="M1085" s="159"/>
      <c r="N1085" s="160"/>
      <c r="O1085" s="160"/>
      <c r="P1085" s="160"/>
      <c r="Q1085" s="160"/>
      <c r="R1085" s="160"/>
      <c r="S1085" s="160"/>
      <c r="T1085" s="161"/>
      <c r="AT1085" s="156" t="s">
        <v>149</v>
      </c>
      <c r="AU1085" s="156" t="s">
        <v>83</v>
      </c>
      <c r="AV1085" s="155" t="s">
        <v>147</v>
      </c>
      <c r="AW1085" s="155" t="s">
        <v>31</v>
      </c>
      <c r="AX1085" s="155" t="s">
        <v>81</v>
      </c>
      <c r="AY1085" s="156" t="s">
        <v>140</v>
      </c>
    </row>
    <row r="1086" spans="1:65" s="39" customFormat="1" ht="24.2" customHeight="1">
      <c r="A1086" s="184"/>
      <c r="B1086" s="26"/>
      <c r="C1086" s="127" t="s">
        <v>1691</v>
      </c>
      <c r="D1086" s="127" t="s">
        <v>143</v>
      </c>
      <c r="E1086" s="128" t="s">
        <v>1692</v>
      </c>
      <c r="F1086" s="129" t="s">
        <v>1693</v>
      </c>
      <c r="G1086" s="130" t="s">
        <v>156</v>
      </c>
      <c r="H1086" s="131">
        <v>1.4</v>
      </c>
      <c r="I1086" s="132"/>
      <c r="J1086" s="133">
        <f>ROUND(I1086*H1086,2)</f>
        <v>0</v>
      </c>
      <c r="K1086" s="134"/>
      <c r="L1086" s="26"/>
      <c r="M1086" s="209" t="s">
        <v>1</v>
      </c>
      <c r="N1086" s="135" t="s">
        <v>38</v>
      </c>
      <c r="O1086" s="61"/>
      <c r="P1086" s="136">
        <f>O1086*H1086</f>
        <v>0</v>
      </c>
      <c r="Q1086" s="136">
        <v>1.4375E-4</v>
      </c>
      <c r="R1086" s="136">
        <f>Q1086*H1086</f>
        <v>2.0124999999999999E-4</v>
      </c>
      <c r="S1086" s="136">
        <v>0</v>
      </c>
      <c r="T1086" s="137">
        <f>S1086*H1086</f>
        <v>0</v>
      </c>
      <c r="U1086" s="184"/>
      <c r="V1086" s="184"/>
      <c r="W1086" s="184"/>
      <c r="X1086" s="184"/>
      <c r="Y1086" s="184"/>
      <c r="Z1086" s="184"/>
      <c r="AA1086" s="184"/>
      <c r="AB1086" s="184"/>
      <c r="AC1086" s="184"/>
      <c r="AD1086" s="184"/>
      <c r="AE1086" s="184"/>
      <c r="AR1086" s="210" t="s">
        <v>279</v>
      </c>
      <c r="AT1086" s="210" t="s">
        <v>143</v>
      </c>
      <c r="AU1086" s="210" t="s">
        <v>83</v>
      </c>
      <c r="AY1086" s="186" t="s">
        <v>140</v>
      </c>
      <c r="BE1086" s="211">
        <f>IF(N1086="základní",J1086,0)</f>
        <v>0</v>
      </c>
      <c r="BF1086" s="211">
        <f>IF(N1086="snížená",J1086,0)</f>
        <v>0</v>
      </c>
      <c r="BG1086" s="211">
        <f>IF(N1086="zákl. přenesená",J1086,0)</f>
        <v>0</v>
      </c>
      <c r="BH1086" s="211">
        <f>IF(N1086="sníž. přenesená",J1086,0)</f>
        <v>0</v>
      </c>
      <c r="BI1086" s="211">
        <f>IF(N1086="nulová",J1086,0)</f>
        <v>0</v>
      </c>
      <c r="BJ1086" s="186" t="s">
        <v>81</v>
      </c>
      <c r="BK1086" s="211">
        <f>ROUND(I1086*H1086,2)</f>
        <v>0</v>
      </c>
      <c r="BL1086" s="186" t="s">
        <v>279</v>
      </c>
      <c r="BM1086" s="210" t="s">
        <v>1694</v>
      </c>
    </row>
    <row r="1087" spans="1:65" s="39" customFormat="1" ht="24.2" customHeight="1">
      <c r="A1087" s="184"/>
      <c r="B1087" s="26"/>
      <c r="C1087" s="127" t="s">
        <v>1695</v>
      </c>
      <c r="D1087" s="127" t="s">
        <v>143</v>
      </c>
      <c r="E1087" s="128" t="s">
        <v>1696</v>
      </c>
      <c r="F1087" s="129" t="s">
        <v>1697</v>
      </c>
      <c r="G1087" s="130" t="s">
        <v>156</v>
      </c>
      <c r="H1087" s="131">
        <v>1.4</v>
      </c>
      <c r="I1087" s="132"/>
      <c r="J1087" s="133">
        <f>ROUND(I1087*H1087,2)</f>
        <v>0</v>
      </c>
      <c r="K1087" s="134"/>
      <c r="L1087" s="26"/>
      <c r="M1087" s="209" t="s">
        <v>1</v>
      </c>
      <c r="N1087" s="135" t="s">
        <v>38</v>
      </c>
      <c r="O1087" s="61"/>
      <c r="P1087" s="136">
        <f>O1087*H1087</f>
        <v>0</v>
      </c>
      <c r="Q1087" s="136">
        <v>1.2305000000000001E-4</v>
      </c>
      <c r="R1087" s="136">
        <f>Q1087*H1087</f>
        <v>1.7227E-4</v>
      </c>
      <c r="S1087" s="136">
        <v>0</v>
      </c>
      <c r="T1087" s="137">
        <f>S1087*H1087</f>
        <v>0</v>
      </c>
      <c r="U1087" s="184"/>
      <c r="V1087" s="184"/>
      <c r="W1087" s="184"/>
      <c r="X1087" s="184"/>
      <c r="Y1087" s="184"/>
      <c r="Z1087" s="184"/>
      <c r="AA1087" s="184"/>
      <c r="AB1087" s="184"/>
      <c r="AC1087" s="184"/>
      <c r="AD1087" s="184"/>
      <c r="AE1087" s="184"/>
      <c r="AR1087" s="210" t="s">
        <v>279</v>
      </c>
      <c r="AT1087" s="210" t="s">
        <v>143</v>
      </c>
      <c r="AU1087" s="210" t="s">
        <v>83</v>
      </c>
      <c r="AY1087" s="186" t="s">
        <v>140</v>
      </c>
      <c r="BE1087" s="211">
        <f>IF(N1087="základní",J1087,0)</f>
        <v>0</v>
      </c>
      <c r="BF1087" s="211">
        <f>IF(N1087="snížená",J1087,0)</f>
        <v>0</v>
      </c>
      <c r="BG1087" s="211">
        <f>IF(N1087="zákl. přenesená",J1087,0)</f>
        <v>0</v>
      </c>
      <c r="BH1087" s="211">
        <f>IF(N1087="sníž. přenesená",J1087,0)</f>
        <v>0</v>
      </c>
      <c r="BI1087" s="211">
        <f>IF(N1087="nulová",J1087,0)</f>
        <v>0</v>
      </c>
      <c r="BJ1087" s="186" t="s">
        <v>81</v>
      </c>
      <c r="BK1087" s="211">
        <f>ROUND(I1087*H1087,2)</f>
        <v>0</v>
      </c>
      <c r="BL1087" s="186" t="s">
        <v>279</v>
      </c>
      <c r="BM1087" s="210" t="s">
        <v>1698</v>
      </c>
    </row>
    <row r="1088" spans="1:65" s="39" customFormat="1" ht="24.2" customHeight="1">
      <c r="A1088" s="184"/>
      <c r="B1088" s="26"/>
      <c r="C1088" s="127" t="s">
        <v>1699</v>
      </c>
      <c r="D1088" s="127" t="s">
        <v>143</v>
      </c>
      <c r="E1088" s="128" t="s">
        <v>1700</v>
      </c>
      <c r="F1088" s="129" t="s">
        <v>1701</v>
      </c>
      <c r="G1088" s="130" t="s">
        <v>156</v>
      </c>
      <c r="H1088" s="131">
        <v>110.608</v>
      </c>
      <c r="I1088" s="132"/>
      <c r="J1088" s="133">
        <f>ROUND(I1088*H1088,2)</f>
        <v>0</v>
      </c>
      <c r="K1088" s="134"/>
      <c r="L1088" s="26"/>
      <c r="M1088" s="209" t="s">
        <v>1</v>
      </c>
      <c r="N1088" s="135" t="s">
        <v>38</v>
      </c>
      <c r="O1088" s="61"/>
      <c r="P1088" s="136">
        <f>O1088*H1088</f>
        <v>0</v>
      </c>
      <c r="Q1088" s="136">
        <v>4.0000000000000003E-5</v>
      </c>
      <c r="R1088" s="136">
        <f>Q1088*H1088</f>
        <v>4.4243200000000007E-3</v>
      </c>
      <c r="S1088" s="136">
        <v>0</v>
      </c>
      <c r="T1088" s="137">
        <f>S1088*H1088</f>
        <v>0</v>
      </c>
      <c r="U1088" s="184"/>
      <c r="V1088" s="184"/>
      <c r="W1088" s="184"/>
      <c r="X1088" s="184"/>
      <c r="Y1088" s="184"/>
      <c r="Z1088" s="184"/>
      <c r="AA1088" s="184"/>
      <c r="AB1088" s="184"/>
      <c r="AC1088" s="184"/>
      <c r="AD1088" s="184"/>
      <c r="AE1088" s="184"/>
      <c r="AR1088" s="210" t="s">
        <v>279</v>
      </c>
      <c r="AT1088" s="210" t="s">
        <v>143</v>
      </c>
      <c r="AU1088" s="210" t="s">
        <v>83</v>
      </c>
      <c r="AY1088" s="186" t="s">
        <v>140</v>
      </c>
      <c r="BE1088" s="211">
        <f>IF(N1088="základní",J1088,0)</f>
        <v>0</v>
      </c>
      <c r="BF1088" s="211">
        <f>IF(N1088="snížená",J1088,0)</f>
        <v>0</v>
      </c>
      <c r="BG1088" s="211">
        <f>IF(N1088="zákl. přenesená",J1088,0)</f>
        <v>0</v>
      </c>
      <c r="BH1088" s="211">
        <f>IF(N1088="sníž. přenesená",J1088,0)</f>
        <v>0</v>
      </c>
      <c r="BI1088" s="211">
        <f>IF(N1088="nulová",J1088,0)</f>
        <v>0</v>
      </c>
      <c r="BJ1088" s="186" t="s">
        <v>81</v>
      </c>
      <c r="BK1088" s="211">
        <f>ROUND(I1088*H1088,2)</f>
        <v>0</v>
      </c>
      <c r="BL1088" s="186" t="s">
        <v>279</v>
      </c>
      <c r="BM1088" s="210" t="s">
        <v>1702</v>
      </c>
    </row>
    <row r="1089" spans="1:65" s="139" customFormat="1">
      <c r="B1089" s="138"/>
      <c r="D1089" s="140" t="s">
        <v>149</v>
      </c>
      <c r="E1089" s="141" t="s">
        <v>1</v>
      </c>
      <c r="F1089" s="142" t="s">
        <v>1703</v>
      </c>
      <c r="H1089" s="141" t="s">
        <v>1</v>
      </c>
      <c r="L1089" s="138"/>
      <c r="M1089" s="143"/>
      <c r="N1089" s="144"/>
      <c r="O1089" s="144"/>
      <c r="P1089" s="144"/>
      <c r="Q1089" s="144"/>
      <c r="R1089" s="144"/>
      <c r="S1089" s="144"/>
      <c r="T1089" s="145"/>
      <c r="AT1089" s="141" t="s">
        <v>149</v>
      </c>
      <c r="AU1089" s="141" t="s">
        <v>83</v>
      </c>
      <c r="AV1089" s="139" t="s">
        <v>81</v>
      </c>
      <c r="AW1089" s="139" t="s">
        <v>31</v>
      </c>
      <c r="AX1089" s="139" t="s">
        <v>73</v>
      </c>
      <c r="AY1089" s="141" t="s">
        <v>140</v>
      </c>
    </row>
    <row r="1090" spans="1:65" s="147" customFormat="1">
      <c r="B1090" s="146"/>
      <c r="D1090" s="140" t="s">
        <v>149</v>
      </c>
      <c r="E1090" s="148" t="s">
        <v>1</v>
      </c>
      <c r="F1090" s="149" t="s">
        <v>1704</v>
      </c>
      <c r="H1090" s="150">
        <v>110.608</v>
      </c>
      <c r="L1090" s="146"/>
      <c r="M1090" s="151"/>
      <c r="N1090" s="152"/>
      <c r="O1090" s="152"/>
      <c r="P1090" s="152"/>
      <c r="Q1090" s="152"/>
      <c r="R1090" s="152"/>
      <c r="S1090" s="152"/>
      <c r="T1090" s="153"/>
      <c r="AT1090" s="148" t="s">
        <v>149</v>
      </c>
      <c r="AU1090" s="148" t="s">
        <v>83</v>
      </c>
      <c r="AV1090" s="147" t="s">
        <v>83</v>
      </c>
      <c r="AW1090" s="147" t="s">
        <v>31</v>
      </c>
      <c r="AX1090" s="147" t="s">
        <v>81</v>
      </c>
      <c r="AY1090" s="148" t="s">
        <v>140</v>
      </c>
    </row>
    <row r="1091" spans="1:65" s="39" customFormat="1" ht="24.2" customHeight="1">
      <c r="A1091" s="184"/>
      <c r="B1091" s="26"/>
      <c r="C1091" s="127" t="s">
        <v>1705</v>
      </c>
      <c r="D1091" s="127" t="s">
        <v>143</v>
      </c>
      <c r="E1091" s="128" t="s">
        <v>1706</v>
      </c>
      <c r="F1091" s="129" t="s">
        <v>1707</v>
      </c>
      <c r="G1091" s="130" t="s">
        <v>156</v>
      </c>
      <c r="H1091" s="131">
        <v>110.608</v>
      </c>
      <c r="I1091" s="132"/>
      <c r="J1091" s="133">
        <f>ROUND(I1091*H1091,2)</f>
        <v>0</v>
      </c>
      <c r="K1091" s="134"/>
      <c r="L1091" s="26"/>
      <c r="M1091" s="209" t="s">
        <v>1</v>
      </c>
      <c r="N1091" s="135" t="s">
        <v>38</v>
      </c>
      <c r="O1091" s="61"/>
      <c r="P1091" s="136">
        <f>O1091*H1091</f>
        <v>0</v>
      </c>
      <c r="Q1091" s="136">
        <v>1.2E-4</v>
      </c>
      <c r="R1091" s="136">
        <f>Q1091*H1091</f>
        <v>1.327296E-2</v>
      </c>
      <c r="S1091" s="136">
        <v>0</v>
      </c>
      <c r="T1091" s="137">
        <f>S1091*H1091</f>
        <v>0</v>
      </c>
      <c r="U1091" s="184"/>
      <c r="V1091" s="184"/>
      <c r="W1091" s="184"/>
      <c r="X1091" s="184"/>
      <c r="Y1091" s="184"/>
      <c r="Z1091" s="184"/>
      <c r="AA1091" s="184"/>
      <c r="AB1091" s="184"/>
      <c r="AC1091" s="184"/>
      <c r="AD1091" s="184"/>
      <c r="AE1091" s="184"/>
      <c r="AR1091" s="210" t="s">
        <v>279</v>
      </c>
      <c r="AT1091" s="210" t="s">
        <v>143</v>
      </c>
      <c r="AU1091" s="210" t="s">
        <v>83</v>
      </c>
      <c r="AY1091" s="186" t="s">
        <v>140</v>
      </c>
      <c r="BE1091" s="211">
        <f>IF(N1091="základní",J1091,0)</f>
        <v>0</v>
      </c>
      <c r="BF1091" s="211">
        <f>IF(N1091="snížená",J1091,0)</f>
        <v>0</v>
      </c>
      <c r="BG1091" s="211">
        <f>IF(N1091="zákl. přenesená",J1091,0)</f>
        <v>0</v>
      </c>
      <c r="BH1091" s="211">
        <f>IF(N1091="sníž. přenesená",J1091,0)</f>
        <v>0</v>
      </c>
      <c r="BI1091" s="211">
        <f>IF(N1091="nulová",J1091,0)</f>
        <v>0</v>
      </c>
      <c r="BJ1091" s="186" t="s">
        <v>81</v>
      </c>
      <c r="BK1091" s="211">
        <f>ROUND(I1091*H1091,2)</f>
        <v>0</v>
      </c>
      <c r="BL1091" s="186" t="s">
        <v>279</v>
      </c>
      <c r="BM1091" s="210" t="s">
        <v>1708</v>
      </c>
    </row>
    <row r="1092" spans="1:65" s="139" customFormat="1">
      <c r="B1092" s="138"/>
      <c r="D1092" s="140" t="s">
        <v>149</v>
      </c>
      <c r="E1092" s="141" t="s">
        <v>1</v>
      </c>
      <c r="F1092" s="142" t="s">
        <v>1703</v>
      </c>
      <c r="H1092" s="141" t="s">
        <v>1</v>
      </c>
      <c r="L1092" s="138"/>
      <c r="M1092" s="143"/>
      <c r="N1092" s="144"/>
      <c r="O1092" s="144"/>
      <c r="P1092" s="144"/>
      <c r="Q1092" s="144"/>
      <c r="R1092" s="144"/>
      <c r="S1092" s="144"/>
      <c r="T1092" s="145"/>
      <c r="AT1092" s="141" t="s">
        <v>149</v>
      </c>
      <c r="AU1092" s="141" t="s">
        <v>83</v>
      </c>
      <c r="AV1092" s="139" t="s">
        <v>81</v>
      </c>
      <c r="AW1092" s="139" t="s">
        <v>31</v>
      </c>
      <c r="AX1092" s="139" t="s">
        <v>73</v>
      </c>
      <c r="AY1092" s="141" t="s">
        <v>140</v>
      </c>
    </row>
    <row r="1093" spans="1:65" s="147" customFormat="1">
      <c r="B1093" s="146"/>
      <c r="D1093" s="140" t="s">
        <v>149</v>
      </c>
      <c r="E1093" s="148" t="s">
        <v>1</v>
      </c>
      <c r="F1093" s="149" t="s">
        <v>1709</v>
      </c>
      <c r="H1093" s="150">
        <v>92.608000000000004</v>
      </c>
      <c r="L1093" s="146"/>
      <c r="M1093" s="151"/>
      <c r="N1093" s="152"/>
      <c r="O1093" s="152"/>
      <c r="P1093" s="152"/>
      <c r="Q1093" s="152"/>
      <c r="R1093" s="152"/>
      <c r="S1093" s="152"/>
      <c r="T1093" s="153"/>
      <c r="AT1093" s="148" t="s">
        <v>149</v>
      </c>
      <c r="AU1093" s="148" t="s">
        <v>83</v>
      </c>
      <c r="AV1093" s="147" t="s">
        <v>83</v>
      </c>
      <c r="AW1093" s="147" t="s">
        <v>31</v>
      </c>
      <c r="AX1093" s="147" t="s">
        <v>73</v>
      </c>
      <c r="AY1093" s="148" t="s">
        <v>140</v>
      </c>
    </row>
    <row r="1094" spans="1:65" s="139" customFormat="1">
      <c r="B1094" s="138"/>
      <c r="D1094" s="140" t="s">
        <v>149</v>
      </c>
      <c r="E1094" s="141" t="s">
        <v>1</v>
      </c>
      <c r="F1094" s="142" t="s">
        <v>1710</v>
      </c>
      <c r="H1094" s="141" t="s">
        <v>1</v>
      </c>
      <c r="L1094" s="138"/>
      <c r="M1094" s="143"/>
      <c r="N1094" s="144"/>
      <c r="O1094" s="144"/>
      <c r="P1094" s="144"/>
      <c r="Q1094" s="144"/>
      <c r="R1094" s="144"/>
      <c r="S1094" s="144"/>
      <c r="T1094" s="145"/>
      <c r="AT1094" s="141" t="s">
        <v>149</v>
      </c>
      <c r="AU1094" s="141" t="s">
        <v>83</v>
      </c>
      <c r="AV1094" s="139" t="s">
        <v>81</v>
      </c>
      <c r="AW1094" s="139" t="s">
        <v>31</v>
      </c>
      <c r="AX1094" s="139" t="s">
        <v>73</v>
      </c>
      <c r="AY1094" s="141" t="s">
        <v>140</v>
      </c>
    </row>
    <row r="1095" spans="1:65" s="147" customFormat="1">
      <c r="B1095" s="146"/>
      <c r="D1095" s="140" t="s">
        <v>149</v>
      </c>
      <c r="E1095" s="148" t="s">
        <v>1</v>
      </c>
      <c r="F1095" s="149" t="s">
        <v>1711</v>
      </c>
      <c r="H1095" s="150">
        <v>18</v>
      </c>
      <c r="L1095" s="146"/>
      <c r="M1095" s="151"/>
      <c r="N1095" s="152"/>
      <c r="O1095" s="152"/>
      <c r="P1095" s="152"/>
      <c r="Q1095" s="152"/>
      <c r="R1095" s="152"/>
      <c r="S1095" s="152"/>
      <c r="T1095" s="153"/>
      <c r="AT1095" s="148" t="s">
        <v>149</v>
      </c>
      <c r="AU1095" s="148" t="s">
        <v>83</v>
      </c>
      <c r="AV1095" s="147" t="s">
        <v>83</v>
      </c>
      <c r="AW1095" s="147" t="s">
        <v>31</v>
      </c>
      <c r="AX1095" s="147" t="s">
        <v>73</v>
      </c>
      <c r="AY1095" s="148" t="s">
        <v>140</v>
      </c>
    </row>
    <row r="1096" spans="1:65" s="155" customFormat="1">
      <c r="B1096" s="154"/>
      <c r="D1096" s="140" t="s">
        <v>149</v>
      </c>
      <c r="E1096" s="156" t="s">
        <v>1</v>
      </c>
      <c r="F1096" s="157" t="s">
        <v>170</v>
      </c>
      <c r="H1096" s="158">
        <v>110.608</v>
      </c>
      <c r="L1096" s="154"/>
      <c r="M1096" s="159"/>
      <c r="N1096" s="160"/>
      <c r="O1096" s="160"/>
      <c r="P1096" s="160"/>
      <c r="Q1096" s="160"/>
      <c r="R1096" s="160"/>
      <c r="S1096" s="160"/>
      <c r="T1096" s="161"/>
      <c r="AT1096" s="156" t="s">
        <v>149</v>
      </c>
      <c r="AU1096" s="156" t="s">
        <v>83</v>
      </c>
      <c r="AV1096" s="155" t="s">
        <v>147</v>
      </c>
      <c r="AW1096" s="155" t="s">
        <v>31</v>
      </c>
      <c r="AX1096" s="155" t="s">
        <v>81</v>
      </c>
      <c r="AY1096" s="156" t="s">
        <v>140</v>
      </c>
    </row>
    <row r="1097" spans="1:65" s="117" customFormat="1" ht="22.9" customHeight="1">
      <c r="B1097" s="116"/>
      <c r="D1097" s="118" t="s">
        <v>72</v>
      </c>
      <c r="E1097" s="125" t="s">
        <v>1712</v>
      </c>
      <c r="F1097" s="125" t="s">
        <v>1713</v>
      </c>
      <c r="J1097" s="126">
        <f>BK1097</f>
        <v>0</v>
      </c>
      <c r="L1097" s="116"/>
      <c r="M1097" s="121"/>
      <c r="N1097" s="122"/>
      <c r="O1097" s="122"/>
      <c r="P1097" s="123">
        <f>SUM(P1098:P1123)</f>
        <v>0</v>
      </c>
      <c r="Q1097" s="122"/>
      <c r="R1097" s="123">
        <f>SUM(R1098:R1123)</f>
        <v>0.46682579999999996</v>
      </c>
      <c r="S1097" s="122"/>
      <c r="T1097" s="124">
        <f>SUM(T1098:T1123)</f>
        <v>1.24E-3</v>
      </c>
      <c r="AR1097" s="118" t="s">
        <v>83</v>
      </c>
      <c r="AT1097" s="207" t="s">
        <v>72</v>
      </c>
      <c r="AU1097" s="207" t="s">
        <v>81</v>
      </c>
      <c r="AY1097" s="118" t="s">
        <v>140</v>
      </c>
      <c r="BK1097" s="208">
        <f>SUM(BK1098:BK1123)</f>
        <v>0</v>
      </c>
    </row>
    <row r="1098" spans="1:65" s="39" customFormat="1" ht="24.2" customHeight="1">
      <c r="A1098" s="184"/>
      <c r="B1098" s="26"/>
      <c r="C1098" s="127" t="s">
        <v>1714</v>
      </c>
      <c r="D1098" s="127" t="s">
        <v>143</v>
      </c>
      <c r="E1098" s="128" t="s">
        <v>1715</v>
      </c>
      <c r="F1098" s="129" t="s">
        <v>1716</v>
      </c>
      <c r="G1098" s="130" t="s">
        <v>156</v>
      </c>
      <c r="H1098" s="131">
        <v>954.28</v>
      </c>
      <c r="I1098" s="132"/>
      <c r="J1098" s="133">
        <f>ROUND(I1098*H1098,2)</f>
        <v>0</v>
      </c>
      <c r="K1098" s="134"/>
      <c r="L1098" s="26"/>
      <c r="M1098" s="209" t="s">
        <v>1</v>
      </c>
      <c r="N1098" s="135" t="s">
        <v>38</v>
      </c>
      <c r="O1098" s="61"/>
      <c r="P1098" s="136">
        <f>O1098*H1098</f>
        <v>0</v>
      </c>
      <c r="Q1098" s="136">
        <v>0</v>
      </c>
      <c r="R1098" s="136">
        <f>Q1098*H1098</f>
        <v>0</v>
      </c>
      <c r="S1098" s="136">
        <v>0</v>
      </c>
      <c r="T1098" s="137">
        <f>S1098*H1098</f>
        <v>0</v>
      </c>
      <c r="U1098" s="184"/>
      <c r="V1098" s="184"/>
      <c r="W1098" s="184"/>
      <c r="X1098" s="184"/>
      <c r="Y1098" s="184"/>
      <c r="Z1098" s="184"/>
      <c r="AA1098" s="184"/>
      <c r="AB1098" s="184"/>
      <c r="AC1098" s="184"/>
      <c r="AD1098" s="184"/>
      <c r="AE1098" s="184"/>
      <c r="AR1098" s="210" t="s">
        <v>279</v>
      </c>
      <c r="AT1098" s="210" t="s">
        <v>143</v>
      </c>
      <c r="AU1098" s="210" t="s">
        <v>83</v>
      </c>
      <c r="AY1098" s="186" t="s">
        <v>140</v>
      </c>
      <c r="BE1098" s="211">
        <f>IF(N1098="základní",J1098,0)</f>
        <v>0</v>
      </c>
      <c r="BF1098" s="211">
        <f>IF(N1098="snížená",J1098,0)</f>
        <v>0</v>
      </c>
      <c r="BG1098" s="211">
        <f>IF(N1098="zákl. přenesená",J1098,0)</f>
        <v>0</v>
      </c>
      <c r="BH1098" s="211">
        <f>IF(N1098="sníž. přenesená",J1098,0)</f>
        <v>0</v>
      </c>
      <c r="BI1098" s="211">
        <f>IF(N1098="nulová",J1098,0)</f>
        <v>0</v>
      </c>
      <c r="BJ1098" s="186" t="s">
        <v>81</v>
      </c>
      <c r="BK1098" s="211">
        <f>ROUND(I1098*H1098,2)</f>
        <v>0</v>
      </c>
      <c r="BL1098" s="186" t="s">
        <v>279</v>
      </c>
      <c r="BM1098" s="210" t="s">
        <v>1717</v>
      </c>
    </row>
    <row r="1099" spans="1:65" s="39" customFormat="1" ht="16.5" customHeight="1">
      <c r="A1099" s="184"/>
      <c r="B1099" s="26"/>
      <c r="C1099" s="127" t="s">
        <v>1718</v>
      </c>
      <c r="D1099" s="127" t="s">
        <v>143</v>
      </c>
      <c r="E1099" s="128" t="s">
        <v>1719</v>
      </c>
      <c r="F1099" s="129" t="s">
        <v>1720</v>
      </c>
      <c r="G1099" s="130" t="s">
        <v>156</v>
      </c>
      <c r="H1099" s="131">
        <v>4</v>
      </c>
      <c r="I1099" s="132"/>
      <c r="J1099" s="133">
        <f>ROUND(I1099*H1099,2)</f>
        <v>0</v>
      </c>
      <c r="K1099" s="134"/>
      <c r="L1099" s="26"/>
      <c r="M1099" s="209" t="s">
        <v>1</v>
      </c>
      <c r="N1099" s="135" t="s">
        <v>38</v>
      </c>
      <c r="O1099" s="61"/>
      <c r="P1099" s="136">
        <f>O1099*H1099</f>
        <v>0</v>
      </c>
      <c r="Q1099" s="136">
        <v>1E-3</v>
      </c>
      <c r="R1099" s="136">
        <f>Q1099*H1099</f>
        <v>4.0000000000000001E-3</v>
      </c>
      <c r="S1099" s="136">
        <v>3.1E-4</v>
      </c>
      <c r="T1099" s="137">
        <f>S1099*H1099</f>
        <v>1.24E-3</v>
      </c>
      <c r="U1099" s="184"/>
      <c r="V1099" s="184"/>
      <c r="W1099" s="184"/>
      <c r="X1099" s="184"/>
      <c r="Y1099" s="184"/>
      <c r="Z1099" s="184"/>
      <c r="AA1099" s="184"/>
      <c r="AB1099" s="184"/>
      <c r="AC1099" s="184"/>
      <c r="AD1099" s="184"/>
      <c r="AE1099" s="184"/>
      <c r="AR1099" s="210" t="s">
        <v>279</v>
      </c>
      <c r="AT1099" s="210" t="s">
        <v>143</v>
      </c>
      <c r="AU1099" s="210" t="s">
        <v>83</v>
      </c>
      <c r="AY1099" s="186" t="s">
        <v>140</v>
      </c>
      <c r="BE1099" s="211">
        <f>IF(N1099="základní",J1099,0)</f>
        <v>0</v>
      </c>
      <c r="BF1099" s="211">
        <f>IF(N1099="snížená",J1099,0)</f>
        <v>0</v>
      </c>
      <c r="BG1099" s="211">
        <f>IF(N1099="zákl. přenesená",J1099,0)</f>
        <v>0</v>
      </c>
      <c r="BH1099" s="211">
        <f>IF(N1099="sníž. přenesená",J1099,0)</f>
        <v>0</v>
      </c>
      <c r="BI1099" s="211">
        <f>IF(N1099="nulová",J1099,0)</f>
        <v>0</v>
      </c>
      <c r="BJ1099" s="186" t="s">
        <v>81</v>
      </c>
      <c r="BK1099" s="211">
        <f>ROUND(I1099*H1099,2)</f>
        <v>0</v>
      </c>
      <c r="BL1099" s="186" t="s">
        <v>279</v>
      </c>
      <c r="BM1099" s="210" t="s">
        <v>1721</v>
      </c>
    </row>
    <row r="1100" spans="1:65" s="139" customFormat="1">
      <c r="B1100" s="138"/>
      <c r="D1100" s="140" t="s">
        <v>149</v>
      </c>
      <c r="E1100" s="141" t="s">
        <v>1</v>
      </c>
      <c r="F1100" s="142" t="s">
        <v>1722</v>
      </c>
      <c r="H1100" s="141" t="s">
        <v>1</v>
      </c>
      <c r="L1100" s="138"/>
      <c r="M1100" s="143"/>
      <c r="N1100" s="144"/>
      <c r="O1100" s="144"/>
      <c r="P1100" s="144"/>
      <c r="Q1100" s="144"/>
      <c r="R1100" s="144"/>
      <c r="S1100" s="144"/>
      <c r="T1100" s="145"/>
      <c r="AT1100" s="141" t="s">
        <v>149</v>
      </c>
      <c r="AU1100" s="141" t="s">
        <v>83</v>
      </c>
      <c r="AV1100" s="139" t="s">
        <v>81</v>
      </c>
      <c r="AW1100" s="139" t="s">
        <v>31</v>
      </c>
      <c r="AX1100" s="139" t="s">
        <v>73</v>
      </c>
      <c r="AY1100" s="141" t="s">
        <v>140</v>
      </c>
    </row>
    <row r="1101" spans="1:65" s="147" customFormat="1">
      <c r="B1101" s="146"/>
      <c r="D1101" s="140" t="s">
        <v>149</v>
      </c>
      <c r="E1101" s="148" t="s">
        <v>1</v>
      </c>
      <c r="F1101" s="149" t="s">
        <v>167</v>
      </c>
      <c r="H1101" s="150">
        <v>4</v>
      </c>
      <c r="L1101" s="146"/>
      <c r="M1101" s="151"/>
      <c r="N1101" s="152"/>
      <c r="O1101" s="152"/>
      <c r="P1101" s="152"/>
      <c r="Q1101" s="152"/>
      <c r="R1101" s="152"/>
      <c r="S1101" s="152"/>
      <c r="T1101" s="153"/>
      <c r="AT1101" s="148" t="s">
        <v>149</v>
      </c>
      <c r="AU1101" s="148" t="s">
        <v>83</v>
      </c>
      <c r="AV1101" s="147" t="s">
        <v>83</v>
      </c>
      <c r="AW1101" s="147" t="s">
        <v>31</v>
      </c>
      <c r="AX1101" s="147" t="s">
        <v>81</v>
      </c>
      <c r="AY1101" s="148" t="s">
        <v>140</v>
      </c>
    </row>
    <row r="1102" spans="1:65" s="39" customFormat="1" ht="24.2" customHeight="1">
      <c r="A1102" s="184"/>
      <c r="B1102" s="26"/>
      <c r="C1102" s="127" t="s">
        <v>1723</v>
      </c>
      <c r="D1102" s="127" t="s">
        <v>143</v>
      </c>
      <c r="E1102" s="128" t="s">
        <v>1724</v>
      </c>
      <c r="F1102" s="129" t="s">
        <v>1725</v>
      </c>
      <c r="G1102" s="130" t="s">
        <v>156</v>
      </c>
      <c r="H1102" s="131">
        <v>954.28</v>
      </c>
      <c r="I1102" s="132"/>
      <c r="J1102" s="133">
        <f>ROUND(I1102*H1102,2)</f>
        <v>0</v>
      </c>
      <c r="K1102" s="134"/>
      <c r="L1102" s="26"/>
      <c r="M1102" s="209" t="s">
        <v>1</v>
      </c>
      <c r="N1102" s="135" t="s">
        <v>38</v>
      </c>
      <c r="O1102" s="61"/>
      <c r="P1102" s="136">
        <f>O1102*H1102</f>
        <v>0</v>
      </c>
      <c r="Q1102" s="136">
        <v>2.0000000000000001E-4</v>
      </c>
      <c r="R1102" s="136">
        <f>Q1102*H1102</f>
        <v>0.190856</v>
      </c>
      <c r="S1102" s="136">
        <v>0</v>
      </c>
      <c r="T1102" s="137">
        <f>S1102*H1102</f>
        <v>0</v>
      </c>
      <c r="U1102" s="184"/>
      <c r="V1102" s="184"/>
      <c r="W1102" s="184"/>
      <c r="X1102" s="184"/>
      <c r="Y1102" s="184"/>
      <c r="Z1102" s="184"/>
      <c r="AA1102" s="184"/>
      <c r="AB1102" s="184"/>
      <c r="AC1102" s="184"/>
      <c r="AD1102" s="184"/>
      <c r="AE1102" s="184"/>
      <c r="AR1102" s="210" t="s">
        <v>279</v>
      </c>
      <c r="AT1102" s="210" t="s">
        <v>143</v>
      </c>
      <c r="AU1102" s="210" t="s">
        <v>83</v>
      </c>
      <c r="AY1102" s="186" t="s">
        <v>140</v>
      </c>
      <c r="BE1102" s="211">
        <f>IF(N1102="základní",J1102,0)</f>
        <v>0</v>
      </c>
      <c r="BF1102" s="211">
        <f>IF(N1102="snížená",J1102,0)</f>
        <v>0</v>
      </c>
      <c r="BG1102" s="211">
        <f>IF(N1102="zákl. přenesená",J1102,0)</f>
        <v>0</v>
      </c>
      <c r="BH1102" s="211">
        <f>IF(N1102="sníž. přenesená",J1102,0)</f>
        <v>0</v>
      </c>
      <c r="BI1102" s="211">
        <f>IF(N1102="nulová",J1102,0)</f>
        <v>0</v>
      </c>
      <c r="BJ1102" s="186" t="s">
        <v>81</v>
      </c>
      <c r="BK1102" s="211">
        <f>ROUND(I1102*H1102,2)</f>
        <v>0</v>
      </c>
      <c r="BL1102" s="186" t="s">
        <v>279</v>
      </c>
      <c r="BM1102" s="210" t="s">
        <v>1726</v>
      </c>
    </row>
    <row r="1103" spans="1:65" s="39" customFormat="1" ht="33" customHeight="1">
      <c r="A1103" s="184"/>
      <c r="B1103" s="26"/>
      <c r="C1103" s="127" t="s">
        <v>1727</v>
      </c>
      <c r="D1103" s="127" t="s">
        <v>143</v>
      </c>
      <c r="E1103" s="128" t="s">
        <v>1728</v>
      </c>
      <c r="F1103" s="129" t="s">
        <v>1729</v>
      </c>
      <c r="G1103" s="130" t="s">
        <v>156</v>
      </c>
      <c r="H1103" s="131">
        <v>954.28</v>
      </c>
      <c r="I1103" s="132"/>
      <c r="J1103" s="133">
        <f>ROUND(I1103*H1103,2)</f>
        <v>0</v>
      </c>
      <c r="K1103" s="134"/>
      <c r="L1103" s="26"/>
      <c r="M1103" s="209" t="s">
        <v>1</v>
      </c>
      <c r="N1103" s="135" t="s">
        <v>38</v>
      </c>
      <c r="O1103" s="61"/>
      <c r="P1103" s="136">
        <f>O1103*H1103</f>
        <v>0</v>
      </c>
      <c r="Q1103" s="136">
        <v>2.8499999999999999E-4</v>
      </c>
      <c r="R1103" s="136">
        <f>Q1103*H1103</f>
        <v>0.27196979999999998</v>
      </c>
      <c r="S1103" s="136">
        <v>0</v>
      </c>
      <c r="T1103" s="137">
        <f>S1103*H1103</f>
        <v>0</v>
      </c>
      <c r="U1103" s="184"/>
      <c r="V1103" s="184"/>
      <c r="W1103" s="184"/>
      <c r="X1103" s="184"/>
      <c r="Y1103" s="184"/>
      <c r="Z1103" s="184"/>
      <c r="AA1103" s="184"/>
      <c r="AB1103" s="184"/>
      <c r="AC1103" s="184"/>
      <c r="AD1103" s="184"/>
      <c r="AE1103" s="184"/>
      <c r="AR1103" s="210" t="s">
        <v>279</v>
      </c>
      <c r="AT1103" s="210" t="s">
        <v>143</v>
      </c>
      <c r="AU1103" s="210" t="s">
        <v>83</v>
      </c>
      <c r="AY1103" s="186" t="s">
        <v>140</v>
      </c>
      <c r="BE1103" s="211">
        <f>IF(N1103="základní",J1103,0)</f>
        <v>0</v>
      </c>
      <c r="BF1103" s="211">
        <f>IF(N1103="snížená",J1103,0)</f>
        <v>0</v>
      </c>
      <c r="BG1103" s="211">
        <f>IF(N1103="zákl. přenesená",J1103,0)</f>
        <v>0</v>
      </c>
      <c r="BH1103" s="211">
        <f>IF(N1103="sníž. přenesená",J1103,0)</f>
        <v>0</v>
      </c>
      <c r="BI1103" s="211">
        <f>IF(N1103="nulová",J1103,0)</f>
        <v>0</v>
      </c>
      <c r="BJ1103" s="186" t="s">
        <v>81</v>
      </c>
      <c r="BK1103" s="211">
        <f>ROUND(I1103*H1103,2)</f>
        <v>0</v>
      </c>
      <c r="BL1103" s="186" t="s">
        <v>279</v>
      </c>
      <c r="BM1103" s="210" t="s">
        <v>1730</v>
      </c>
    </row>
    <row r="1104" spans="1:65" s="139" customFormat="1">
      <c r="B1104" s="138"/>
      <c r="D1104" s="140" t="s">
        <v>149</v>
      </c>
      <c r="E1104" s="141" t="s">
        <v>1</v>
      </c>
      <c r="F1104" s="142" t="s">
        <v>234</v>
      </c>
      <c r="H1104" s="141" t="s">
        <v>1</v>
      </c>
      <c r="L1104" s="138"/>
      <c r="M1104" s="143"/>
      <c r="N1104" s="144"/>
      <c r="O1104" s="144"/>
      <c r="P1104" s="144"/>
      <c r="Q1104" s="144"/>
      <c r="R1104" s="144"/>
      <c r="S1104" s="144"/>
      <c r="T1104" s="145"/>
      <c r="AT1104" s="141" t="s">
        <v>149</v>
      </c>
      <c r="AU1104" s="141" t="s">
        <v>83</v>
      </c>
      <c r="AV1104" s="139" t="s">
        <v>81</v>
      </c>
      <c r="AW1104" s="139" t="s">
        <v>31</v>
      </c>
      <c r="AX1104" s="139" t="s">
        <v>73</v>
      </c>
      <c r="AY1104" s="141" t="s">
        <v>140</v>
      </c>
    </row>
    <row r="1105" spans="2:51" s="147" customFormat="1">
      <c r="B1105" s="146"/>
      <c r="D1105" s="140" t="s">
        <v>149</v>
      </c>
      <c r="E1105" s="148" t="s">
        <v>1</v>
      </c>
      <c r="F1105" s="149" t="s">
        <v>235</v>
      </c>
      <c r="H1105" s="150">
        <v>28.099999999999998</v>
      </c>
      <c r="L1105" s="146"/>
      <c r="M1105" s="151"/>
      <c r="N1105" s="152"/>
      <c r="O1105" s="152"/>
      <c r="P1105" s="152"/>
      <c r="Q1105" s="152"/>
      <c r="R1105" s="152"/>
      <c r="S1105" s="152"/>
      <c r="T1105" s="153"/>
      <c r="AT1105" s="148" t="s">
        <v>149</v>
      </c>
      <c r="AU1105" s="148" t="s">
        <v>83</v>
      </c>
      <c r="AV1105" s="147" t="s">
        <v>83</v>
      </c>
      <c r="AW1105" s="147" t="s">
        <v>31</v>
      </c>
      <c r="AX1105" s="147" t="s">
        <v>73</v>
      </c>
      <c r="AY1105" s="148" t="s">
        <v>140</v>
      </c>
    </row>
    <row r="1106" spans="2:51" s="139" customFormat="1">
      <c r="B1106" s="138"/>
      <c r="D1106" s="140" t="s">
        <v>149</v>
      </c>
      <c r="E1106" s="141" t="s">
        <v>1</v>
      </c>
      <c r="F1106" s="142" t="s">
        <v>1731</v>
      </c>
      <c r="H1106" s="141" t="s">
        <v>1</v>
      </c>
      <c r="L1106" s="138"/>
      <c r="M1106" s="143"/>
      <c r="N1106" s="144"/>
      <c r="O1106" s="144"/>
      <c r="P1106" s="144"/>
      <c r="Q1106" s="144"/>
      <c r="R1106" s="144"/>
      <c r="S1106" s="144"/>
      <c r="T1106" s="145"/>
      <c r="AT1106" s="141" t="s">
        <v>149</v>
      </c>
      <c r="AU1106" s="141" t="s">
        <v>83</v>
      </c>
      <c r="AV1106" s="139" t="s">
        <v>81</v>
      </c>
      <c r="AW1106" s="139" t="s">
        <v>31</v>
      </c>
      <c r="AX1106" s="139" t="s">
        <v>73</v>
      </c>
      <c r="AY1106" s="141" t="s">
        <v>140</v>
      </c>
    </row>
    <row r="1107" spans="2:51" s="147" customFormat="1" ht="22.5">
      <c r="B1107" s="146"/>
      <c r="D1107" s="140" t="s">
        <v>149</v>
      </c>
      <c r="E1107" s="148" t="s">
        <v>1</v>
      </c>
      <c r="F1107" s="149" t="s">
        <v>1732</v>
      </c>
      <c r="H1107" s="150">
        <v>18.360000000000003</v>
      </c>
      <c r="L1107" s="146"/>
      <c r="M1107" s="151"/>
      <c r="N1107" s="152"/>
      <c r="O1107" s="152"/>
      <c r="P1107" s="152"/>
      <c r="Q1107" s="152"/>
      <c r="R1107" s="152"/>
      <c r="S1107" s="152"/>
      <c r="T1107" s="153"/>
      <c r="AT1107" s="148" t="s">
        <v>149</v>
      </c>
      <c r="AU1107" s="148" t="s">
        <v>83</v>
      </c>
      <c r="AV1107" s="147" t="s">
        <v>83</v>
      </c>
      <c r="AW1107" s="147" t="s">
        <v>31</v>
      </c>
      <c r="AX1107" s="147" t="s">
        <v>73</v>
      </c>
      <c r="AY1107" s="148" t="s">
        <v>140</v>
      </c>
    </row>
    <row r="1108" spans="2:51" s="139" customFormat="1">
      <c r="B1108" s="138"/>
      <c r="D1108" s="140" t="s">
        <v>149</v>
      </c>
      <c r="E1108" s="141" t="s">
        <v>1</v>
      </c>
      <c r="F1108" s="142" t="s">
        <v>236</v>
      </c>
      <c r="H1108" s="141" t="s">
        <v>1</v>
      </c>
      <c r="L1108" s="138"/>
      <c r="M1108" s="143"/>
      <c r="N1108" s="144"/>
      <c r="O1108" s="144"/>
      <c r="P1108" s="144"/>
      <c r="Q1108" s="144"/>
      <c r="R1108" s="144"/>
      <c r="S1108" s="144"/>
      <c r="T1108" s="145"/>
      <c r="AT1108" s="141" t="s">
        <v>149</v>
      </c>
      <c r="AU1108" s="141" t="s">
        <v>83</v>
      </c>
      <c r="AV1108" s="139" t="s">
        <v>81</v>
      </c>
      <c r="AW1108" s="139" t="s">
        <v>31</v>
      </c>
      <c r="AX1108" s="139" t="s">
        <v>73</v>
      </c>
      <c r="AY1108" s="141" t="s">
        <v>140</v>
      </c>
    </row>
    <row r="1109" spans="2:51" s="147" customFormat="1">
      <c r="B1109" s="146"/>
      <c r="D1109" s="140" t="s">
        <v>149</v>
      </c>
      <c r="E1109" s="148" t="s">
        <v>1</v>
      </c>
      <c r="F1109" s="149" t="s">
        <v>237</v>
      </c>
      <c r="H1109" s="150">
        <v>95.4</v>
      </c>
      <c r="L1109" s="146"/>
      <c r="M1109" s="151"/>
      <c r="N1109" s="152"/>
      <c r="O1109" s="152"/>
      <c r="P1109" s="152"/>
      <c r="Q1109" s="152"/>
      <c r="R1109" s="152"/>
      <c r="S1109" s="152"/>
      <c r="T1109" s="153"/>
      <c r="AT1109" s="148" t="s">
        <v>149</v>
      </c>
      <c r="AU1109" s="148" t="s">
        <v>83</v>
      </c>
      <c r="AV1109" s="147" t="s">
        <v>83</v>
      </c>
      <c r="AW1109" s="147" t="s">
        <v>31</v>
      </c>
      <c r="AX1109" s="147" t="s">
        <v>73</v>
      </c>
      <c r="AY1109" s="148" t="s">
        <v>140</v>
      </c>
    </row>
    <row r="1110" spans="2:51" s="139" customFormat="1">
      <c r="B1110" s="138"/>
      <c r="D1110" s="140" t="s">
        <v>149</v>
      </c>
      <c r="E1110" s="141" t="s">
        <v>1</v>
      </c>
      <c r="F1110" s="142" t="s">
        <v>1731</v>
      </c>
      <c r="H1110" s="141" t="s">
        <v>1</v>
      </c>
      <c r="L1110" s="138"/>
      <c r="M1110" s="143"/>
      <c r="N1110" s="144"/>
      <c r="O1110" s="144"/>
      <c r="P1110" s="144"/>
      <c r="Q1110" s="144"/>
      <c r="R1110" s="144"/>
      <c r="S1110" s="144"/>
      <c r="T1110" s="145"/>
      <c r="AT1110" s="141" t="s">
        <v>149</v>
      </c>
      <c r="AU1110" s="141" t="s">
        <v>83</v>
      </c>
      <c r="AV1110" s="139" t="s">
        <v>81</v>
      </c>
      <c r="AW1110" s="139" t="s">
        <v>31</v>
      </c>
      <c r="AX1110" s="139" t="s">
        <v>73</v>
      </c>
      <c r="AY1110" s="141" t="s">
        <v>140</v>
      </c>
    </row>
    <row r="1111" spans="2:51" s="147" customFormat="1" ht="22.5">
      <c r="B1111" s="146"/>
      <c r="D1111" s="140" t="s">
        <v>149</v>
      </c>
      <c r="E1111" s="148" t="s">
        <v>1</v>
      </c>
      <c r="F1111" s="149" t="s">
        <v>1733</v>
      </c>
      <c r="H1111" s="150">
        <v>155.07099999999997</v>
      </c>
      <c r="L1111" s="146"/>
      <c r="M1111" s="151"/>
      <c r="N1111" s="152"/>
      <c r="O1111" s="152"/>
      <c r="P1111" s="152"/>
      <c r="Q1111" s="152"/>
      <c r="R1111" s="152"/>
      <c r="S1111" s="152"/>
      <c r="T1111" s="153"/>
      <c r="AT1111" s="148" t="s">
        <v>149</v>
      </c>
      <c r="AU1111" s="148" t="s">
        <v>83</v>
      </c>
      <c r="AV1111" s="147" t="s">
        <v>83</v>
      </c>
      <c r="AW1111" s="147" t="s">
        <v>31</v>
      </c>
      <c r="AX1111" s="147" t="s">
        <v>73</v>
      </c>
      <c r="AY1111" s="148" t="s">
        <v>140</v>
      </c>
    </row>
    <row r="1112" spans="2:51" s="139" customFormat="1">
      <c r="B1112" s="138"/>
      <c r="D1112" s="140" t="s">
        <v>149</v>
      </c>
      <c r="E1112" s="141" t="s">
        <v>1</v>
      </c>
      <c r="F1112" s="142" t="s">
        <v>238</v>
      </c>
      <c r="H1112" s="141" t="s">
        <v>1</v>
      </c>
      <c r="L1112" s="138"/>
      <c r="M1112" s="143"/>
      <c r="N1112" s="144"/>
      <c r="O1112" s="144"/>
      <c r="P1112" s="144"/>
      <c r="Q1112" s="144"/>
      <c r="R1112" s="144"/>
      <c r="S1112" s="144"/>
      <c r="T1112" s="145"/>
      <c r="AT1112" s="141" t="s">
        <v>149</v>
      </c>
      <c r="AU1112" s="141" t="s">
        <v>83</v>
      </c>
      <c r="AV1112" s="139" t="s">
        <v>81</v>
      </c>
      <c r="AW1112" s="139" t="s">
        <v>31</v>
      </c>
      <c r="AX1112" s="139" t="s">
        <v>73</v>
      </c>
      <c r="AY1112" s="141" t="s">
        <v>140</v>
      </c>
    </row>
    <row r="1113" spans="2:51" s="147" customFormat="1">
      <c r="B1113" s="146"/>
      <c r="D1113" s="140" t="s">
        <v>149</v>
      </c>
      <c r="E1113" s="148" t="s">
        <v>1</v>
      </c>
      <c r="F1113" s="149" t="s">
        <v>239</v>
      </c>
      <c r="H1113" s="150">
        <v>231.7</v>
      </c>
      <c r="L1113" s="146"/>
      <c r="M1113" s="151"/>
      <c r="N1113" s="152"/>
      <c r="O1113" s="152"/>
      <c r="P1113" s="152"/>
      <c r="Q1113" s="152"/>
      <c r="R1113" s="152"/>
      <c r="S1113" s="152"/>
      <c r="T1113" s="153"/>
      <c r="AT1113" s="148" t="s">
        <v>149</v>
      </c>
      <c r="AU1113" s="148" t="s">
        <v>83</v>
      </c>
      <c r="AV1113" s="147" t="s">
        <v>83</v>
      </c>
      <c r="AW1113" s="147" t="s">
        <v>31</v>
      </c>
      <c r="AX1113" s="147" t="s">
        <v>73</v>
      </c>
      <c r="AY1113" s="148" t="s">
        <v>140</v>
      </c>
    </row>
    <row r="1114" spans="2:51" s="139" customFormat="1">
      <c r="B1114" s="138"/>
      <c r="D1114" s="140" t="s">
        <v>149</v>
      </c>
      <c r="E1114" s="141" t="s">
        <v>1</v>
      </c>
      <c r="F1114" s="142" t="s">
        <v>1731</v>
      </c>
      <c r="H1114" s="141" t="s">
        <v>1</v>
      </c>
      <c r="L1114" s="138"/>
      <c r="M1114" s="143"/>
      <c r="N1114" s="144"/>
      <c r="O1114" s="144"/>
      <c r="P1114" s="144"/>
      <c r="Q1114" s="144"/>
      <c r="R1114" s="144"/>
      <c r="S1114" s="144"/>
      <c r="T1114" s="145"/>
      <c r="AT1114" s="141" t="s">
        <v>149</v>
      </c>
      <c r="AU1114" s="141" t="s">
        <v>83</v>
      </c>
      <c r="AV1114" s="139" t="s">
        <v>81</v>
      </c>
      <c r="AW1114" s="139" t="s">
        <v>31</v>
      </c>
      <c r="AX1114" s="139" t="s">
        <v>73</v>
      </c>
      <c r="AY1114" s="141" t="s">
        <v>140</v>
      </c>
    </row>
    <row r="1115" spans="2:51" s="147" customFormat="1">
      <c r="B1115" s="146"/>
      <c r="D1115" s="140" t="s">
        <v>149</v>
      </c>
      <c r="E1115" s="148" t="s">
        <v>1</v>
      </c>
      <c r="F1115" s="149" t="s">
        <v>1734</v>
      </c>
      <c r="H1115" s="150">
        <v>71.729499999999987</v>
      </c>
      <c r="L1115" s="146"/>
      <c r="M1115" s="151"/>
      <c r="N1115" s="152"/>
      <c r="O1115" s="152"/>
      <c r="P1115" s="152"/>
      <c r="Q1115" s="152"/>
      <c r="R1115" s="152"/>
      <c r="S1115" s="152"/>
      <c r="T1115" s="153"/>
      <c r="AT1115" s="148" t="s">
        <v>149</v>
      </c>
      <c r="AU1115" s="148" t="s">
        <v>83</v>
      </c>
      <c r="AV1115" s="147" t="s">
        <v>83</v>
      </c>
      <c r="AW1115" s="147" t="s">
        <v>31</v>
      </c>
      <c r="AX1115" s="147" t="s">
        <v>73</v>
      </c>
      <c r="AY1115" s="148" t="s">
        <v>140</v>
      </c>
    </row>
    <row r="1116" spans="2:51" s="147" customFormat="1">
      <c r="B1116" s="146"/>
      <c r="D1116" s="140" t="s">
        <v>149</v>
      </c>
      <c r="E1116" s="148" t="s">
        <v>1</v>
      </c>
      <c r="F1116" s="149" t="s">
        <v>1735</v>
      </c>
      <c r="H1116" s="150">
        <v>43.456999999999994</v>
      </c>
      <c r="L1116" s="146"/>
      <c r="M1116" s="151"/>
      <c r="N1116" s="152"/>
      <c r="O1116" s="152"/>
      <c r="P1116" s="152"/>
      <c r="Q1116" s="152"/>
      <c r="R1116" s="152"/>
      <c r="S1116" s="152"/>
      <c r="T1116" s="153"/>
      <c r="AT1116" s="148" t="s">
        <v>149</v>
      </c>
      <c r="AU1116" s="148" t="s">
        <v>83</v>
      </c>
      <c r="AV1116" s="147" t="s">
        <v>83</v>
      </c>
      <c r="AW1116" s="147" t="s">
        <v>31</v>
      </c>
      <c r="AX1116" s="147" t="s">
        <v>73</v>
      </c>
      <c r="AY1116" s="148" t="s">
        <v>140</v>
      </c>
    </row>
    <row r="1117" spans="2:51" s="147" customFormat="1">
      <c r="B1117" s="146"/>
      <c r="D1117" s="140" t="s">
        <v>149</v>
      </c>
      <c r="E1117" s="148" t="s">
        <v>1</v>
      </c>
      <c r="F1117" s="149" t="s">
        <v>1736</v>
      </c>
      <c r="H1117" s="150">
        <v>87.861000000000004</v>
      </c>
      <c r="L1117" s="146"/>
      <c r="M1117" s="151"/>
      <c r="N1117" s="152"/>
      <c r="O1117" s="152"/>
      <c r="P1117" s="152"/>
      <c r="Q1117" s="152"/>
      <c r="R1117" s="152"/>
      <c r="S1117" s="152"/>
      <c r="T1117" s="153"/>
      <c r="AT1117" s="148" t="s">
        <v>149</v>
      </c>
      <c r="AU1117" s="148" t="s">
        <v>83</v>
      </c>
      <c r="AV1117" s="147" t="s">
        <v>83</v>
      </c>
      <c r="AW1117" s="147" t="s">
        <v>31</v>
      </c>
      <c r="AX1117" s="147" t="s">
        <v>73</v>
      </c>
      <c r="AY1117" s="148" t="s">
        <v>140</v>
      </c>
    </row>
    <row r="1118" spans="2:51" s="147" customFormat="1">
      <c r="B1118" s="146"/>
      <c r="D1118" s="140" t="s">
        <v>149</v>
      </c>
      <c r="E1118" s="148" t="s">
        <v>1</v>
      </c>
      <c r="F1118" s="149" t="s">
        <v>1737</v>
      </c>
      <c r="H1118" s="150">
        <v>87.497</v>
      </c>
      <c r="L1118" s="146"/>
      <c r="M1118" s="151"/>
      <c r="N1118" s="152"/>
      <c r="O1118" s="152"/>
      <c r="P1118" s="152"/>
      <c r="Q1118" s="152"/>
      <c r="R1118" s="152"/>
      <c r="S1118" s="152"/>
      <c r="T1118" s="153"/>
      <c r="AT1118" s="148" t="s">
        <v>149</v>
      </c>
      <c r="AU1118" s="148" t="s">
        <v>83</v>
      </c>
      <c r="AV1118" s="147" t="s">
        <v>83</v>
      </c>
      <c r="AW1118" s="147" t="s">
        <v>31</v>
      </c>
      <c r="AX1118" s="147" t="s">
        <v>73</v>
      </c>
      <c r="AY1118" s="148" t="s">
        <v>140</v>
      </c>
    </row>
    <row r="1119" spans="2:51" s="147" customFormat="1">
      <c r="B1119" s="146"/>
      <c r="D1119" s="140" t="s">
        <v>149</v>
      </c>
      <c r="E1119" s="148" t="s">
        <v>1</v>
      </c>
      <c r="F1119" s="149" t="s">
        <v>1738</v>
      </c>
      <c r="H1119" s="150">
        <v>85.103999999999985</v>
      </c>
      <c r="L1119" s="146"/>
      <c r="M1119" s="151"/>
      <c r="N1119" s="152"/>
      <c r="O1119" s="152"/>
      <c r="P1119" s="152"/>
      <c r="Q1119" s="152"/>
      <c r="R1119" s="152"/>
      <c r="S1119" s="152"/>
      <c r="T1119" s="153"/>
      <c r="AT1119" s="148" t="s">
        <v>149</v>
      </c>
      <c r="AU1119" s="148" t="s">
        <v>83</v>
      </c>
      <c r="AV1119" s="147" t="s">
        <v>83</v>
      </c>
      <c r="AW1119" s="147" t="s">
        <v>31</v>
      </c>
      <c r="AX1119" s="147" t="s">
        <v>73</v>
      </c>
      <c r="AY1119" s="148" t="s">
        <v>140</v>
      </c>
    </row>
    <row r="1120" spans="2:51" s="139" customFormat="1" ht="22.5">
      <c r="B1120" s="138"/>
      <c r="D1120" s="140" t="s">
        <v>149</v>
      </c>
      <c r="E1120" s="141" t="s">
        <v>1</v>
      </c>
      <c r="F1120" s="142" t="s">
        <v>1739</v>
      </c>
      <c r="H1120" s="141" t="s">
        <v>1</v>
      </c>
      <c r="L1120" s="138"/>
      <c r="M1120" s="143"/>
      <c r="N1120" s="144"/>
      <c r="O1120" s="144"/>
      <c r="P1120" s="144"/>
      <c r="Q1120" s="144"/>
      <c r="R1120" s="144"/>
      <c r="S1120" s="144"/>
      <c r="T1120" s="145"/>
      <c r="AT1120" s="141" t="s">
        <v>149</v>
      </c>
      <c r="AU1120" s="141" t="s">
        <v>83</v>
      </c>
      <c r="AV1120" s="139" t="s">
        <v>81</v>
      </c>
      <c r="AW1120" s="139" t="s">
        <v>31</v>
      </c>
      <c r="AX1120" s="139" t="s">
        <v>73</v>
      </c>
      <c r="AY1120" s="141" t="s">
        <v>140</v>
      </c>
    </row>
    <row r="1121" spans="1:65" s="139" customFormat="1">
      <c r="B1121" s="138"/>
      <c r="D1121" s="140" t="s">
        <v>149</v>
      </c>
      <c r="E1121" s="141" t="s">
        <v>1</v>
      </c>
      <c r="F1121" s="142" t="s">
        <v>1740</v>
      </c>
      <c r="H1121" s="141" t="s">
        <v>1</v>
      </c>
      <c r="L1121" s="138"/>
      <c r="M1121" s="143"/>
      <c r="N1121" s="144"/>
      <c r="O1121" s="144"/>
      <c r="P1121" s="144"/>
      <c r="Q1121" s="144"/>
      <c r="R1121" s="144"/>
      <c r="S1121" s="144"/>
      <c r="T1121" s="145"/>
      <c r="AT1121" s="141" t="s">
        <v>149</v>
      </c>
      <c r="AU1121" s="141" t="s">
        <v>83</v>
      </c>
      <c r="AV1121" s="139" t="s">
        <v>81</v>
      </c>
      <c r="AW1121" s="139" t="s">
        <v>31</v>
      </c>
      <c r="AX1121" s="139" t="s">
        <v>73</v>
      </c>
      <c r="AY1121" s="141" t="s">
        <v>140</v>
      </c>
    </row>
    <row r="1122" spans="1:65" s="147" customFormat="1">
      <c r="B1122" s="146"/>
      <c r="D1122" s="140" t="s">
        <v>149</v>
      </c>
      <c r="E1122" s="148" t="s">
        <v>1</v>
      </c>
      <c r="F1122" s="149" t="s">
        <v>181</v>
      </c>
      <c r="H1122" s="150">
        <v>50</v>
      </c>
      <c r="L1122" s="146"/>
      <c r="M1122" s="151"/>
      <c r="N1122" s="152"/>
      <c r="O1122" s="152"/>
      <c r="P1122" s="152"/>
      <c r="Q1122" s="152"/>
      <c r="R1122" s="152"/>
      <c r="S1122" s="152"/>
      <c r="T1122" s="153"/>
      <c r="AT1122" s="148" t="s">
        <v>149</v>
      </c>
      <c r="AU1122" s="148" t="s">
        <v>83</v>
      </c>
      <c r="AV1122" s="147" t="s">
        <v>83</v>
      </c>
      <c r="AW1122" s="147" t="s">
        <v>31</v>
      </c>
      <c r="AX1122" s="147" t="s">
        <v>73</v>
      </c>
      <c r="AY1122" s="148" t="s">
        <v>140</v>
      </c>
    </row>
    <row r="1123" spans="1:65" s="155" customFormat="1">
      <c r="B1123" s="154"/>
      <c r="D1123" s="140" t="s">
        <v>149</v>
      </c>
      <c r="E1123" s="156" t="s">
        <v>1</v>
      </c>
      <c r="F1123" s="157" t="s">
        <v>170</v>
      </c>
      <c r="H1123" s="158">
        <v>954.27949999999987</v>
      </c>
      <c r="L1123" s="154"/>
      <c r="M1123" s="159"/>
      <c r="N1123" s="160"/>
      <c r="O1123" s="160"/>
      <c r="P1123" s="160"/>
      <c r="Q1123" s="160"/>
      <c r="R1123" s="160"/>
      <c r="S1123" s="160"/>
      <c r="T1123" s="161"/>
      <c r="AT1123" s="156" t="s">
        <v>149</v>
      </c>
      <c r="AU1123" s="156" t="s">
        <v>83</v>
      </c>
      <c r="AV1123" s="155" t="s">
        <v>147</v>
      </c>
      <c r="AW1123" s="155" t="s">
        <v>31</v>
      </c>
      <c r="AX1123" s="155" t="s">
        <v>81</v>
      </c>
      <c r="AY1123" s="156" t="s">
        <v>140</v>
      </c>
    </row>
    <row r="1124" spans="1:65" s="117" customFormat="1" ht="22.9" customHeight="1">
      <c r="B1124" s="116"/>
      <c r="D1124" s="118" t="s">
        <v>72</v>
      </c>
      <c r="E1124" s="125" t="s">
        <v>1741</v>
      </c>
      <c r="F1124" s="125" t="s">
        <v>1742</v>
      </c>
      <c r="J1124" s="126">
        <f>BK1124</f>
        <v>0</v>
      </c>
      <c r="L1124" s="116"/>
      <c r="M1124" s="121"/>
      <c r="N1124" s="122"/>
      <c r="O1124" s="122"/>
      <c r="P1124" s="123">
        <f>P1125</f>
        <v>0</v>
      </c>
      <c r="Q1124" s="122"/>
      <c r="R1124" s="123">
        <f>R1125</f>
        <v>0</v>
      </c>
      <c r="S1124" s="122"/>
      <c r="T1124" s="124">
        <f>T1125</f>
        <v>0</v>
      </c>
      <c r="AR1124" s="118" t="s">
        <v>83</v>
      </c>
      <c r="AT1124" s="207" t="s">
        <v>72</v>
      </c>
      <c r="AU1124" s="207" t="s">
        <v>81</v>
      </c>
      <c r="AY1124" s="118" t="s">
        <v>140</v>
      </c>
      <c r="BK1124" s="208">
        <f>BK1125</f>
        <v>0</v>
      </c>
    </row>
    <row r="1125" spans="1:65" s="39" customFormat="1" ht="24.2" customHeight="1">
      <c r="A1125" s="184"/>
      <c r="B1125" s="26"/>
      <c r="C1125" s="127" t="s">
        <v>1743</v>
      </c>
      <c r="D1125" s="127" t="s">
        <v>143</v>
      </c>
      <c r="E1125" s="128" t="s">
        <v>1744</v>
      </c>
      <c r="F1125" s="129" t="s">
        <v>1787</v>
      </c>
      <c r="G1125" s="130" t="s">
        <v>156</v>
      </c>
      <c r="H1125" s="131">
        <v>24</v>
      </c>
      <c r="I1125" s="132"/>
      <c r="J1125" s="133">
        <f>ROUND(I1125*H1125,2)</f>
        <v>0</v>
      </c>
      <c r="K1125" s="134"/>
      <c r="L1125" s="26"/>
      <c r="M1125" s="209" t="s">
        <v>1</v>
      </c>
      <c r="N1125" s="135" t="s">
        <v>38</v>
      </c>
      <c r="O1125" s="61"/>
      <c r="P1125" s="136">
        <f>O1125*H1125</f>
        <v>0</v>
      </c>
      <c r="Q1125" s="136">
        <v>0</v>
      </c>
      <c r="R1125" s="136">
        <f>Q1125*H1125</f>
        <v>0</v>
      </c>
      <c r="S1125" s="136">
        <v>0</v>
      </c>
      <c r="T1125" s="137">
        <f>S1125*H1125</f>
        <v>0</v>
      </c>
      <c r="U1125" s="184"/>
      <c r="V1125" s="184"/>
      <c r="W1125" s="184"/>
      <c r="X1125" s="184"/>
      <c r="Y1125" s="184"/>
      <c r="Z1125" s="184"/>
      <c r="AA1125" s="184"/>
      <c r="AB1125" s="184"/>
      <c r="AC1125" s="184"/>
      <c r="AD1125" s="184"/>
      <c r="AE1125" s="184"/>
      <c r="AR1125" s="210" t="s">
        <v>279</v>
      </c>
      <c r="AT1125" s="210" t="s">
        <v>143</v>
      </c>
      <c r="AU1125" s="210" t="s">
        <v>83</v>
      </c>
      <c r="AY1125" s="186" t="s">
        <v>140</v>
      </c>
      <c r="BE1125" s="211">
        <f>IF(N1125="základní",J1125,0)</f>
        <v>0</v>
      </c>
      <c r="BF1125" s="211">
        <f>IF(N1125="snížená",J1125,0)</f>
        <v>0</v>
      </c>
      <c r="BG1125" s="211">
        <f>IF(N1125="zákl. přenesená",J1125,0)</f>
        <v>0</v>
      </c>
      <c r="BH1125" s="211">
        <f>IF(N1125="sníž. přenesená",J1125,0)</f>
        <v>0</v>
      </c>
      <c r="BI1125" s="211">
        <f>IF(N1125="nulová",J1125,0)</f>
        <v>0</v>
      </c>
      <c r="BJ1125" s="186" t="s">
        <v>81</v>
      </c>
      <c r="BK1125" s="211">
        <f>ROUND(I1125*H1125,2)</f>
        <v>0</v>
      </c>
      <c r="BL1125" s="186" t="s">
        <v>279</v>
      </c>
      <c r="BM1125" s="210" t="s">
        <v>1745</v>
      </c>
    </row>
    <row r="1126" spans="1:65" s="139" customFormat="1" ht="45" customHeight="1">
      <c r="B1126" s="138"/>
      <c r="D1126" s="140" t="s">
        <v>149</v>
      </c>
      <c r="E1126" s="141" t="s">
        <v>1</v>
      </c>
      <c r="F1126" s="142" t="s">
        <v>1788</v>
      </c>
      <c r="H1126" s="141" t="s">
        <v>1</v>
      </c>
      <c r="L1126" s="138"/>
      <c r="M1126" s="143"/>
      <c r="N1126" s="144"/>
      <c r="O1126" s="144"/>
      <c r="P1126" s="144"/>
      <c r="Q1126" s="144"/>
      <c r="R1126" s="144"/>
      <c r="S1126" s="144"/>
      <c r="T1126" s="145"/>
      <c r="AT1126" s="141" t="s">
        <v>149</v>
      </c>
      <c r="AU1126" s="141" t="s">
        <v>81</v>
      </c>
      <c r="AV1126" s="139" t="s">
        <v>81</v>
      </c>
      <c r="AW1126" s="139" t="s">
        <v>31</v>
      </c>
      <c r="AX1126" s="139" t="s">
        <v>73</v>
      </c>
      <c r="AY1126" s="141" t="s">
        <v>140</v>
      </c>
    </row>
    <row r="1127" spans="1:65" s="117" customFormat="1" ht="25.9" customHeight="1">
      <c r="B1127" s="116"/>
      <c r="D1127" s="118" t="s">
        <v>72</v>
      </c>
      <c r="E1127" s="119" t="s">
        <v>1746</v>
      </c>
      <c r="F1127" s="119" t="s">
        <v>1747</v>
      </c>
      <c r="J1127" s="120">
        <f>BK1127</f>
        <v>0</v>
      </c>
      <c r="L1127" s="116"/>
      <c r="M1127" s="121"/>
      <c r="N1127" s="122"/>
      <c r="O1127" s="122"/>
      <c r="P1127" s="123">
        <f>SUM(P1128:P1131)</f>
        <v>0</v>
      </c>
      <c r="Q1127" s="122"/>
      <c r="R1127" s="123">
        <f>SUM(R1128:R1131)</f>
        <v>0</v>
      </c>
      <c r="S1127" s="122"/>
      <c r="T1127" s="124">
        <f>SUM(T1128:T1131)</f>
        <v>0</v>
      </c>
      <c r="AR1127" s="118" t="s">
        <v>147</v>
      </c>
      <c r="AT1127" s="207" t="s">
        <v>72</v>
      </c>
      <c r="AU1127" s="207" t="s">
        <v>73</v>
      </c>
      <c r="AY1127" s="118" t="s">
        <v>140</v>
      </c>
      <c r="BK1127" s="208">
        <f>SUM(BK1128:BK1131)</f>
        <v>0</v>
      </c>
    </row>
    <row r="1128" spans="1:65" s="39" customFormat="1" ht="16.5" customHeight="1">
      <c r="A1128" s="184"/>
      <c r="B1128" s="26"/>
      <c r="C1128" s="127" t="s">
        <v>1748</v>
      </c>
      <c r="D1128" s="127" t="s">
        <v>143</v>
      </c>
      <c r="E1128" s="128" t="s">
        <v>1749</v>
      </c>
      <c r="F1128" s="129" t="s">
        <v>1750</v>
      </c>
      <c r="G1128" s="130" t="s">
        <v>1751</v>
      </c>
      <c r="H1128" s="131">
        <v>10</v>
      </c>
      <c r="I1128" s="132"/>
      <c r="J1128" s="133">
        <f>ROUND(I1128*H1128,2)</f>
        <v>0</v>
      </c>
      <c r="K1128" s="134"/>
      <c r="L1128" s="26"/>
      <c r="M1128" s="209" t="s">
        <v>1</v>
      </c>
      <c r="N1128" s="135" t="s">
        <v>38</v>
      </c>
      <c r="O1128" s="61"/>
      <c r="P1128" s="136">
        <f>O1128*H1128</f>
        <v>0</v>
      </c>
      <c r="Q1128" s="136">
        <v>0</v>
      </c>
      <c r="R1128" s="136">
        <f>Q1128*H1128</f>
        <v>0</v>
      </c>
      <c r="S1128" s="136">
        <v>0</v>
      </c>
      <c r="T1128" s="137">
        <f>S1128*H1128</f>
        <v>0</v>
      </c>
      <c r="U1128" s="184"/>
      <c r="V1128" s="184"/>
      <c r="W1128" s="184"/>
      <c r="X1128" s="184"/>
      <c r="Y1128" s="184"/>
      <c r="Z1128" s="184"/>
      <c r="AA1128" s="184"/>
      <c r="AB1128" s="184"/>
      <c r="AC1128" s="184"/>
      <c r="AD1128" s="184"/>
      <c r="AE1128" s="184"/>
      <c r="AR1128" s="210" t="s">
        <v>1752</v>
      </c>
      <c r="AT1128" s="210" t="s">
        <v>143</v>
      </c>
      <c r="AU1128" s="210" t="s">
        <v>81</v>
      </c>
      <c r="AY1128" s="186" t="s">
        <v>140</v>
      </c>
      <c r="BE1128" s="211">
        <f>IF(N1128="základní",J1128,0)</f>
        <v>0</v>
      </c>
      <c r="BF1128" s="211">
        <f>IF(N1128="snížená",J1128,0)</f>
        <v>0</v>
      </c>
      <c r="BG1128" s="211">
        <f>IF(N1128="zákl. přenesená",J1128,0)</f>
        <v>0</v>
      </c>
      <c r="BH1128" s="211">
        <f>IF(N1128="sníž. přenesená",J1128,0)</f>
        <v>0</v>
      </c>
      <c r="BI1128" s="211">
        <f>IF(N1128="nulová",J1128,0)</f>
        <v>0</v>
      </c>
      <c r="BJ1128" s="186" t="s">
        <v>81</v>
      </c>
      <c r="BK1128" s="211">
        <f>ROUND(I1128*H1128,2)</f>
        <v>0</v>
      </c>
      <c r="BL1128" s="186" t="s">
        <v>1752</v>
      </c>
      <c r="BM1128" s="210" t="s">
        <v>1753</v>
      </c>
    </row>
    <row r="1129" spans="1:65" s="139" customFormat="1" ht="22.5">
      <c r="B1129" s="138"/>
      <c r="D1129" s="140" t="s">
        <v>149</v>
      </c>
      <c r="E1129" s="141" t="s">
        <v>1</v>
      </c>
      <c r="F1129" s="142" t="s">
        <v>1754</v>
      </c>
      <c r="H1129" s="141" t="s">
        <v>1</v>
      </c>
      <c r="L1129" s="138"/>
      <c r="M1129" s="143"/>
      <c r="N1129" s="144"/>
      <c r="O1129" s="144"/>
      <c r="P1129" s="144"/>
      <c r="Q1129" s="144"/>
      <c r="R1129" s="144"/>
      <c r="S1129" s="144"/>
      <c r="T1129" s="145"/>
      <c r="AT1129" s="141" t="s">
        <v>149</v>
      </c>
      <c r="AU1129" s="141" t="s">
        <v>81</v>
      </c>
      <c r="AV1129" s="139" t="s">
        <v>81</v>
      </c>
      <c r="AW1129" s="139" t="s">
        <v>31</v>
      </c>
      <c r="AX1129" s="139" t="s">
        <v>73</v>
      </c>
      <c r="AY1129" s="141" t="s">
        <v>140</v>
      </c>
    </row>
    <row r="1130" spans="1:65" s="139" customFormat="1">
      <c r="B1130" s="138"/>
      <c r="D1130" s="140" t="s">
        <v>149</v>
      </c>
      <c r="E1130" s="141" t="s">
        <v>1</v>
      </c>
      <c r="F1130" s="142" t="s">
        <v>1755</v>
      </c>
      <c r="H1130" s="141" t="s">
        <v>1</v>
      </c>
      <c r="L1130" s="138"/>
      <c r="M1130" s="143"/>
      <c r="N1130" s="144"/>
      <c r="O1130" s="144"/>
      <c r="P1130" s="144"/>
      <c r="Q1130" s="144"/>
      <c r="R1130" s="144"/>
      <c r="S1130" s="144"/>
      <c r="T1130" s="145"/>
      <c r="AT1130" s="141" t="s">
        <v>149</v>
      </c>
      <c r="AU1130" s="141" t="s">
        <v>81</v>
      </c>
      <c r="AV1130" s="139" t="s">
        <v>81</v>
      </c>
      <c r="AW1130" s="139" t="s">
        <v>31</v>
      </c>
      <c r="AX1130" s="139" t="s">
        <v>73</v>
      </c>
      <c r="AY1130" s="141" t="s">
        <v>140</v>
      </c>
    </row>
    <row r="1131" spans="1:65" s="147" customFormat="1">
      <c r="B1131" s="146"/>
      <c r="D1131" s="140" t="s">
        <v>149</v>
      </c>
      <c r="E1131" s="148" t="s">
        <v>1</v>
      </c>
      <c r="F1131" s="149" t="s">
        <v>213</v>
      </c>
      <c r="H1131" s="150">
        <v>10</v>
      </c>
      <c r="L1131" s="146"/>
      <c r="M1131" s="151"/>
      <c r="N1131" s="152"/>
      <c r="O1131" s="152"/>
      <c r="P1131" s="152"/>
      <c r="Q1131" s="152"/>
      <c r="R1131" s="152"/>
      <c r="S1131" s="152"/>
      <c r="T1131" s="153"/>
      <c r="AT1131" s="148" t="s">
        <v>149</v>
      </c>
      <c r="AU1131" s="148" t="s">
        <v>81</v>
      </c>
      <c r="AV1131" s="147" t="s">
        <v>83</v>
      </c>
      <c r="AW1131" s="147" t="s">
        <v>31</v>
      </c>
      <c r="AX1131" s="147" t="s">
        <v>81</v>
      </c>
      <c r="AY1131" s="148" t="s">
        <v>140</v>
      </c>
    </row>
    <row r="1132" spans="1:65" s="117" customFormat="1" ht="25.9" customHeight="1">
      <c r="B1132" s="116"/>
      <c r="D1132" s="118" t="s">
        <v>72</v>
      </c>
      <c r="E1132" s="119" t="s">
        <v>1756</v>
      </c>
      <c r="F1132" s="119" t="s">
        <v>1757</v>
      </c>
      <c r="J1132" s="120">
        <f>BK1132</f>
        <v>0</v>
      </c>
      <c r="L1132" s="116"/>
      <c r="M1132" s="121"/>
      <c r="N1132" s="122"/>
      <c r="O1132" s="122"/>
      <c r="P1132" s="123">
        <f>P1133+P1135+P1137+P1139</f>
        <v>0</v>
      </c>
      <c r="Q1132" s="122"/>
      <c r="R1132" s="123">
        <f>R1133+R1135+R1137+R1139</f>
        <v>0</v>
      </c>
      <c r="S1132" s="122"/>
      <c r="T1132" s="124">
        <f>T1133+T1135+T1137+T1139</f>
        <v>0</v>
      </c>
      <c r="AR1132" s="118" t="s">
        <v>176</v>
      </c>
      <c r="AT1132" s="207" t="s">
        <v>72</v>
      </c>
      <c r="AU1132" s="207" t="s">
        <v>73</v>
      </c>
      <c r="AY1132" s="118" t="s">
        <v>140</v>
      </c>
      <c r="BK1132" s="208">
        <f>BK1133+BK1135+BK1137+BK1139</f>
        <v>0</v>
      </c>
    </row>
    <row r="1133" spans="1:65" s="117" customFormat="1" ht="22.9" customHeight="1">
      <c r="B1133" s="116"/>
      <c r="D1133" s="118" t="s">
        <v>72</v>
      </c>
      <c r="E1133" s="125" t="s">
        <v>1758</v>
      </c>
      <c r="F1133" s="125" t="s">
        <v>1759</v>
      </c>
      <c r="J1133" s="185">
        <f>BK1133</f>
        <v>0</v>
      </c>
      <c r="L1133" s="116"/>
      <c r="M1133" s="121"/>
      <c r="N1133" s="122"/>
      <c r="O1133" s="122"/>
      <c r="P1133" s="123">
        <f>P1134</f>
        <v>0</v>
      </c>
      <c r="Q1133" s="122"/>
      <c r="R1133" s="123">
        <f>R1134</f>
        <v>0</v>
      </c>
      <c r="S1133" s="122"/>
      <c r="T1133" s="124">
        <f>T1134</f>
        <v>0</v>
      </c>
      <c r="AR1133" s="118" t="s">
        <v>176</v>
      </c>
      <c r="AT1133" s="207" t="s">
        <v>72</v>
      </c>
      <c r="AU1133" s="207" t="s">
        <v>81</v>
      </c>
      <c r="AY1133" s="118" t="s">
        <v>140</v>
      </c>
      <c r="BK1133" s="208">
        <f>BK1134</f>
        <v>0</v>
      </c>
    </row>
    <row r="1134" spans="1:65" s="39" customFormat="1" ht="16.5" customHeight="1">
      <c r="A1134" s="184"/>
      <c r="B1134" s="26"/>
      <c r="C1134" s="127" t="s">
        <v>1760</v>
      </c>
      <c r="D1134" s="127" t="s">
        <v>143</v>
      </c>
      <c r="E1134" s="128" t="s">
        <v>1761</v>
      </c>
      <c r="F1134" s="129" t="s">
        <v>1759</v>
      </c>
      <c r="G1134" s="130" t="s">
        <v>1762</v>
      </c>
      <c r="H1134" s="132"/>
      <c r="I1134" s="133">
        <f>(J97+J103+J123)</f>
        <v>0</v>
      </c>
      <c r="J1134" s="133">
        <f>ROUND(I1134*H1134,2)/100</f>
        <v>0</v>
      </c>
      <c r="K1134" s="134"/>
      <c r="L1134" s="26"/>
      <c r="M1134" s="209" t="s">
        <v>1</v>
      </c>
      <c r="N1134" s="135" t="s">
        <v>38</v>
      </c>
      <c r="O1134" s="61"/>
      <c r="P1134" s="136">
        <f>O1134*H1134</f>
        <v>0</v>
      </c>
      <c r="Q1134" s="136">
        <v>0</v>
      </c>
      <c r="R1134" s="136">
        <f>Q1134*H1134</f>
        <v>0</v>
      </c>
      <c r="S1134" s="136">
        <v>0</v>
      </c>
      <c r="T1134" s="137">
        <f>S1134*H1134</f>
        <v>0</v>
      </c>
      <c r="U1134" s="214"/>
      <c r="V1134" s="184"/>
      <c r="W1134" s="184"/>
      <c r="X1134" s="184"/>
      <c r="Y1134" s="184"/>
      <c r="Z1134" s="184"/>
      <c r="AA1134" s="184"/>
      <c r="AB1134" s="184"/>
      <c r="AC1134" s="184"/>
      <c r="AD1134" s="184"/>
      <c r="AE1134" s="184"/>
      <c r="AR1134" s="210" t="s">
        <v>1763</v>
      </c>
      <c r="AT1134" s="210" t="s">
        <v>143</v>
      </c>
      <c r="AU1134" s="210" t="s">
        <v>83</v>
      </c>
      <c r="AY1134" s="186" t="s">
        <v>140</v>
      </c>
      <c r="BE1134" s="211">
        <f>IF(N1134="základní",J1134,0)</f>
        <v>0</v>
      </c>
      <c r="BF1134" s="211">
        <f>IF(N1134="snížená",J1134,0)</f>
        <v>0</v>
      </c>
      <c r="BG1134" s="211">
        <f>IF(N1134="zákl. přenesená",J1134,0)</f>
        <v>0</v>
      </c>
      <c r="BH1134" s="211">
        <f>IF(N1134="sníž. přenesená",J1134,0)</f>
        <v>0</v>
      </c>
      <c r="BI1134" s="211">
        <f>IF(N1134="nulová",J1134,0)</f>
        <v>0</v>
      </c>
      <c r="BJ1134" s="186" t="s">
        <v>81</v>
      </c>
      <c r="BK1134" s="211">
        <f>ROUND(I1134*H1134,2)/100</f>
        <v>0</v>
      </c>
      <c r="BL1134" s="186" t="s">
        <v>1763</v>
      </c>
      <c r="BM1134" s="210" t="s">
        <v>1764</v>
      </c>
    </row>
    <row r="1135" spans="1:65" s="117" customFormat="1" ht="22.9" customHeight="1">
      <c r="B1135" s="116"/>
      <c r="D1135" s="118" t="s">
        <v>72</v>
      </c>
      <c r="E1135" s="125" t="s">
        <v>1765</v>
      </c>
      <c r="F1135" s="125" t="s">
        <v>1766</v>
      </c>
      <c r="J1135" s="126">
        <f>BK1135</f>
        <v>0</v>
      </c>
      <c r="L1135" s="116"/>
      <c r="M1135" s="121"/>
      <c r="N1135" s="122"/>
      <c r="O1135" s="122"/>
      <c r="P1135" s="123">
        <f>P1136</f>
        <v>0</v>
      </c>
      <c r="Q1135" s="122"/>
      <c r="R1135" s="123">
        <f>R1136</f>
        <v>0</v>
      </c>
      <c r="S1135" s="122"/>
      <c r="T1135" s="124">
        <f>T1136</f>
        <v>0</v>
      </c>
      <c r="U1135" s="215"/>
      <c r="AR1135" s="118" t="s">
        <v>176</v>
      </c>
      <c r="AT1135" s="207" t="s">
        <v>72</v>
      </c>
      <c r="AU1135" s="207" t="s">
        <v>81</v>
      </c>
      <c r="AY1135" s="118" t="s">
        <v>140</v>
      </c>
      <c r="BK1135" s="208">
        <f>BK1136</f>
        <v>0</v>
      </c>
    </row>
    <row r="1136" spans="1:65" s="39" customFormat="1" ht="16.5" customHeight="1">
      <c r="A1136" s="184"/>
      <c r="B1136" s="26"/>
      <c r="C1136" s="127" t="s">
        <v>1767</v>
      </c>
      <c r="D1136" s="127" t="s">
        <v>143</v>
      </c>
      <c r="E1136" s="128" t="s">
        <v>1768</v>
      </c>
      <c r="F1136" s="129" t="s">
        <v>1769</v>
      </c>
      <c r="G1136" s="130" t="s">
        <v>1762</v>
      </c>
      <c r="H1136" s="132"/>
      <c r="I1136" s="133">
        <f>I1134</f>
        <v>0</v>
      </c>
      <c r="J1136" s="133">
        <f>ROUND(I1136*H1136,2)/100</f>
        <v>0</v>
      </c>
      <c r="K1136" s="134"/>
      <c r="L1136" s="26"/>
      <c r="M1136" s="209" t="s">
        <v>1</v>
      </c>
      <c r="N1136" s="135" t="s">
        <v>38</v>
      </c>
      <c r="O1136" s="61"/>
      <c r="P1136" s="136">
        <f>O1136*H1136</f>
        <v>0</v>
      </c>
      <c r="Q1136" s="136">
        <v>0</v>
      </c>
      <c r="R1136" s="136">
        <f>Q1136*H1136</f>
        <v>0</v>
      </c>
      <c r="S1136" s="136">
        <v>0</v>
      </c>
      <c r="T1136" s="137">
        <f>S1136*H1136</f>
        <v>0</v>
      </c>
      <c r="U1136" s="214"/>
      <c r="V1136" s="184"/>
      <c r="W1136" s="184"/>
      <c r="X1136" s="184"/>
      <c r="Y1136" s="184"/>
      <c r="Z1136" s="184"/>
      <c r="AA1136" s="184"/>
      <c r="AB1136" s="184"/>
      <c r="AC1136" s="184"/>
      <c r="AD1136" s="184"/>
      <c r="AE1136" s="184"/>
      <c r="AR1136" s="210" t="s">
        <v>1763</v>
      </c>
      <c r="AT1136" s="210" t="s">
        <v>143</v>
      </c>
      <c r="AU1136" s="210" t="s">
        <v>83</v>
      </c>
      <c r="AY1136" s="186" t="s">
        <v>140</v>
      </c>
      <c r="BE1136" s="211">
        <f>IF(N1136="základní",J1136,0)</f>
        <v>0</v>
      </c>
      <c r="BF1136" s="211">
        <f>IF(N1136="snížená",J1136,0)</f>
        <v>0</v>
      </c>
      <c r="BG1136" s="211">
        <f>IF(N1136="zákl. přenesená",J1136,0)</f>
        <v>0</v>
      </c>
      <c r="BH1136" s="211">
        <f>IF(N1136="sníž. přenesená",J1136,0)</f>
        <v>0</v>
      </c>
      <c r="BI1136" s="211">
        <f>IF(N1136="nulová",J1136,0)</f>
        <v>0</v>
      </c>
      <c r="BJ1136" s="186" t="s">
        <v>81</v>
      </c>
      <c r="BK1136" s="211">
        <f>ROUND(I1136*H1136,2)/100</f>
        <v>0</v>
      </c>
      <c r="BL1136" s="186" t="s">
        <v>1763</v>
      </c>
      <c r="BM1136" s="210" t="s">
        <v>1770</v>
      </c>
    </row>
    <row r="1137" spans="1:65" s="117" customFormat="1" ht="22.9" customHeight="1">
      <c r="B1137" s="116"/>
      <c r="D1137" s="118" t="s">
        <v>72</v>
      </c>
      <c r="E1137" s="125" t="s">
        <v>1771</v>
      </c>
      <c r="F1137" s="125" t="s">
        <v>1772</v>
      </c>
      <c r="J1137" s="126">
        <f>BK1137</f>
        <v>0</v>
      </c>
      <c r="L1137" s="116"/>
      <c r="M1137" s="121"/>
      <c r="N1137" s="122"/>
      <c r="O1137" s="122"/>
      <c r="P1137" s="123">
        <f>P1138</f>
        <v>0</v>
      </c>
      <c r="Q1137" s="122"/>
      <c r="R1137" s="123">
        <f>R1138</f>
        <v>0</v>
      </c>
      <c r="S1137" s="122"/>
      <c r="T1137" s="124">
        <f>T1138</f>
        <v>0</v>
      </c>
      <c r="U1137" s="215"/>
      <c r="AR1137" s="118" t="s">
        <v>176</v>
      </c>
      <c r="AT1137" s="207" t="s">
        <v>72</v>
      </c>
      <c r="AU1137" s="207" t="s">
        <v>81</v>
      </c>
      <c r="AY1137" s="118" t="s">
        <v>140</v>
      </c>
      <c r="BK1137" s="208">
        <f>BK1138</f>
        <v>0</v>
      </c>
    </row>
    <row r="1138" spans="1:65" s="39" customFormat="1" ht="16.5" customHeight="1">
      <c r="A1138" s="184"/>
      <c r="B1138" s="26"/>
      <c r="C1138" s="127" t="s">
        <v>1773</v>
      </c>
      <c r="D1138" s="127" t="s">
        <v>143</v>
      </c>
      <c r="E1138" s="128" t="s">
        <v>1774</v>
      </c>
      <c r="F1138" s="129" t="s">
        <v>1775</v>
      </c>
      <c r="G1138" s="130" t="s">
        <v>1762</v>
      </c>
      <c r="H1138" s="132"/>
      <c r="I1138" s="133">
        <f>I1134</f>
        <v>0</v>
      </c>
      <c r="J1138" s="133">
        <f>ROUND(I1138*H1138,2)/100</f>
        <v>0</v>
      </c>
      <c r="K1138" s="134"/>
      <c r="L1138" s="26"/>
      <c r="M1138" s="209" t="s">
        <v>1</v>
      </c>
      <c r="N1138" s="135" t="s">
        <v>38</v>
      </c>
      <c r="O1138" s="61"/>
      <c r="P1138" s="136">
        <f>O1138*H1138</f>
        <v>0</v>
      </c>
      <c r="Q1138" s="136">
        <v>0</v>
      </c>
      <c r="R1138" s="136">
        <f>Q1138*H1138</f>
        <v>0</v>
      </c>
      <c r="S1138" s="136">
        <v>0</v>
      </c>
      <c r="T1138" s="137">
        <f>S1138*H1138</f>
        <v>0</v>
      </c>
      <c r="U1138" s="214"/>
      <c r="V1138" s="184"/>
      <c r="W1138" s="184"/>
      <c r="X1138" s="184"/>
      <c r="Y1138" s="184"/>
      <c r="Z1138" s="184"/>
      <c r="AA1138" s="184"/>
      <c r="AB1138" s="184"/>
      <c r="AC1138" s="184"/>
      <c r="AD1138" s="184"/>
      <c r="AE1138" s="184"/>
      <c r="AR1138" s="210" t="s">
        <v>1763</v>
      </c>
      <c r="AT1138" s="210" t="s">
        <v>143</v>
      </c>
      <c r="AU1138" s="210" t="s">
        <v>83</v>
      </c>
      <c r="AY1138" s="186" t="s">
        <v>140</v>
      </c>
      <c r="BE1138" s="211">
        <f>IF(N1138="základní",J1138,0)</f>
        <v>0</v>
      </c>
      <c r="BF1138" s="211">
        <f>IF(N1138="snížená",J1138,0)</f>
        <v>0</v>
      </c>
      <c r="BG1138" s="211">
        <f>IF(N1138="zákl. přenesená",J1138,0)</f>
        <v>0</v>
      </c>
      <c r="BH1138" s="211">
        <f>IF(N1138="sníž. přenesená",J1138,0)</f>
        <v>0</v>
      </c>
      <c r="BI1138" s="211">
        <f>IF(N1138="nulová",J1138,0)</f>
        <v>0</v>
      </c>
      <c r="BJ1138" s="186" t="s">
        <v>81</v>
      </c>
      <c r="BK1138" s="211">
        <f>ROUND(I1138*H1138,2)/100</f>
        <v>0</v>
      </c>
      <c r="BL1138" s="186" t="s">
        <v>1763</v>
      </c>
      <c r="BM1138" s="210" t="s">
        <v>1776</v>
      </c>
    </row>
    <row r="1139" spans="1:65" s="117" customFormat="1" ht="22.9" customHeight="1">
      <c r="B1139" s="116"/>
      <c r="D1139" s="118" t="s">
        <v>72</v>
      </c>
      <c r="E1139" s="125" t="s">
        <v>1777</v>
      </c>
      <c r="F1139" s="125" t="s">
        <v>1778</v>
      </c>
      <c r="J1139" s="126">
        <f>BK1139</f>
        <v>0</v>
      </c>
      <c r="L1139" s="116"/>
      <c r="M1139" s="121"/>
      <c r="N1139" s="122"/>
      <c r="O1139" s="122"/>
      <c r="P1139" s="123">
        <f>SUM(P1140:P1141)</f>
        <v>0</v>
      </c>
      <c r="Q1139" s="122"/>
      <c r="R1139" s="123">
        <f>SUM(R1140:R1141)</f>
        <v>0</v>
      </c>
      <c r="S1139" s="122"/>
      <c r="T1139" s="124">
        <f>SUM(T1140:T1141)</f>
        <v>0</v>
      </c>
      <c r="U1139" s="215"/>
      <c r="AR1139" s="118" t="s">
        <v>176</v>
      </c>
      <c r="AT1139" s="207" t="s">
        <v>72</v>
      </c>
      <c r="AU1139" s="207" t="s">
        <v>81</v>
      </c>
      <c r="AY1139" s="118" t="s">
        <v>140</v>
      </c>
      <c r="BK1139" s="208">
        <f>SUM(BK1140:BK1141)</f>
        <v>0</v>
      </c>
    </row>
    <row r="1140" spans="1:65" s="39" customFormat="1" ht="16.5" customHeight="1">
      <c r="A1140" s="184"/>
      <c r="B1140" s="26"/>
      <c r="C1140" s="127" t="s">
        <v>1779</v>
      </c>
      <c r="D1140" s="127" t="s">
        <v>143</v>
      </c>
      <c r="E1140" s="128" t="s">
        <v>1780</v>
      </c>
      <c r="F1140" s="129" t="s">
        <v>1781</v>
      </c>
      <c r="G1140" s="130" t="s">
        <v>485</v>
      </c>
      <c r="H1140" s="131">
        <v>1</v>
      </c>
      <c r="I1140" s="132"/>
      <c r="J1140" s="133">
        <f>ROUND(I1140*H1140,2)</f>
        <v>0</v>
      </c>
      <c r="K1140" s="134"/>
      <c r="L1140" s="26"/>
      <c r="M1140" s="209" t="s">
        <v>1</v>
      </c>
      <c r="N1140" s="135" t="s">
        <v>38</v>
      </c>
      <c r="O1140" s="61"/>
      <c r="P1140" s="136">
        <f>O1140*H1140</f>
        <v>0</v>
      </c>
      <c r="Q1140" s="136">
        <v>0</v>
      </c>
      <c r="R1140" s="136">
        <f>Q1140*H1140</f>
        <v>0</v>
      </c>
      <c r="S1140" s="136">
        <v>0</v>
      </c>
      <c r="T1140" s="137">
        <f>S1140*H1140</f>
        <v>0</v>
      </c>
      <c r="U1140" s="214"/>
      <c r="V1140" s="184"/>
      <c r="W1140" s="184"/>
      <c r="X1140" s="184"/>
      <c r="Y1140" s="184"/>
      <c r="Z1140" s="184"/>
      <c r="AA1140" s="184"/>
      <c r="AB1140" s="184"/>
      <c r="AC1140" s="184"/>
      <c r="AD1140" s="184"/>
      <c r="AE1140" s="184"/>
      <c r="AR1140" s="210" t="s">
        <v>1763</v>
      </c>
      <c r="AT1140" s="210" t="s">
        <v>143</v>
      </c>
      <c r="AU1140" s="210" t="s">
        <v>83</v>
      </c>
      <c r="AY1140" s="186" t="s">
        <v>140</v>
      </c>
      <c r="BE1140" s="211">
        <f>IF(N1140="základní",J1140,0)</f>
        <v>0</v>
      </c>
      <c r="BF1140" s="211">
        <f>IF(N1140="snížená",J1140,0)</f>
        <v>0</v>
      </c>
      <c r="BG1140" s="211">
        <f>IF(N1140="zákl. přenesená",J1140,0)</f>
        <v>0</v>
      </c>
      <c r="BH1140" s="211">
        <f>IF(N1140="sníž. přenesená",J1140,0)</f>
        <v>0</v>
      </c>
      <c r="BI1140" s="211">
        <f>IF(N1140="nulová",J1140,0)</f>
        <v>0</v>
      </c>
      <c r="BJ1140" s="186" t="s">
        <v>81</v>
      </c>
      <c r="BK1140" s="211">
        <f>ROUND(I1140*H1140,2)</f>
        <v>0</v>
      </c>
      <c r="BL1140" s="186" t="s">
        <v>1763</v>
      </c>
      <c r="BM1140" s="210" t="s">
        <v>1782</v>
      </c>
    </row>
    <row r="1141" spans="1:65" s="39" customFormat="1" ht="16.5" customHeight="1">
      <c r="A1141" s="184"/>
      <c r="B1141" s="26"/>
      <c r="C1141" s="127" t="s">
        <v>1783</v>
      </c>
      <c r="D1141" s="127" t="s">
        <v>143</v>
      </c>
      <c r="E1141" s="128" t="s">
        <v>1784</v>
      </c>
      <c r="F1141" s="129" t="s">
        <v>1785</v>
      </c>
      <c r="G1141" s="130" t="s">
        <v>193</v>
      </c>
      <c r="H1141" s="131">
        <v>1</v>
      </c>
      <c r="I1141" s="132"/>
      <c r="J1141" s="133">
        <f>ROUND(I1141*H1141,2)</f>
        <v>0</v>
      </c>
      <c r="K1141" s="134"/>
      <c r="L1141" s="26"/>
      <c r="M1141" s="216" t="s">
        <v>1</v>
      </c>
      <c r="N1141" s="171" t="s">
        <v>38</v>
      </c>
      <c r="O1141" s="172"/>
      <c r="P1141" s="173">
        <f>O1141*H1141</f>
        <v>0</v>
      </c>
      <c r="Q1141" s="173">
        <v>0</v>
      </c>
      <c r="R1141" s="173">
        <f>Q1141*H1141</f>
        <v>0</v>
      </c>
      <c r="S1141" s="173">
        <v>0</v>
      </c>
      <c r="T1141" s="174">
        <f>S1141*H1141</f>
        <v>0</v>
      </c>
      <c r="U1141" s="214"/>
      <c r="V1141" s="184"/>
      <c r="W1141" s="184"/>
      <c r="X1141" s="184"/>
      <c r="Y1141" s="184"/>
      <c r="Z1141" s="184"/>
      <c r="AA1141" s="184"/>
      <c r="AB1141" s="184"/>
      <c r="AC1141" s="184"/>
      <c r="AD1141" s="184"/>
      <c r="AE1141" s="184"/>
      <c r="AR1141" s="210" t="s">
        <v>279</v>
      </c>
      <c r="AT1141" s="210" t="s">
        <v>143</v>
      </c>
      <c r="AU1141" s="210" t="s">
        <v>83</v>
      </c>
      <c r="AY1141" s="186" t="s">
        <v>140</v>
      </c>
      <c r="BE1141" s="211">
        <f>IF(N1141="základní",J1141,0)</f>
        <v>0</v>
      </c>
      <c r="BF1141" s="211">
        <f>IF(N1141="snížená",J1141,0)</f>
        <v>0</v>
      </c>
      <c r="BG1141" s="211">
        <f>IF(N1141="zákl. přenesená",J1141,0)</f>
        <v>0</v>
      </c>
      <c r="BH1141" s="211">
        <f>IF(N1141="sníž. přenesená",J1141,0)</f>
        <v>0</v>
      </c>
      <c r="BI1141" s="211">
        <f>IF(N1141="nulová",J1141,0)</f>
        <v>0</v>
      </c>
      <c r="BJ1141" s="186" t="s">
        <v>81</v>
      </c>
      <c r="BK1141" s="211">
        <f>ROUND(I1141*H1141,2)</f>
        <v>0</v>
      </c>
      <c r="BL1141" s="186" t="s">
        <v>279</v>
      </c>
      <c r="BM1141" s="210" t="s">
        <v>1786</v>
      </c>
    </row>
    <row r="1142" spans="1:65" s="39" customFormat="1" ht="6.95" customHeight="1">
      <c r="A1142" s="184"/>
      <c r="B1142" s="45"/>
      <c r="C1142" s="46"/>
      <c r="D1142" s="46"/>
      <c r="E1142" s="46"/>
      <c r="F1142" s="46"/>
      <c r="G1142" s="46"/>
      <c r="H1142" s="46"/>
      <c r="I1142" s="46"/>
      <c r="J1142" s="46"/>
      <c r="K1142" s="46"/>
      <c r="L1142" s="26"/>
      <c r="M1142" s="184"/>
      <c r="O1142" s="184"/>
      <c r="P1142" s="184"/>
      <c r="Q1142" s="184"/>
      <c r="R1142" s="184"/>
      <c r="S1142" s="184"/>
      <c r="T1142" s="184"/>
      <c r="U1142" s="214"/>
      <c r="V1142" s="184"/>
      <c r="W1142" s="184"/>
      <c r="X1142" s="184"/>
      <c r="Y1142" s="184"/>
      <c r="Z1142" s="184"/>
      <c r="AA1142" s="184"/>
      <c r="AB1142" s="184"/>
      <c r="AC1142" s="184"/>
      <c r="AD1142" s="184"/>
      <c r="AE1142" s="184"/>
    </row>
  </sheetData>
  <sheetProtection algorithmName="SHA-512" hashValue="FEI3f1Nv5jEHSQmsQUEoa622AzrdPsytoOabfajMK7TXCV1MW/PapuOYVdMxoebx9P4nOM2j7tZmQawkFW6ZRA==" saltValue="USfJEFVvqi6ppYj68nX6zQ==" spinCount="100000" sheet="1" objects="1" scenarios="1" selectLockedCells="1" autoFilter="0"/>
  <autoFilter ref="C147:K1141"/>
  <mergeCells count="9">
    <mergeCell ref="E87:H87"/>
    <mergeCell ref="E138:H138"/>
    <mergeCell ref="E140:H14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SO 04 - Stavební úpravy v...</vt:lpstr>
      <vt:lpstr>'Rekapitulace stavby'!Názvy_tisku</vt:lpstr>
      <vt:lpstr>'SO 04 - Stavební úpravy v...'!Názvy_tisku</vt:lpstr>
      <vt:lpstr>'Rekapitulace stavby'!Oblast_tisku</vt:lpstr>
      <vt:lpstr>'SO 04 - Stavební úpravy v...'!Oblast_tisku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Jiří Švejcar</cp:lastModifiedBy>
  <dcterms:created xsi:type="dcterms:W3CDTF">2025-03-25T09:43:42Z</dcterms:created>
  <dcterms:modified xsi:type="dcterms:W3CDTF">2025-04-08T15:20:24Z</dcterms:modified>
</cp:coreProperties>
</file>