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E:\ROZPOČTY\Zakázky\Bazén_Petynka\Přístavba_2025\SP_RO+VV\rev.00\"/>
    </mc:Choice>
  </mc:AlternateContent>
  <xr:revisionPtr revIDLastSave="0" documentId="13_ncr:1_{30696E7B-3FB3-4B44-9F6F-E3B9F5B640D9}" xr6:coauthVersionLast="47" xr6:coauthVersionMax="47" xr10:uidLastSave="{00000000-0000-0000-0000-000000000000}"/>
  <bookViews>
    <workbookView xWindow="28680" yWindow="-120" windowWidth="29040" windowHeight="15720" firstSheet="31" activeTab="36" xr2:uid="{00000000-000D-0000-FFFF-FFFF00000000}"/>
  </bookViews>
  <sheets>
    <sheet name="Rekapitulace stavby" sheetId="1" r:id="rId1"/>
    <sheet name="01 - SO 01 - Demolice (sa..." sheetId="2" r:id="rId2"/>
    <sheet name="02 - SO 02 - Dostavba - 1..." sheetId="3" r:id="rId3"/>
    <sheet name="02a - SO 02 - Dostavba - ..." sheetId="4" r:id="rId4"/>
    <sheet name="SO 101 - Komunikace a par..." sheetId="5" r:id="rId5"/>
    <sheet name="SO 301 - Dešťová kanalizace" sheetId="6" r:id="rId6"/>
    <sheet name="SO 302 - Odlučovač ropnýc..." sheetId="7" r:id="rId7"/>
    <sheet name="SO 303 - Retenční nádrž" sheetId="8" r:id="rId8"/>
    <sheet name="SO 304 - Akumulační nádrž" sheetId="9" r:id="rId9"/>
    <sheet name="SO 305 - Splašková kanali..." sheetId="10" r:id="rId10"/>
    <sheet name="SO 306 - Retenční nádrž n..." sheetId="11" r:id="rId11"/>
    <sheet name="SO 901 - Vegetační úpravy" sheetId="12" r:id="rId12"/>
    <sheet name="VV Ivar odbav. system" sheetId="30" r:id="rId13"/>
    <sheet name="Skříňky sportovci" sheetId="31" r:id="rId14"/>
    <sheet name="Skříňky veřejnost" sheetId="32" r:id="rId15"/>
    <sheet name="Topení" sheetId="33" r:id="rId16"/>
    <sheet name="VZT" sheetId="34" r:id="rId17"/>
    <sheet name="Plavecký bazén" sheetId="35" r:id="rId18"/>
    <sheet name="Rekreační bazén" sheetId="36" r:id="rId19"/>
    <sheet name="Dětský bazén" sheetId="37" r:id="rId20"/>
    <sheet name="Vířivky" sheetId="38" r:id="rId21"/>
    <sheet name="Bazénové příslušenství" sheetId="39" r:id="rId22"/>
    <sheet name="Zdvihací dno vč. dělící stěny" sheetId="40" r:id="rId23"/>
    <sheet name="Detekce nehody tonutí" sheetId="41" r:id="rId24"/>
    <sheet name="Skluzavka" sheetId="42" r:id="rId25"/>
    <sheet name="Chlorovna" sheetId="43" r:id="rId26"/>
    <sheet name="Ostatní náklady" sheetId="44" r:id="rId27"/>
    <sheet name="OCHLAZOVNA" sheetId="45" r:id="rId28"/>
    <sheet name="SPRCHOVÉ CENTRUM" sheetId="46" r:id="rId29"/>
    <sheet name="SOFT SAUNA" sheetId="47" r:id="rId30"/>
    <sheet name="FINSKÁ SAUNA" sheetId="48" r:id="rId31"/>
    <sheet name="SOLNÁ SAUNA" sheetId="49" r:id="rId32"/>
    <sheet name="AROMA SAUNA" sheetId="50" r:id="rId33"/>
    <sheet name=" Vířivá vana 1" sheetId="53" r:id="rId34"/>
    <sheet name="Vířivá vana 2" sheetId="54" r:id="rId35"/>
    <sheet name="Kneipp" sheetId="55" r:id="rId36"/>
    <sheet name="VON - Vedlejší a ostatní ..." sheetId="13" r:id="rId37"/>
    <sheet name="Seznam figur" sheetId="14" r:id="rId38"/>
    <sheet name="Pokyny pro vyplnění" sheetId="15" r:id="rId39"/>
  </sheets>
  <definedNames>
    <definedName name="__CENA__">#N/A</definedName>
    <definedName name="__MAIN__">#N/A</definedName>
    <definedName name="__MAIN2__">#N/A</definedName>
    <definedName name="__MAIN3__">#N/A</definedName>
    <definedName name="__SAZBA__">#N/A</definedName>
    <definedName name="__T0__">#N/A</definedName>
    <definedName name="__T1__">#N/A</definedName>
    <definedName name="__T2__">#N/A</definedName>
    <definedName name="__T3__">#N/A</definedName>
    <definedName name="__TE0__">#N/A</definedName>
    <definedName name="__TE1__">#N/A</definedName>
    <definedName name="__TE2__">#N/A</definedName>
    <definedName name="__TE3__">#REF!</definedName>
    <definedName name="__TE4__">#REF!</definedName>
    <definedName name="__TR0__">#N/A</definedName>
    <definedName name="__TR1__">#N/A</definedName>
    <definedName name="_CENA_">#REF!</definedName>
    <definedName name="_xlnm._FilterDatabase" localSheetId="1" hidden="1">'01 - SO 01 - Demolice (sa...'!$C$82:$K$233</definedName>
    <definedName name="_xlnm._FilterDatabase" localSheetId="2" hidden="1">'02 - SO 02 - Dostavba - 1...'!$C$107:$K$968</definedName>
    <definedName name="_xlnm._FilterDatabase" localSheetId="3" hidden="1">'02a - SO 02 - Dostavba - ...'!$C$100:$K$1681</definedName>
    <definedName name="_xlnm._FilterDatabase" localSheetId="4" hidden="1">'SO 101 - Komunikace a par...'!$C$83:$K$212</definedName>
    <definedName name="_xlnm._FilterDatabase" localSheetId="5" hidden="1">'SO 301 - Dešťová kanalizace'!$C$84:$K$128</definedName>
    <definedName name="_xlnm._FilterDatabase" localSheetId="6" hidden="1">'SO 302 - Odlučovač ropnýc...'!$C$80:$K$89</definedName>
    <definedName name="_xlnm._FilterDatabase" localSheetId="7" hidden="1">'SO 303 - Retenční nádrž'!$C$80:$K$94</definedName>
    <definedName name="_xlnm._FilterDatabase" localSheetId="8" hidden="1">'SO 304 - Akumulační nádrž'!$C$80:$K$93</definedName>
    <definedName name="_xlnm._FilterDatabase" localSheetId="9" hidden="1">'SO 305 - Splašková kanali...'!$C$82:$K$103</definedName>
    <definedName name="_xlnm._FilterDatabase" localSheetId="10" hidden="1">'SO 306 - Retenční nádrž n...'!$C$80:$K$89</definedName>
    <definedName name="_xlnm._FilterDatabase" localSheetId="11" hidden="1">'SO 901 - Vegetační úpravy'!$C$80:$K$86</definedName>
    <definedName name="_xlnm._FilterDatabase" localSheetId="36" hidden="1">'VON - Vedlejší a ostatní ...'!$C$84:$K$101</definedName>
    <definedName name="_info">#REF!</definedName>
    <definedName name="_MAIN_">#REF!</definedName>
    <definedName name="_MAIN2_">#REF!</definedName>
    <definedName name="_MAIN3_">#REF!</definedName>
    <definedName name="_SAZBA_">#REF!</definedName>
    <definedName name="_T0_">#REF!</definedName>
    <definedName name="_T1_">#REF!</definedName>
    <definedName name="_T2_">#REF!</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#REF!</definedName>
    <definedName name="CenaCelkemBezDPH">#REF!</definedName>
    <definedName name="cisloobjektu">#REF!</definedName>
    <definedName name="CisloRozpoctu">#REF!</definedName>
    <definedName name="cislostavby">#REF!</definedName>
    <definedName name="CisloStavebnihoRozpoctu">#REF!</definedName>
    <definedName name="dadresa">#REF!</definedName>
    <definedName name="Datum">#REF!</definedName>
    <definedName name="Datum_2">#REF!</definedName>
    <definedName name="dfdaf">#REF!</definedName>
    <definedName name="Dispečink">#REF!</definedName>
    <definedName name="Dispečink_2">#REF!</definedName>
    <definedName name="DKGJSDGS">#REF!</definedName>
    <definedName name="dmisto">#REF!</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#REF!</definedName>
    <definedName name="DPHZakl">#REF!</definedName>
    <definedName name="DPJ">#REF!</definedName>
    <definedName name="DPJ_12">#REF!</definedName>
    <definedName name="DPJ_34">#REF!</definedName>
    <definedName name="DPJ_50">#REF!</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#REF!</definedName>
    <definedName name="Malby__tapety__nátěry__nástřiky">#REF!</definedName>
    <definedName name="Mena">#REF!</definedName>
    <definedName name="MistoStavby">#REF!</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#REF!</definedName>
    <definedName name="NazevRozpoctu">#REF!</definedName>
    <definedName name="nazevstavby">#REF!</definedName>
    <definedName name="NazevStavebnihoRozpoctu">#REF!</definedName>
    <definedName name="_xlnm.Print_Titles" localSheetId="1">'01 - SO 01 - Demolice (sa...'!$82:$82</definedName>
    <definedName name="_xlnm.Print_Titles" localSheetId="2">'02 - SO 02 - Dostavba - 1...'!$107:$107</definedName>
    <definedName name="_xlnm.Print_Titles" localSheetId="3">'02a - SO 02 - Dostavba - ...'!$100:$100</definedName>
    <definedName name="_xlnm.Print_Titles" localSheetId="32">'AROMA SAUNA'!$1:$8</definedName>
    <definedName name="_xlnm.Print_Titles" localSheetId="30">'FINSKÁ SAUNA'!$1:$8</definedName>
    <definedName name="_xlnm.Print_Titles" localSheetId="27">OCHLAZOVNA!$1:$8</definedName>
    <definedName name="_xlnm.Print_Titles" localSheetId="0">'Rekapitulace stavby'!$52:$52</definedName>
    <definedName name="_xlnm.Print_Titles" localSheetId="37">'Seznam figur'!$9:$9</definedName>
    <definedName name="_xlnm.Print_Titles" localSheetId="4">'SO 101 - Komunikace a par...'!$83:$83</definedName>
    <definedName name="_xlnm.Print_Titles" localSheetId="5">'SO 301 - Dešťová kanalizace'!$84:$84</definedName>
    <definedName name="_xlnm.Print_Titles" localSheetId="6">'SO 302 - Odlučovač ropnýc...'!$80:$80</definedName>
    <definedName name="_xlnm.Print_Titles" localSheetId="7">'SO 303 - Retenční nádrž'!$80:$80</definedName>
    <definedName name="_xlnm.Print_Titles" localSheetId="8">'SO 304 - Akumulační nádrž'!$80:$80</definedName>
    <definedName name="_xlnm.Print_Titles" localSheetId="9">'SO 305 - Splašková kanali...'!$82:$82</definedName>
    <definedName name="_xlnm.Print_Titles" localSheetId="10">'SO 306 - Retenční nádrž n...'!$80:$80</definedName>
    <definedName name="_xlnm.Print_Titles" localSheetId="11">'SO 901 - Vegetační úpravy'!$80:$80</definedName>
    <definedName name="_xlnm.Print_Titles" localSheetId="29">'SOFT SAUNA'!$1:$8</definedName>
    <definedName name="_xlnm.Print_Titles" localSheetId="31">'SOLNÁ SAUNA'!$1:$8</definedName>
    <definedName name="_xlnm.Print_Titles" localSheetId="28">'SPRCHOVÉ CENTRUM'!$1:$8</definedName>
    <definedName name="_xlnm.Print_Titles" localSheetId="36">'VON - Vedlejší a ostatní ...'!$84:$84</definedName>
    <definedName name="oadresa">#REF!</definedName>
    <definedName name="obch_sleva">#REF!</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'01 - SO 01 - Demolice (sa...'!$C$4:$J$39,'01 - SO 01 - Demolice (sa...'!$C$45:$J$64,'01 - SO 01 - Demolice (sa...'!$C$70:$K$233</definedName>
    <definedName name="_xlnm.Print_Area" localSheetId="2">'02 - SO 02 - Dostavba - 1...'!$C$4:$J$39,'02 - SO 02 - Dostavba - 1...'!$C$45:$J$89,'02 - SO 02 - Dostavba - 1...'!$C$95:$K$968</definedName>
    <definedName name="_xlnm.Print_Area" localSheetId="3">'02a - SO 02 - Dostavba - ...'!$C$4:$J$39,'02a - SO 02 - Dostavba - ...'!$C$45:$J$82,'02a - SO 02 - Dostavba - ...'!$C$88:$K$1681</definedName>
    <definedName name="_xlnm.Print_Area" localSheetId="38">'Pokyny pro vyplnění'!$B$2:$K$71,'Pokyny pro vyplnění'!$B$74:$K$118,'Pokyny pro vyplnění'!$B$121:$K$161,'Pokyny pro vyplnění'!$B$164:$K$219</definedName>
    <definedName name="_xlnm.Print_Area" localSheetId="0">'Rekapitulace stavby'!$D$4:$AO$36,'Rekapitulace stavby'!$C$42:$AQ$67</definedName>
    <definedName name="_xlnm.Print_Area" localSheetId="37">'Seznam figur'!$C$4:$G$362</definedName>
    <definedName name="_xlnm.Print_Area" localSheetId="4">'SO 101 - Komunikace a par...'!$C$4:$J$39,'SO 101 - Komunikace a par...'!$C$45:$J$65,'SO 101 - Komunikace a par...'!$C$71:$K$212</definedName>
    <definedName name="_xlnm.Print_Area" localSheetId="5">'SO 301 - Dešťová kanalizace'!$C$4:$J$39,'SO 301 - Dešťová kanalizace'!$C$45:$J$66,'SO 301 - Dešťová kanalizace'!$C$72:$K$128</definedName>
    <definedName name="_xlnm.Print_Area" localSheetId="6">'SO 302 - Odlučovač ropnýc...'!$C$4:$J$39,'SO 302 - Odlučovač ropnýc...'!$C$45:$J$62,'SO 302 - Odlučovač ropnýc...'!$C$68:$K$89</definedName>
    <definedName name="_xlnm.Print_Area" localSheetId="7">'SO 303 - Retenční nádrž'!$C$4:$J$39,'SO 303 - Retenční nádrž'!$C$45:$J$62,'SO 303 - Retenční nádrž'!$C$68:$K$94</definedName>
    <definedName name="_xlnm.Print_Area" localSheetId="8">'SO 304 - Akumulační nádrž'!$C$4:$J$39,'SO 304 - Akumulační nádrž'!$C$45:$J$62,'SO 304 - Akumulační nádrž'!$C$68:$K$93</definedName>
    <definedName name="_xlnm.Print_Area" localSheetId="9">'SO 305 - Splašková kanali...'!$C$4:$J$39,'SO 305 - Splašková kanali...'!$C$45:$J$64,'SO 305 - Splašková kanali...'!$C$70:$K$103</definedName>
    <definedName name="_xlnm.Print_Area" localSheetId="10">'SO 306 - Retenční nádrž n...'!$C$4:$J$39,'SO 306 - Retenční nádrž n...'!$C$45:$J$62,'SO 306 - Retenční nádrž n...'!$C$68:$K$89</definedName>
    <definedName name="_xlnm.Print_Area" localSheetId="11">'SO 901 - Vegetační úpravy'!$C$4:$J$39,'SO 901 - Vegetační úpravy'!$C$45:$J$62,'SO 901 - Vegetační úpravy'!$C$68:$K$86</definedName>
    <definedName name="_xlnm.Print_Area" localSheetId="36">'VON - Vedlejší a ostatní ...'!$C$4:$J$39,'VON - Vedlejší a ostatní ...'!$C$45:$J$66,'VON - Vedlejší a ostatní ...'!$C$72:$K$101</definedName>
    <definedName name="OP">#REF!</definedName>
    <definedName name="OP_12">#REF!</definedName>
    <definedName name="OP_34">#REF!</definedName>
    <definedName name="OP_50">#REF!</definedName>
    <definedName name="Ostatní_výrobky">#REF!</definedName>
    <definedName name="padresa">#REF!</definedName>
    <definedName name="Parametry">#REF!</definedName>
    <definedName name="pdic">#REF!</definedName>
    <definedName name="pico">#REF!</definedName>
    <definedName name="PJ">#REF!</definedName>
    <definedName name="PJ_12">#REF!</definedName>
    <definedName name="PJ_34">#REF!</definedName>
    <definedName name="PJ_50">#REF!</definedName>
    <definedName name="pmisto">#REF!</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#REF!</definedName>
    <definedName name="poslední">#REF!</definedName>
    <definedName name="pPSC">#REF!</definedName>
    <definedName name="prep_schem">#REF!</definedName>
    <definedName name="Projektant">#REF!</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#REF!</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#REF!</definedName>
    <definedName name="vystup">#REF!</definedName>
    <definedName name="VZT">#REF!</definedName>
    <definedName name="zahrnsazby">#REF!</definedName>
    <definedName name="zahrnslevy">#REF!</definedName>
    <definedName name="ZakladDPHSni">#REF!</definedName>
    <definedName name="ZakladDPHZakl">#REF!</definedName>
    <definedName name="Základy">#REF!</definedName>
    <definedName name="ZaObjednatele">#REF!</definedName>
    <definedName name="Zaokrouhleni">#REF!</definedName>
    <definedName name="ZaZhotovitele">#REF!</definedName>
    <definedName name="Zemní_práce">#REF!</definedName>
    <definedName name="Zhotovitel">#REF!</definedName>
    <definedName name="ZZZZD">#REF!</definedName>
    <definedName name="ZZZZZ">#REF!</definedName>
  </definedNames>
  <calcPr calcId="181029"/>
</workbook>
</file>

<file path=xl/calcChain.xml><?xml version="1.0" encoding="utf-8"?>
<calcChain xmlns="http://schemas.openxmlformats.org/spreadsheetml/2006/main">
  <c r="F33" i="55" l="1"/>
  <c r="F29" i="55"/>
  <c r="F27" i="55"/>
  <c r="F25" i="55"/>
  <c r="F23" i="55"/>
  <c r="F21" i="55"/>
  <c r="F18" i="55"/>
  <c r="F9" i="55" s="1"/>
  <c r="F35" i="55" s="1"/>
  <c r="F15" i="55"/>
  <c r="F13" i="55"/>
  <c r="F11" i="55"/>
  <c r="F41" i="54"/>
  <c r="F39" i="54"/>
  <c r="F37" i="54"/>
  <c r="F34" i="54"/>
  <c r="F31" i="54"/>
  <c r="F29" i="54"/>
  <c r="F27" i="54"/>
  <c r="F25" i="54"/>
  <c r="F23" i="54"/>
  <c r="F20" i="54"/>
  <c r="F18" i="54"/>
  <c r="F15" i="54"/>
  <c r="F13" i="54"/>
  <c r="F11" i="54"/>
  <c r="F9" i="54" s="1"/>
  <c r="F43" i="54" s="1"/>
  <c r="F41" i="53"/>
  <c r="F39" i="53"/>
  <c r="F37" i="53"/>
  <c r="F34" i="53"/>
  <c r="F31" i="53"/>
  <c r="F29" i="53"/>
  <c r="F27" i="53"/>
  <c r="F25" i="53"/>
  <c r="F23" i="53"/>
  <c r="F20" i="53"/>
  <c r="F18" i="53"/>
  <c r="F15" i="53"/>
  <c r="F13" i="53"/>
  <c r="F11" i="53"/>
  <c r="G17" i="50"/>
  <c r="G16" i="50"/>
  <c r="G15" i="50"/>
  <c r="G18" i="50" s="1"/>
  <c r="G14" i="50"/>
  <c r="G13" i="50"/>
  <c r="G17" i="49"/>
  <c r="G16" i="49"/>
  <c r="G15" i="49"/>
  <c r="G14" i="49"/>
  <c r="G13" i="49"/>
  <c r="G18" i="49" s="1"/>
  <c r="G17" i="48"/>
  <c r="G16" i="48"/>
  <c r="G15" i="48"/>
  <c r="G18" i="48" s="1"/>
  <c r="G14" i="48"/>
  <c r="G13" i="48"/>
  <c r="G17" i="47"/>
  <c r="G16" i="47"/>
  <c r="G15" i="47"/>
  <c r="G14" i="47"/>
  <c r="G13" i="47"/>
  <c r="G18" i="47" s="1"/>
  <c r="G23" i="46"/>
  <c r="G22" i="46"/>
  <c r="G21" i="46"/>
  <c r="G20" i="46"/>
  <c r="G19" i="46"/>
  <c r="G18" i="46"/>
  <c r="G17" i="46"/>
  <c r="G15" i="46"/>
  <c r="G14" i="46"/>
  <c r="G24" i="46" s="1"/>
  <c r="G32" i="45"/>
  <c r="G31" i="45"/>
  <c r="G30" i="45"/>
  <c r="G29" i="45"/>
  <c r="G27" i="45"/>
  <c r="G26" i="45"/>
  <c r="G25" i="45"/>
  <c r="G23" i="45"/>
  <c r="G22" i="45"/>
  <c r="G21" i="45"/>
  <c r="G19" i="45"/>
  <c r="G18" i="45"/>
  <c r="G33" i="45" s="1"/>
  <c r="G17" i="45"/>
  <c r="G15" i="45"/>
  <c r="G14" i="45"/>
  <c r="F13" i="44"/>
  <c r="F12" i="44"/>
  <c r="F11" i="44"/>
  <c r="F10" i="44"/>
  <c r="F9" i="44"/>
  <c r="F8" i="44"/>
  <c r="F7" i="44"/>
  <c r="F6" i="44"/>
  <c r="F5" i="44"/>
  <c r="F45" i="43"/>
  <c r="F44" i="43"/>
  <c r="F43" i="43"/>
  <c r="F42" i="43"/>
  <c r="F41" i="43"/>
  <c r="F40" i="43"/>
  <c r="F39" i="43"/>
  <c r="F38" i="43"/>
  <c r="F37" i="43"/>
  <c r="F35" i="43"/>
  <c r="F34" i="43"/>
  <c r="F33" i="43"/>
  <c r="F32" i="43"/>
  <c r="F31" i="43"/>
  <c r="F29" i="43"/>
  <c r="F28" i="43"/>
  <c r="F27" i="43"/>
  <c r="F26" i="43"/>
  <c r="F25" i="43"/>
  <c r="F23" i="43"/>
  <c r="F22" i="43"/>
  <c r="F21" i="43"/>
  <c r="F20" i="43"/>
  <c r="F19" i="43"/>
  <c r="F17" i="43"/>
  <c r="F16" i="43"/>
  <c r="F15" i="43"/>
  <c r="F14" i="43"/>
  <c r="F13" i="43"/>
  <c r="F12" i="43"/>
  <c r="F11" i="43"/>
  <c r="F10" i="43"/>
  <c r="F9" i="43"/>
  <c r="F8" i="43"/>
  <c r="F7" i="43"/>
  <c r="F19" i="42"/>
  <c r="F18" i="42"/>
  <c r="F17" i="42"/>
  <c r="F16" i="42"/>
  <c r="F15" i="42"/>
  <c r="F14" i="42"/>
  <c r="F12" i="42"/>
  <c r="F11" i="42"/>
  <c r="F10" i="42"/>
  <c r="F9" i="42"/>
  <c r="F8" i="42"/>
  <c r="F7" i="42"/>
  <c r="F6" i="42"/>
  <c r="F19" i="41"/>
  <c r="F18" i="41"/>
  <c r="F17" i="41"/>
  <c r="F16" i="41"/>
  <c r="F15" i="41"/>
  <c r="F14" i="41"/>
  <c r="F13" i="41"/>
  <c r="F12" i="41"/>
  <c r="F11" i="41"/>
  <c r="F10" i="41"/>
  <c r="F9" i="41"/>
  <c r="F8" i="41"/>
  <c r="F7" i="41"/>
  <c r="F6" i="41"/>
  <c r="F5" i="41"/>
  <c r="F20" i="41" s="1"/>
  <c r="F15" i="40"/>
  <c r="F16" i="40" s="1"/>
  <c r="F14" i="40"/>
  <c r="F13" i="40"/>
  <c r="F5" i="40"/>
  <c r="F11" i="39"/>
  <c r="F10" i="39"/>
  <c r="F9" i="39"/>
  <c r="F8" i="39"/>
  <c r="F7" i="39"/>
  <c r="F6" i="39"/>
  <c r="F5" i="39"/>
  <c r="F12" i="39" s="1"/>
  <c r="F63" i="38"/>
  <c r="F62" i="38"/>
  <c r="F61" i="38"/>
  <c r="F60" i="38"/>
  <c r="F59" i="38"/>
  <c r="F58" i="38"/>
  <c r="F57" i="38"/>
  <c r="F56" i="38"/>
  <c r="F55" i="38"/>
  <c r="F54" i="38"/>
  <c r="F53" i="38"/>
  <c r="F52" i="38"/>
  <c r="F51" i="38"/>
  <c r="F50" i="38"/>
  <c r="F49" i="38"/>
  <c r="F47" i="38"/>
  <c r="F46" i="38"/>
  <c r="F45" i="38"/>
  <c r="F44" i="38"/>
  <c r="F43"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F5" i="38"/>
  <c r="F62" i="37"/>
  <c r="F61" i="37"/>
  <c r="F60" i="37"/>
  <c r="F59" i="37"/>
  <c r="F58" i="37"/>
  <c r="F57" i="37"/>
  <c r="F56" i="37"/>
  <c r="F55" i="37"/>
  <c r="F54" i="37"/>
  <c r="F53" i="37"/>
  <c r="F52" i="37"/>
  <c r="F51" i="37"/>
  <c r="F50" i="37"/>
  <c r="F49" i="37"/>
  <c r="F48" i="37"/>
  <c r="F46" i="37"/>
  <c r="F45" i="37"/>
  <c r="F44" i="37"/>
  <c r="F43" i="37"/>
  <c r="F42"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5" i="37"/>
  <c r="F74" i="36"/>
  <c r="F73" i="36"/>
  <c r="F72" i="36"/>
  <c r="F71" i="36"/>
  <c r="F70" i="36"/>
  <c r="F69" i="36"/>
  <c r="F68" i="36"/>
  <c r="F67" i="36"/>
  <c r="F66" i="36"/>
  <c r="F65" i="36"/>
  <c r="F64" i="36"/>
  <c r="F63" i="36"/>
  <c r="F62" i="36"/>
  <c r="F61" i="36"/>
  <c r="F60" i="36"/>
  <c r="F58" i="36"/>
  <c r="F57" i="36"/>
  <c r="F56" i="36"/>
  <c r="F55" i="36"/>
  <c r="F54"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F75" i="36" s="1"/>
  <c r="F80" i="35"/>
  <c r="F79" i="35"/>
  <c r="F78" i="35"/>
  <c r="F77" i="35"/>
  <c r="F76" i="35"/>
  <c r="F75" i="35"/>
  <c r="F74" i="35"/>
  <c r="F73" i="35"/>
  <c r="F72" i="35"/>
  <c r="F71" i="35"/>
  <c r="F70" i="35"/>
  <c r="F69" i="35"/>
  <c r="F68" i="35"/>
  <c r="F67" i="35"/>
  <c r="F66" i="35"/>
  <c r="F64" i="35"/>
  <c r="F63" i="35"/>
  <c r="F62" i="35"/>
  <c r="F61" i="35"/>
  <c r="F60" i="35"/>
  <c r="F59" i="35"/>
  <c r="F58" i="35"/>
  <c r="F57" i="35"/>
  <c r="F56" i="35"/>
  <c r="F55" i="35"/>
  <c r="F53" i="35"/>
  <c r="F52" i="35"/>
  <c r="F51" i="35"/>
  <c r="F50" i="35"/>
  <c r="F49" i="35"/>
  <c r="F47" i="35"/>
  <c r="F46" i="35"/>
  <c r="F45" i="35"/>
  <c r="F44" i="35"/>
  <c r="F43" i="35"/>
  <c r="F41" i="35"/>
  <c r="F40" i="35"/>
  <c r="F39" i="35"/>
  <c r="F38" i="35"/>
  <c r="F37" i="35"/>
  <c r="F36" i="35"/>
  <c r="F35"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5" i="35"/>
  <c r="F81" i="35" s="1"/>
  <c r="D28" i="33"/>
  <c r="F62" i="32"/>
  <c r="G62" i="32" s="1"/>
  <c r="H62" i="32" s="1"/>
  <c r="E62" i="32"/>
  <c r="F61" i="32"/>
  <c r="G61" i="32" s="1"/>
  <c r="H61" i="32" s="1"/>
  <c r="E61" i="32"/>
  <c r="G58" i="32"/>
  <c r="H58" i="32" s="1"/>
  <c r="E58" i="32"/>
  <c r="G57" i="32"/>
  <c r="H57" i="32" s="1"/>
  <c r="E57" i="32"/>
  <c r="G56" i="32"/>
  <c r="G55" i="32"/>
  <c r="C55" i="32"/>
  <c r="H55" i="32" s="1"/>
  <c r="G54" i="32"/>
  <c r="C54" i="32"/>
  <c r="H54" i="32" s="1"/>
  <c r="H53" i="32"/>
  <c r="G53" i="32"/>
  <c r="C53" i="32"/>
  <c r="E53" i="32" s="1"/>
  <c r="G52" i="32"/>
  <c r="H52" i="32" s="1"/>
  <c r="E52" i="32"/>
  <c r="G51" i="32"/>
  <c r="G48" i="32"/>
  <c r="F48" i="32"/>
  <c r="F45" i="32"/>
  <c r="G45" i="32" s="1"/>
  <c r="H45" i="32" s="1"/>
  <c r="E45" i="32"/>
  <c r="F44" i="32"/>
  <c r="G44" i="32" s="1"/>
  <c r="C44" i="32"/>
  <c r="F43" i="32"/>
  <c r="G43" i="32" s="1"/>
  <c r="H43" i="32" s="1"/>
  <c r="E43" i="32"/>
  <c r="F41" i="32"/>
  <c r="G41" i="32" s="1"/>
  <c r="H41" i="32" s="1"/>
  <c r="E41" i="32"/>
  <c r="F40" i="32"/>
  <c r="G40" i="32" s="1"/>
  <c r="F39" i="32"/>
  <c r="G39" i="32" s="1"/>
  <c r="H39" i="32" s="1"/>
  <c r="E39" i="32"/>
  <c r="G38" i="32"/>
  <c r="H38" i="32" s="1"/>
  <c r="F38" i="32"/>
  <c r="E38" i="32"/>
  <c r="F35" i="32"/>
  <c r="G35" i="32" s="1"/>
  <c r="H35" i="32" s="1"/>
  <c r="E35" i="32"/>
  <c r="F32" i="32"/>
  <c r="G32" i="32" s="1"/>
  <c r="H32" i="32" s="1"/>
  <c r="E32" i="32"/>
  <c r="G31" i="32"/>
  <c r="H31" i="32" s="1"/>
  <c r="F31" i="32"/>
  <c r="E31" i="32"/>
  <c r="F30" i="32"/>
  <c r="G30" i="32" s="1"/>
  <c r="H30" i="32" s="1"/>
  <c r="E30" i="32"/>
  <c r="G29" i="32"/>
  <c r="H29" i="32" s="1"/>
  <c r="F29" i="32"/>
  <c r="E29" i="32"/>
  <c r="G28" i="32"/>
  <c r="H28" i="32" s="1"/>
  <c r="F28" i="32"/>
  <c r="E28" i="32"/>
  <c r="F27" i="32"/>
  <c r="G27" i="32" s="1"/>
  <c r="H27" i="32" s="1"/>
  <c r="E27" i="32"/>
  <c r="G26" i="32"/>
  <c r="H26" i="32" s="1"/>
  <c r="F26" i="32"/>
  <c r="E26" i="32"/>
  <c r="G25" i="32"/>
  <c r="H25" i="32" s="1"/>
  <c r="F25" i="32"/>
  <c r="E25" i="32"/>
  <c r="D22" i="32"/>
  <c r="G21" i="32"/>
  <c r="F21" i="32"/>
  <c r="C21" i="32"/>
  <c r="E21" i="32" s="1"/>
  <c r="G20" i="32"/>
  <c r="F20" i="32"/>
  <c r="E20" i="32"/>
  <c r="C20" i="32"/>
  <c r="H20" i="32" s="1"/>
  <c r="H19" i="32"/>
  <c r="G19" i="32"/>
  <c r="F19" i="32"/>
  <c r="E19" i="32"/>
  <c r="D16" i="32"/>
  <c r="G15" i="32"/>
  <c r="H15" i="32" s="1"/>
  <c r="F15" i="32"/>
  <c r="E15" i="32"/>
  <c r="G14" i="32"/>
  <c r="F14" i="32"/>
  <c r="G13" i="32"/>
  <c r="F13" i="32"/>
  <c r="G12" i="32"/>
  <c r="F12" i="32"/>
  <c r="G11" i="32"/>
  <c r="F11" i="32"/>
  <c r="G10" i="32"/>
  <c r="F10" i="32"/>
  <c r="F9" i="32"/>
  <c r="G9" i="32" s="1"/>
  <c r="G8" i="32"/>
  <c r="F8" i="32"/>
  <c r="F7" i="32"/>
  <c r="G7" i="32" s="1"/>
  <c r="F6" i="32"/>
  <c r="G6" i="32" s="1"/>
  <c r="F5" i="32"/>
  <c r="G5" i="32" s="1"/>
  <c r="C5" i="32"/>
  <c r="C6" i="32" s="1"/>
  <c r="E67" i="31"/>
  <c r="G62" i="31"/>
  <c r="H62" i="31" s="1"/>
  <c r="F62" i="31"/>
  <c r="E62" i="31"/>
  <c r="F61" i="31"/>
  <c r="G61" i="31" s="1"/>
  <c r="H61" i="31" s="1"/>
  <c r="E61" i="31"/>
  <c r="H58" i="31"/>
  <c r="G58" i="31"/>
  <c r="E58" i="31"/>
  <c r="G57" i="31"/>
  <c r="H57" i="31" s="1"/>
  <c r="E57" i="31"/>
  <c r="G56" i="31"/>
  <c r="H56" i="31" s="1"/>
  <c r="E56" i="31"/>
  <c r="C56" i="31"/>
  <c r="H55" i="31"/>
  <c r="G55" i="31"/>
  <c r="E55" i="31"/>
  <c r="C55" i="31"/>
  <c r="G54" i="31"/>
  <c r="C54" i="31"/>
  <c r="G53" i="31"/>
  <c r="H53" i="31" s="1"/>
  <c r="E53" i="31"/>
  <c r="C53" i="31"/>
  <c r="H52" i="31"/>
  <c r="G52" i="31"/>
  <c r="E52" i="31"/>
  <c r="G51" i="31"/>
  <c r="E51" i="31"/>
  <c r="C51" i="31"/>
  <c r="H51" i="31" s="1"/>
  <c r="F48" i="31"/>
  <c r="G48" i="31" s="1"/>
  <c r="H48" i="31" s="1"/>
  <c r="E48" i="31"/>
  <c r="C48" i="31"/>
  <c r="F45" i="31"/>
  <c r="G45" i="31" s="1"/>
  <c r="H45" i="31" s="1"/>
  <c r="E45" i="31"/>
  <c r="H44" i="31"/>
  <c r="G44" i="31"/>
  <c r="F44" i="31"/>
  <c r="E44" i="31"/>
  <c r="C44" i="31"/>
  <c r="G43" i="31"/>
  <c r="H43" i="31" s="1"/>
  <c r="F43" i="31"/>
  <c r="E43" i="31"/>
  <c r="G41" i="31"/>
  <c r="H41" i="31" s="1"/>
  <c r="F41" i="31"/>
  <c r="E41" i="31"/>
  <c r="F40" i="31"/>
  <c r="G40" i="31" s="1"/>
  <c r="C40" i="31"/>
  <c r="H40" i="31" s="1"/>
  <c r="F39" i="31"/>
  <c r="G39" i="31" s="1"/>
  <c r="H39" i="31" s="1"/>
  <c r="E39" i="31"/>
  <c r="F38" i="31"/>
  <c r="G38" i="31" s="1"/>
  <c r="H38" i="31" s="1"/>
  <c r="E38" i="31"/>
  <c r="G35" i="31"/>
  <c r="H35" i="31" s="1"/>
  <c r="F35" i="31"/>
  <c r="E35" i="31"/>
  <c r="F32" i="31"/>
  <c r="G32" i="31" s="1"/>
  <c r="H32" i="31" s="1"/>
  <c r="E32" i="31"/>
  <c r="F31" i="31"/>
  <c r="G31" i="31" s="1"/>
  <c r="H31" i="31" s="1"/>
  <c r="E31" i="31"/>
  <c r="G30" i="31"/>
  <c r="H30" i="31" s="1"/>
  <c r="F30" i="31"/>
  <c r="E30" i="31"/>
  <c r="F29" i="31"/>
  <c r="G29" i="31" s="1"/>
  <c r="H29" i="31" s="1"/>
  <c r="E29" i="31"/>
  <c r="F28" i="31"/>
  <c r="G28" i="31" s="1"/>
  <c r="H28" i="31" s="1"/>
  <c r="E28" i="31"/>
  <c r="G27" i="31"/>
  <c r="H27" i="31" s="1"/>
  <c r="F27" i="31"/>
  <c r="E27" i="31"/>
  <c r="F26" i="31"/>
  <c r="G26" i="31" s="1"/>
  <c r="H26" i="31" s="1"/>
  <c r="E26" i="31"/>
  <c r="F25" i="31"/>
  <c r="G25" i="31" s="1"/>
  <c r="H25" i="31" s="1"/>
  <c r="E25" i="31"/>
  <c r="D22" i="31"/>
  <c r="H21" i="31"/>
  <c r="F21" i="31"/>
  <c r="G21" i="31" s="1"/>
  <c r="E21" i="31"/>
  <c r="C21" i="31"/>
  <c r="F20" i="31"/>
  <c r="G20" i="31" s="1"/>
  <c r="C20" i="31"/>
  <c r="F19" i="31"/>
  <c r="G19" i="31" s="1"/>
  <c r="H19" i="31" s="1"/>
  <c r="E19" i="31"/>
  <c r="D16" i="31"/>
  <c r="F15" i="31"/>
  <c r="G15" i="31" s="1"/>
  <c r="H15" i="31" s="1"/>
  <c r="E15" i="31"/>
  <c r="F14" i="31"/>
  <c r="G14" i="31" s="1"/>
  <c r="H14" i="31" s="1"/>
  <c r="E14" i="31"/>
  <c r="C14" i="31"/>
  <c r="F13" i="31"/>
  <c r="G13" i="31" s="1"/>
  <c r="H13" i="31" s="1"/>
  <c r="E13" i="31"/>
  <c r="C13" i="31"/>
  <c r="F12" i="31"/>
  <c r="G12" i="31" s="1"/>
  <c r="C12" i="31"/>
  <c r="H12" i="31" s="1"/>
  <c r="F11" i="31"/>
  <c r="G11" i="31" s="1"/>
  <c r="C11" i="31"/>
  <c r="H11" i="31" s="1"/>
  <c r="F10" i="31"/>
  <c r="G10" i="31" s="1"/>
  <c r="C10" i="31"/>
  <c r="H10" i="31" s="1"/>
  <c r="G9" i="31"/>
  <c r="F9" i="31"/>
  <c r="C9" i="31"/>
  <c r="G8" i="31"/>
  <c r="F8" i="31"/>
  <c r="C8" i="31"/>
  <c r="E8" i="31" s="1"/>
  <c r="G7" i="31"/>
  <c r="H7" i="31" s="1"/>
  <c r="F7" i="31"/>
  <c r="E7" i="31"/>
  <c r="C7" i="31"/>
  <c r="G6" i="31"/>
  <c r="F6" i="31"/>
  <c r="E6" i="31"/>
  <c r="C6" i="31"/>
  <c r="H6" i="31" s="1"/>
  <c r="G5" i="31"/>
  <c r="H5" i="31" s="1"/>
  <c r="F5" i="31"/>
  <c r="E5" i="31"/>
  <c r="G150" i="30"/>
  <c r="H150" i="30" s="1"/>
  <c r="F150" i="30"/>
  <c r="E150" i="30"/>
  <c r="F149" i="30"/>
  <c r="G149" i="30" s="1"/>
  <c r="H149" i="30" s="1"/>
  <c r="E149" i="30"/>
  <c r="H148" i="30"/>
  <c r="G148" i="30"/>
  <c r="E148" i="30"/>
  <c r="F147" i="30"/>
  <c r="G147" i="30" s="1"/>
  <c r="H147" i="30" s="1"/>
  <c r="E147" i="30"/>
  <c r="H146" i="30"/>
  <c r="G146" i="30"/>
  <c r="F146" i="30"/>
  <c r="E146" i="30"/>
  <c r="G145" i="30"/>
  <c r="H145" i="30" s="1"/>
  <c r="F145" i="30"/>
  <c r="E145" i="30"/>
  <c r="F144" i="30"/>
  <c r="G144" i="30" s="1"/>
  <c r="H144" i="30" s="1"/>
  <c r="E144" i="30"/>
  <c r="H143" i="30"/>
  <c r="G143" i="30"/>
  <c r="F143" i="30"/>
  <c r="E143" i="30"/>
  <c r="G142" i="30"/>
  <c r="H142" i="30" s="1"/>
  <c r="E142" i="30"/>
  <c r="G138" i="30"/>
  <c r="H138" i="30" s="1"/>
  <c r="F138" i="30"/>
  <c r="E138" i="30"/>
  <c r="F137" i="30"/>
  <c r="G137" i="30" s="1"/>
  <c r="H137" i="30" s="1"/>
  <c r="E137" i="30"/>
  <c r="H136" i="30"/>
  <c r="G136" i="30"/>
  <c r="F136" i="30"/>
  <c r="E136" i="30"/>
  <c r="G135" i="30"/>
  <c r="H135" i="30" s="1"/>
  <c r="F135" i="30"/>
  <c r="E135" i="30"/>
  <c r="F134" i="30"/>
  <c r="G134" i="30" s="1"/>
  <c r="H134" i="30" s="1"/>
  <c r="E134" i="30"/>
  <c r="H130" i="30"/>
  <c r="G130" i="30"/>
  <c r="F130" i="30"/>
  <c r="E130" i="30"/>
  <c r="G129" i="30"/>
  <c r="H129" i="30" s="1"/>
  <c r="F129" i="30"/>
  <c r="E129" i="30"/>
  <c r="F128" i="30"/>
  <c r="G128" i="30" s="1"/>
  <c r="H128" i="30" s="1"/>
  <c r="E128" i="30"/>
  <c r="H127" i="30"/>
  <c r="G127" i="30"/>
  <c r="F127" i="30"/>
  <c r="E127" i="30"/>
  <c r="G126" i="30"/>
  <c r="H126" i="30" s="1"/>
  <c r="F126" i="30"/>
  <c r="E126" i="30"/>
  <c r="F122" i="30"/>
  <c r="G122" i="30" s="1"/>
  <c r="H122" i="30" s="1"/>
  <c r="E122" i="30"/>
  <c r="H121" i="30"/>
  <c r="G121" i="30"/>
  <c r="F121" i="30"/>
  <c r="E121" i="30"/>
  <c r="G118" i="30"/>
  <c r="H118" i="30" s="1"/>
  <c r="F118" i="30"/>
  <c r="E118" i="30"/>
  <c r="F114" i="30"/>
  <c r="G114" i="30" s="1"/>
  <c r="C114" i="30"/>
  <c r="H114" i="30" s="1"/>
  <c r="F113" i="30"/>
  <c r="G113" i="30" s="1"/>
  <c r="H113" i="30" s="1"/>
  <c r="E113" i="30"/>
  <c r="H111" i="30"/>
  <c r="G111" i="30"/>
  <c r="F111" i="30"/>
  <c r="E111" i="30"/>
  <c r="G110" i="30"/>
  <c r="H110" i="30" s="1"/>
  <c r="F110" i="30"/>
  <c r="E110" i="30"/>
  <c r="F109" i="30"/>
  <c r="G109" i="30" s="1"/>
  <c r="H109" i="30" s="1"/>
  <c r="E109" i="30"/>
  <c r="H104" i="30"/>
  <c r="G104" i="30"/>
  <c r="F104" i="30"/>
  <c r="E104" i="30"/>
  <c r="G103" i="30"/>
  <c r="H103" i="30" s="1"/>
  <c r="F103" i="30"/>
  <c r="E103" i="30"/>
  <c r="F99" i="30"/>
  <c r="G99" i="30" s="1"/>
  <c r="H99" i="30" s="1"/>
  <c r="E99" i="30"/>
  <c r="H98" i="30"/>
  <c r="G98" i="30"/>
  <c r="F98" i="30"/>
  <c r="E98" i="30"/>
  <c r="G97" i="30"/>
  <c r="H97" i="30" s="1"/>
  <c r="F97" i="30"/>
  <c r="E97" i="30"/>
  <c r="C97" i="30"/>
  <c r="G96" i="30"/>
  <c r="H96" i="30" s="1"/>
  <c r="F96" i="30"/>
  <c r="E96" i="30"/>
  <c r="F95" i="30"/>
  <c r="G95" i="30" s="1"/>
  <c r="H95" i="30" s="1"/>
  <c r="E95" i="30"/>
  <c r="F93" i="30"/>
  <c r="G93" i="30" s="1"/>
  <c r="H93" i="30" s="1"/>
  <c r="E93" i="30"/>
  <c r="C93" i="30"/>
  <c r="H92" i="30"/>
  <c r="F92" i="30"/>
  <c r="G92" i="30" s="1"/>
  <c r="E92" i="30"/>
  <c r="F91" i="30"/>
  <c r="G91" i="30" s="1"/>
  <c r="H91" i="30" s="1"/>
  <c r="E91" i="30"/>
  <c r="C91" i="30"/>
  <c r="H90" i="30"/>
  <c r="G90" i="30"/>
  <c r="F90" i="30"/>
  <c r="E90" i="30"/>
  <c r="G86" i="30"/>
  <c r="H86" i="30" s="1"/>
  <c r="F86" i="30"/>
  <c r="E86" i="30"/>
  <c r="F85" i="30"/>
  <c r="G85" i="30" s="1"/>
  <c r="C85" i="30"/>
  <c r="F84" i="30"/>
  <c r="G84" i="30" s="1"/>
  <c r="H84" i="30" s="1"/>
  <c r="E84" i="30"/>
  <c r="G82" i="30"/>
  <c r="H82" i="30" s="1"/>
  <c r="F82" i="30"/>
  <c r="C82" i="30"/>
  <c r="E82" i="30" s="1"/>
  <c r="F81" i="30"/>
  <c r="G81" i="30" s="1"/>
  <c r="H81" i="30" s="1"/>
  <c r="E81" i="30"/>
  <c r="C81" i="30"/>
  <c r="F80" i="30"/>
  <c r="G80" i="30" s="1"/>
  <c r="H80" i="30" s="1"/>
  <c r="E80" i="30"/>
  <c r="F78" i="30"/>
  <c r="G78" i="30" s="1"/>
  <c r="H78" i="30" s="1"/>
  <c r="E78" i="30"/>
  <c r="C78" i="30"/>
  <c r="H77" i="30"/>
  <c r="G77" i="30"/>
  <c r="F77" i="30"/>
  <c r="E77" i="30"/>
  <c r="C77" i="30"/>
  <c r="G76" i="30"/>
  <c r="H76" i="30" s="1"/>
  <c r="F76" i="30"/>
  <c r="E76" i="30"/>
  <c r="G72" i="30"/>
  <c r="H72" i="30" s="1"/>
  <c r="F72" i="30"/>
  <c r="E72" i="30"/>
  <c r="C72" i="30"/>
  <c r="G71" i="30"/>
  <c r="H71" i="30" s="1"/>
  <c r="F71" i="30"/>
  <c r="E71" i="30"/>
  <c r="F69" i="30"/>
  <c r="G69" i="30" s="1"/>
  <c r="H69" i="30" s="1"/>
  <c r="E69" i="30"/>
  <c r="F68" i="30"/>
  <c r="G68" i="30" s="1"/>
  <c r="H68" i="30" s="1"/>
  <c r="E68" i="30"/>
  <c r="G63" i="30"/>
  <c r="F63" i="30"/>
  <c r="E63" i="30"/>
  <c r="C63" i="30"/>
  <c r="F62" i="30"/>
  <c r="G62" i="30" s="1"/>
  <c r="H62" i="30" s="1"/>
  <c r="E62" i="30"/>
  <c r="G60" i="30"/>
  <c r="H60" i="30" s="1"/>
  <c r="F60" i="30"/>
  <c r="E60" i="30"/>
  <c r="H59" i="30"/>
  <c r="F59" i="30"/>
  <c r="G59" i="30" s="1"/>
  <c r="E59" i="30"/>
  <c r="F57" i="30"/>
  <c r="G57" i="30" s="1"/>
  <c r="H57" i="30" s="1"/>
  <c r="E57" i="30"/>
  <c r="C57" i="30"/>
  <c r="H56" i="30"/>
  <c r="G56" i="30"/>
  <c r="F56" i="30"/>
  <c r="E56" i="30"/>
  <c r="C56" i="30"/>
  <c r="G55" i="30"/>
  <c r="H55" i="30" s="1"/>
  <c r="F55" i="30"/>
  <c r="E55" i="30"/>
  <c r="G51" i="30"/>
  <c r="H51" i="30" s="1"/>
  <c r="F51" i="30"/>
  <c r="E51" i="30"/>
  <c r="C51" i="30"/>
  <c r="G50" i="30"/>
  <c r="F50" i="30"/>
  <c r="C50" i="30"/>
  <c r="E50" i="30" s="1"/>
  <c r="F49" i="30"/>
  <c r="G49" i="30" s="1"/>
  <c r="H49" i="30" s="1"/>
  <c r="E49" i="30"/>
  <c r="G48" i="30"/>
  <c r="H48" i="30" s="1"/>
  <c r="F48" i="30"/>
  <c r="E48" i="30"/>
  <c r="F45" i="30"/>
  <c r="G45" i="30" s="1"/>
  <c r="H45" i="30" s="1"/>
  <c r="E45" i="30"/>
  <c r="F44" i="30"/>
  <c r="G44" i="30" s="1"/>
  <c r="H44" i="30" s="1"/>
  <c r="E44" i="30"/>
  <c r="C44" i="30"/>
  <c r="H43" i="30"/>
  <c r="G43" i="30"/>
  <c r="F43" i="30"/>
  <c r="E43" i="30"/>
  <c r="F42" i="30"/>
  <c r="G42" i="30" s="1"/>
  <c r="C42" i="30"/>
  <c r="E42" i="30" s="1"/>
  <c r="G41" i="30"/>
  <c r="H41" i="30" s="1"/>
  <c r="F41" i="30"/>
  <c r="E41" i="30"/>
  <c r="C41" i="30"/>
  <c r="G40" i="30"/>
  <c r="F40" i="30"/>
  <c r="C40" i="30"/>
  <c r="E40" i="30" s="1"/>
  <c r="F39" i="30"/>
  <c r="G39" i="30" s="1"/>
  <c r="H39" i="30" s="1"/>
  <c r="E39" i="30"/>
  <c r="C39" i="30"/>
  <c r="H38" i="30"/>
  <c r="G38" i="30"/>
  <c r="F38" i="30"/>
  <c r="E38" i="30"/>
  <c r="C38" i="30"/>
  <c r="G37" i="30"/>
  <c r="H37" i="30" s="1"/>
  <c r="F37" i="30"/>
  <c r="E37" i="30"/>
  <c r="G34" i="30"/>
  <c r="H34" i="30" s="1"/>
  <c r="F34" i="30"/>
  <c r="E34" i="30"/>
  <c r="C34" i="30"/>
  <c r="G33" i="30"/>
  <c r="H33" i="30" s="1"/>
  <c r="F33" i="30"/>
  <c r="E33" i="30"/>
  <c r="F31" i="30"/>
  <c r="G31" i="30" s="1"/>
  <c r="H31" i="30" s="1"/>
  <c r="E31" i="30"/>
  <c r="F30" i="30"/>
  <c r="G30" i="30" s="1"/>
  <c r="H30" i="30" s="1"/>
  <c r="E30" i="30"/>
  <c r="G29" i="30"/>
  <c r="F29" i="30"/>
  <c r="C29" i="30"/>
  <c r="E29" i="30" s="1"/>
  <c r="F28" i="30"/>
  <c r="G28" i="30" s="1"/>
  <c r="H28" i="30" s="1"/>
  <c r="E28" i="30"/>
  <c r="C28" i="30"/>
  <c r="H27" i="30"/>
  <c r="G27" i="30"/>
  <c r="F27" i="30"/>
  <c r="E27" i="30"/>
  <c r="F25" i="30"/>
  <c r="G25" i="30" s="1"/>
  <c r="C25" i="30"/>
  <c r="E25" i="30" s="1"/>
  <c r="G24" i="30"/>
  <c r="F24" i="30"/>
  <c r="E24" i="30"/>
  <c r="C24" i="30"/>
  <c r="H24" i="30" s="1"/>
  <c r="G23" i="30"/>
  <c r="F23" i="30"/>
  <c r="C23" i="30"/>
  <c r="E23" i="30" s="1"/>
  <c r="F22" i="30"/>
  <c r="G22" i="30" s="1"/>
  <c r="H22" i="30" s="1"/>
  <c r="E22" i="30"/>
  <c r="G17" i="30"/>
  <c r="H17" i="30" s="1"/>
  <c r="F17" i="30"/>
  <c r="E17" i="30"/>
  <c r="H16" i="30"/>
  <c r="F16" i="30"/>
  <c r="G16" i="30" s="1"/>
  <c r="E16" i="30"/>
  <c r="G13" i="30"/>
  <c r="H13" i="30" s="1"/>
  <c r="F13" i="30"/>
  <c r="E13" i="30"/>
  <c r="G12" i="30"/>
  <c r="F12" i="30"/>
  <c r="C12" i="30"/>
  <c r="F11" i="30"/>
  <c r="G11" i="30" s="1"/>
  <c r="H11" i="30" s="1"/>
  <c r="E11" i="30"/>
  <c r="F10" i="30"/>
  <c r="G10" i="30" s="1"/>
  <c r="C10" i="30"/>
  <c r="H10" i="30" s="1"/>
  <c r="F9" i="30"/>
  <c r="G9" i="30" s="1"/>
  <c r="H9" i="30" s="1"/>
  <c r="E9" i="30"/>
  <c r="G5" i="30"/>
  <c r="H5" i="30" s="1"/>
  <c r="F5" i="30"/>
  <c r="E5" i="30"/>
  <c r="D7" i="14"/>
  <c r="J37" i="13"/>
  <c r="J36" i="13"/>
  <c r="AY66" i="1" s="1"/>
  <c r="J35" i="13"/>
  <c r="AX66" i="1" s="1"/>
  <c r="BI100" i="13"/>
  <c r="BH100" i="13"/>
  <c r="BG100" i="13"/>
  <c r="BF100" i="13"/>
  <c r="T100" i="13"/>
  <c r="T99" i="13" s="1"/>
  <c r="R100" i="13"/>
  <c r="R99" i="13"/>
  <c r="P100" i="13"/>
  <c r="P99" i="13"/>
  <c r="BI97" i="13"/>
  <c r="BH97" i="13"/>
  <c r="BG97" i="13"/>
  <c r="BF97" i="13"/>
  <c r="T97" i="13"/>
  <c r="T96" i="13" s="1"/>
  <c r="R97" i="13"/>
  <c r="R96" i="13" s="1"/>
  <c r="P97" i="13"/>
  <c r="P96" i="13"/>
  <c r="BI94" i="13"/>
  <c r="BH94" i="13"/>
  <c r="BG94" i="13"/>
  <c r="BF94" i="13"/>
  <c r="T94" i="13"/>
  <c r="T93" i="13" s="1"/>
  <c r="R94" i="13"/>
  <c r="R93" i="13"/>
  <c r="P94" i="13"/>
  <c r="P93" i="13" s="1"/>
  <c r="BI91" i="13"/>
  <c r="BH91" i="13"/>
  <c r="BG91" i="13"/>
  <c r="BF91" i="13"/>
  <c r="T91" i="13"/>
  <c r="T90" i="13" s="1"/>
  <c r="T86" i="13" s="1"/>
  <c r="T85" i="13" s="1"/>
  <c r="R91" i="13"/>
  <c r="R90" i="13"/>
  <c r="P91" i="13"/>
  <c r="P90" i="13"/>
  <c r="BI88" i="13"/>
  <c r="BH88" i="13"/>
  <c r="BG88" i="13"/>
  <c r="BF88" i="13"/>
  <c r="T88" i="13"/>
  <c r="T87" i="13"/>
  <c r="R88" i="13"/>
  <c r="R87" i="13"/>
  <c r="R86" i="13" s="1"/>
  <c r="R85" i="13" s="1"/>
  <c r="P88" i="13"/>
  <c r="P87" i="13" s="1"/>
  <c r="P86" i="13" s="1"/>
  <c r="P85" i="13" s="1"/>
  <c r="AU66" i="1" s="1"/>
  <c r="J81" i="13"/>
  <c r="F81" i="13"/>
  <c r="F79" i="13"/>
  <c r="E77" i="13"/>
  <c r="J54" i="13"/>
  <c r="F54" i="13"/>
  <c r="F52" i="13"/>
  <c r="E50" i="13"/>
  <c r="J24" i="13"/>
  <c r="E24" i="13"/>
  <c r="J55" i="13" s="1"/>
  <c r="J23" i="13"/>
  <c r="J18" i="13"/>
  <c r="E18" i="13"/>
  <c r="F82" i="13" s="1"/>
  <c r="J17" i="13"/>
  <c r="J12" i="13"/>
  <c r="J79" i="13" s="1"/>
  <c r="E7" i="13"/>
  <c r="E48" i="13"/>
  <c r="J37" i="12"/>
  <c r="J36" i="12"/>
  <c r="AY65" i="1" s="1"/>
  <c r="J35" i="12"/>
  <c r="AX65" i="1"/>
  <c r="BI86" i="12"/>
  <c r="BH86" i="12"/>
  <c r="BG86" i="12"/>
  <c r="BF86" i="12"/>
  <c r="T86" i="12"/>
  <c r="R86" i="12"/>
  <c r="P86" i="12"/>
  <c r="BI85" i="12"/>
  <c r="BH85" i="12"/>
  <c r="BG85" i="12"/>
  <c r="BF85" i="12"/>
  <c r="T85" i="12"/>
  <c r="R85" i="12"/>
  <c r="P85" i="12"/>
  <c r="BI84" i="12"/>
  <c r="BH84" i="12"/>
  <c r="BG84" i="12"/>
  <c r="BF84" i="12"/>
  <c r="T84" i="12"/>
  <c r="R84" i="12"/>
  <c r="P84" i="12"/>
  <c r="J77" i="12"/>
  <c r="F77" i="12"/>
  <c r="F75" i="12"/>
  <c r="E73" i="12"/>
  <c r="J54" i="12"/>
  <c r="F54" i="12"/>
  <c r="F52" i="12"/>
  <c r="E50" i="12"/>
  <c r="J24" i="12"/>
  <c r="E24" i="12"/>
  <c r="J78" i="12" s="1"/>
  <c r="J23" i="12"/>
  <c r="J18" i="12"/>
  <c r="E18" i="12"/>
  <c r="F55" i="12"/>
  <c r="J17" i="12"/>
  <c r="J12" i="12"/>
  <c r="J75" i="12" s="1"/>
  <c r="E7" i="12"/>
  <c r="E71" i="12" s="1"/>
  <c r="J37" i="11"/>
  <c r="J36" i="11"/>
  <c r="AY64" i="1" s="1"/>
  <c r="J35" i="11"/>
  <c r="AX64" i="1" s="1"/>
  <c r="BI89" i="11"/>
  <c r="BH89" i="11"/>
  <c r="BG89" i="11"/>
  <c r="BF89" i="11"/>
  <c r="T89" i="11"/>
  <c r="R89" i="11"/>
  <c r="P89" i="11"/>
  <c r="BI88" i="11"/>
  <c r="BH88" i="11"/>
  <c r="BG88" i="11"/>
  <c r="BF88" i="11"/>
  <c r="T88" i="11"/>
  <c r="R88" i="11"/>
  <c r="P88" i="11"/>
  <c r="BI87" i="11"/>
  <c r="BH87" i="11"/>
  <c r="BG87" i="11"/>
  <c r="BF87" i="11"/>
  <c r="T87" i="11"/>
  <c r="R87" i="11"/>
  <c r="P87" i="11"/>
  <c r="BI86" i="11"/>
  <c r="BH86" i="11"/>
  <c r="BG86" i="11"/>
  <c r="BF86" i="11"/>
  <c r="T86" i="11"/>
  <c r="R86" i="11"/>
  <c r="P86" i="11"/>
  <c r="BI85" i="11"/>
  <c r="BH85" i="11"/>
  <c r="BG85" i="11"/>
  <c r="BF85" i="11"/>
  <c r="T85" i="11"/>
  <c r="R85" i="11"/>
  <c r="P85" i="11"/>
  <c r="BI84" i="11"/>
  <c r="BH84" i="11"/>
  <c r="BG84" i="11"/>
  <c r="BF84" i="11"/>
  <c r="T84" i="11"/>
  <c r="R84" i="11"/>
  <c r="P84" i="11"/>
  <c r="J77" i="11"/>
  <c r="F77" i="11"/>
  <c r="F75" i="11"/>
  <c r="E73" i="11"/>
  <c r="J54" i="11"/>
  <c r="F54" i="11"/>
  <c r="F52" i="11"/>
  <c r="E50" i="11"/>
  <c r="J24" i="11"/>
  <c r="E24" i="11"/>
  <c r="J78" i="11" s="1"/>
  <c r="J23" i="11"/>
  <c r="J18" i="11"/>
  <c r="E18" i="11"/>
  <c r="F78" i="11"/>
  <c r="J17" i="11"/>
  <c r="J12" i="11"/>
  <c r="J75" i="11" s="1"/>
  <c r="E7" i="11"/>
  <c r="E48" i="11"/>
  <c r="J37" i="10"/>
  <c r="J36" i="10"/>
  <c r="AY63" i="1" s="1"/>
  <c r="J35" i="10"/>
  <c r="AX63" i="1"/>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BI91" i="10"/>
  <c r="BH91" i="10"/>
  <c r="BG91" i="10"/>
  <c r="BF91" i="10"/>
  <c r="T91" i="10"/>
  <c r="R91" i="10"/>
  <c r="P91" i="10"/>
  <c r="BI89" i="10"/>
  <c r="BH89" i="10"/>
  <c r="BG89" i="10"/>
  <c r="BF89" i="10"/>
  <c r="T89" i="10"/>
  <c r="R89" i="10"/>
  <c r="P89" i="10"/>
  <c r="BI88" i="10"/>
  <c r="BH88" i="10"/>
  <c r="BG88" i="10"/>
  <c r="BF88" i="10"/>
  <c r="T88" i="10"/>
  <c r="R88" i="10"/>
  <c r="P88" i="10"/>
  <c r="BI87" i="10"/>
  <c r="BH87" i="10"/>
  <c r="BG87" i="10"/>
  <c r="BF87" i="10"/>
  <c r="T87" i="10"/>
  <c r="R87" i="10"/>
  <c r="P87" i="10"/>
  <c r="BI86" i="10"/>
  <c r="BH86" i="10"/>
  <c r="BG86" i="10"/>
  <c r="BF86" i="10"/>
  <c r="T86" i="10"/>
  <c r="R86" i="10"/>
  <c r="P86" i="10"/>
  <c r="J79" i="10"/>
  <c r="F79" i="10"/>
  <c r="F77" i="10"/>
  <c r="E75" i="10"/>
  <c r="J54" i="10"/>
  <c r="F54" i="10"/>
  <c r="F52" i="10"/>
  <c r="E50" i="10"/>
  <c r="J24" i="10"/>
  <c r="E24" i="10"/>
  <c r="J80" i="10" s="1"/>
  <c r="J23" i="10"/>
  <c r="J18" i="10"/>
  <c r="E18" i="10"/>
  <c r="F80" i="10" s="1"/>
  <c r="J17" i="10"/>
  <c r="J12" i="10"/>
  <c r="J52" i="10" s="1"/>
  <c r="E7" i="10"/>
  <c r="E73" i="10"/>
  <c r="J37" i="9"/>
  <c r="J36" i="9"/>
  <c r="AY62" i="1" s="1"/>
  <c r="J35" i="9"/>
  <c r="AX62" i="1" s="1"/>
  <c r="BI93" i="9"/>
  <c r="BH93" i="9"/>
  <c r="BG93" i="9"/>
  <c r="BF93" i="9"/>
  <c r="T93" i="9"/>
  <c r="R93" i="9"/>
  <c r="P93" i="9"/>
  <c r="BI92" i="9"/>
  <c r="BH92" i="9"/>
  <c r="BG92" i="9"/>
  <c r="BF92" i="9"/>
  <c r="T92" i="9"/>
  <c r="R92" i="9"/>
  <c r="P92" i="9"/>
  <c r="BI91" i="9"/>
  <c r="BH91" i="9"/>
  <c r="BG91" i="9"/>
  <c r="BF91" i="9"/>
  <c r="T91" i="9"/>
  <c r="R91" i="9"/>
  <c r="P91" i="9"/>
  <c r="BI90" i="9"/>
  <c r="BH90" i="9"/>
  <c r="BG90" i="9"/>
  <c r="BF90" i="9"/>
  <c r="T90" i="9"/>
  <c r="R90" i="9"/>
  <c r="P90" i="9"/>
  <c r="BI87" i="9"/>
  <c r="BH87" i="9"/>
  <c r="BG87" i="9"/>
  <c r="BF87" i="9"/>
  <c r="T87" i="9"/>
  <c r="R87" i="9"/>
  <c r="P87" i="9"/>
  <c r="BI84" i="9"/>
  <c r="BH84" i="9"/>
  <c r="BG84" i="9"/>
  <c r="BF84" i="9"/>
  <c r="T84" i="9"/>
  <c r="R84" i="9"/>
  <c r="P84" i="9"/>
  <c r="J77" i="9"/>
  <c r="F77" i="9"/>
  <c r="F75" i="9"/>
  <c r="E73" i="9"/>
  <c r="J54" i="9"/>
  <c r="F54" i="9"/>
  <c r="F52" i="9"/>
  <c r="E50" i="9"/>
  <c r="J24" i="9"/>
  <c r="E24" i="9"/>
  <c r="J55" i="9" s="1"/>
  <c r="J23" i="9"/>
  <c r="J18" i="9"/>
  <c r="E18" i="9"/>
  <c r="F55" i="9"/>
  <c r="J17" i="9"/>
  <c r="J12" i="9"/>
  <c r="J75" i="9" s="1"/>
  <c r="E7" i="9"/>
  <c r="E71" i="9"/>
  <c r="J37" i="8"/>
  <c r="J36" i="8"/>
  <c r="AY61" i="1" s="1"/>
  <c r="J35" i="8"/>
  <c r="AX61" i="1"/>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7" i="8"/>
  <c r="BH87" i="8"/>
  <c r="BG87" i="8"/>
  <c r="BF87" i="8"/>
  <c r="T87" i="8"/>
  <c r="R87" i="8"/>
  <c r="P87" i="8"/>
  <c r="BI84" i="8"/>
  <c r="BH84" i="8"/>
  <c r="BG84" i="8"/>
  <c r="BF84" i="8"/>
  <c r="T84" i="8"/>
  <c r="R84" i="8"/>
  <c r="P84" i="8"/>
  <c r="J77" i="8"/>
  <c r="F77" i="8"/>
  <c r="F75" i="8"/>
  <c r="E73" i="8"/>
  <c r="J54" i="8"/>
  <c r="F54" i="8"/>
  <c r="F52" i="8"/>
  <c r="E50" i="8"/>
  <c r="J24" i="8"/>
  <c r="E24" i="8"/>
  <c r="J55" i="8"/>
  <c r="J23" i="8"/>
  <c r="J18" i="8"/>
  <c r="E18" i="8"/>
  <c r="F55" i="8" s="1"/>
  <c r="J17" i="8"/>
  <c r="J12" i="8"/>
  <c r="J52" i="8"/>
  <c r="E7" i="8"/>
  <c r="E71" i="8" s="1"/>
  <c r="J37" i="7"/>
  <c r="J36" i="7"/>
  <c r="AY60" i="1"/>
  <c r="J35" i="7"/>
  <c r="AX60" i="1"/>
  <c r="BI89" i="7"/>
  <c r="BH89" i="7"/>
  <c r="BG89" i="7"/>
  <c r="BF89" i="7"/>
  <c r="T89" i="7"/>
  <c r="R89" i="7"/>
  <c r="P89" i="7"/>
  <c r="BI88" i="7"/>
  <c r="BH88" i="7"/>
  <c r="BG88" i="7"/>
  <c r="BF88" i="7"/>
  <c r="T88" i="7"/>
  <c r="R88" i="7"/>
  <c r="P88" i="7"/>
  <c r="BI87" i="7"/>
  <c r="BH87" i="7"/>
  <c r="BG87" i="7"/>
  <c r="BF87" i="7"/>
  <c r="T87" i="7"/>
  <c r="R87" i="7"/>
  <c r="P87" i="7"/>
  <c r="BI86" i="7"/>
  <c r="BH86" i="7"/>
  <c r="BG86" i="7"/>
  <c r="BF86" i="7"/>
  <c r="T86" i="7"/>
  <c r="R86" i="7"/>
  <c r="P86" i="7"/>
  <c r="BI85" i="7"/>
  <c r="BH85" i="7"/>
  <c r="BG85" i="7"/>
  <c r="BF85" i="7"/>
  <c r="T85" i="7"/>
  <c r="R85" i="7"/>
  <c r="P85" i="7"/>
  <c r="BI84" i="7"/>
  <c r="BH84" i="7"/>
  <c r="BG84" i="7"/>
  <c r="BF84" i="7"/>
  <c r="T84" i="7"/>
  <c r="R84" i="7"/>
  <c r="P84" i="7"/>
  <c r="J77" i="7"/>
  <c r="F77" i="7"/>
  <c r="F75" i="7"/>
  <c r="E73" i="7"/>
  <c r="J54" i="7"/>
  <c r="F54" i="7"/>
  <c r="F52" i="7"/>
  <c r="E50" i="7"/>
  <c r="J24" i="7"/>
  <c r="E24" i="7"/>
  <c r="J55" i="7" s="1"/>
  <c r="J23" i="7"/>
  <c r="J18" i="7"/>
  <c r="E18" i="7"/>
  <c r="F55" i="7" s="1"/>
  <c r="J17" i="7"/>
  <c r="J12" i="7"/>
  <c r="J52" i="7"/>
  <c r="E7" i="7"/>
  <c r="E71" i="7" s="1"/>
  <c r="J37" i="6"/>
  <c r="J36" i="6"/>
  <c r="AY59" i="1" s="1"/>
  <c r="J35" i="6"/>
  <c r="AX59" i="1" s="1"/>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19" i="6"/>
  <c r="BH119" i="6"/>
  <c r="BG119" i="6"/>
  <c r="BF119" i="6"/>
  <c r="T119" i="6"/>
  <c r="R119" i="6"/>
  <c r="P119" i="6"/>
  <c r="BI116" i="6"/>
  <c r="BH116" i="6"/>
  <c r="BG116" i="6"/>
  <c r="BF116" i="6"/>
  <c r="T116" i="6"/>
  <c r="R116" i="6"/>
  <c r="P116" i="6"/>
  <c r="BI113" i="6"/>
  <c r="BH113" i="6"/>
  <c r="BG113" i="6"/>
  <c r="BF113" i="6"/>
  <c r="T113" i="6"/>
  <c r="R113" i="6"/>
  <c r="P113" i="6"/>
  <c r="BI112" i="6"/>
  <c r="BH112" i="6"/>
  <c r="BG112" i="6"/>
  <c r="BF112" i="6"/>
  <c r="T112" i="6"/>
  <c r="R112" i="6"/>
  <c r="P112" i="6"/>
  <c r="BI111" i="6"/>
  <c r="BH111" i="6"/>
  <c r="BG111" i="6"/>
  <c r="BF111" i="6"/>
  <c r="T111" i="6"/>
  <c r="R111" i="6"/>
  <c r="P111" i="6"/>
  <c r="BI108" i="6"/>
  <c r="BH108" i="6"/>
  <c r="BG108" i="6"/>
  <c r="BF108" i="6"/>
  <c r="T108" i="6"/>
  <c r="R108" i="6"/>
  <c r="P108" i="6"/>
  <c r="BI106" i="6"/>
  <c r="BH106" i="6"/>
  <c r="BG106" i="6"/>
  <c r="BF106" i="6"/>
  <c r="T106" i="6"/>
  <c r="R106" i="6"/>
  <c r="P106" i="6"/>
  <c r="BI105" i="6"/>
  <c r="BH105" i="6"/>
  <c r="BG105" i="6"/>
  <c r="BF105" i="6"/>
  <c r="T105" i="6"/>
  <c r="R105" i="6"/>
  <c r="P105" i="6"/>
  <c r="BI104" i="6"/>
  <c r="BH104" i="6"/>
  <c r="BG104" i="6"/>
  <c r="BF104" i="6"/>
  <c r="T104" i="6"/>
  <c r="R104" i="6"/>
  <c r="P104" i="6"/>
  <c r="BI101" i="6"/>
  <c r="BH101" i="6"/>
  <c r="F36" i="6" s="1"/>
  <c r="BG101" i="6"/>
  <c r="BF101" i="6"/>
  <c r="T101" i="6"/>
  <c r="R101" i="6"/>
  <c r="P101" i="6"/>
  <c r="BI99" i="6"/>
  <c r="BH99" i="6"/>
  <c r="BG99" i="6"/>
  <c r="BF99" i="6"/>
  <c r="T99" i="6"/>
  <c r="R99" i="6"/>
  <c r="P99" i="6"/>
  <c r="BI98" i="6"/>
  <c r="BH98" i="6"/>
  <c r="BG98" i="6"/>
  <c r="BF98" i="6"/>
  <c r="T98" i="6"/>
  <c r="R98" i="6"/>
  <c r="P98" i="6"/>
  <c r="BI95" i="6"/>
  <c r="BH95" i="6"/>
  <c r="BG95" i="6"/>
  <c r="BF95" i="6"/>
  <c r="T95" i="6"/>
  <c r="R95" i="6"/>
  <c r="P95" i="6"/>
  <c r="BI92" i="6"/>
  <c r="BH92" i="6"/>
  <c r="BG92" i="6"/>
  <c r="BF92" i="6"/>
  <c r="T92" i="6"/>
  <c r="R92" i="6"/>
  <c r="P92" i="6"/>
  <c r="BI90" i="6"/>
  <c r="BH90" i="6"/>
  <c r="BG90" i="6"/>
  <c r="BF90" i="6"/>
  <c r="T90" i="6"/>
  <c r="R90" i="6"/>
  <c r="P90" i="6"/>
  <c r="BI89" i="6"/>
  <c r="BH89" i="6"/>
  <c r="BG89" i="6"/>
  <c r="BF89" i="6"/>
  <c r="T89" i="6"/>
  <c r="R89" i="6"/>
  <c r="P89" i="6"/>
  <c r="BI88" i="6"/>
  <c r="BH88" i="6"/>
  <c r="BG88" i="6"/>
  <c r="BF88" i="6"/>
  <c r="T88" i="6"/>
  <c r="R88" i="6"/>
  <c r="P88" i="6"/>
  <c r="J81" i="6"/>
  <c r="F81" i="6"/>
  <c r="F79" i="6"/>
  <c r="E77" i="6"/>
  <c r="J54" i="6"/>
  <c r="F54" i="6"/>
  <c r="F52" i="6"/>
  <c r="E50" i="6"/>
  <c r="J24" i="6"/>
  <c r="E24" i="6"/>
  <c r="J82" i="6" s="1"/>
  <c r="J23" i="6"/>
  <c r="J18" i="6"/>
  <c r="E18" i="6"/>
  <c r="F55" i="6" s="1"/>
  <c r="J17" i="6"/>
  <c r="J12" i="6"/>
  <c r="J52" i="6"/>
  <c r="E7" i="6"/>
  <c r="E48" i="6" s="1"/>
  <c r="J37" i="5"/>
  <c r="J36" i="5"/>
  <c r="AY58" i="1" s="1"/>
  <c r="J35" i="5"/>
  <c r="AX58" i="1" s="1"/>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199" i="5"/>
  <c r="BH199" i="5"/>
  <c r="BG199" i="5"/>
  <c r="BF199" i="5"/>
  <c r="T199" i="5"/>
  <c r="R199" i="5"/>
  <c r="P199" i="5"/>
  <c r="BI196" i="5"/>
  <c r="BH196" i="5"/>
  <c r="BG196" i="5"/>
  <c r="BF196" i="5"/>
  <c r="T196" i="5"/>
  <c r="R196" i="5"/>
  <c r="P196" i="5"/>
  <c r="BI192" i="5"/>
  <c r="BH192" i="5"/>
  <c r="BG192" i="5"/>
  <c r="BF192" i="5"/>
  <c r="T192" i="5"/>
  <c r="R192" i="5"/>
  <c r="P192" i="5"/>
  <c r="BI188" i="5"/>
  <c r="BH188" i="5"/>
  <c r="BG188" i="5"/>
  <c r="BF188" i="5"/>
  <c r="T188" i="5"/>
  <c r="R188" i="5"/>
  <c r="P188" i="5"/>
  <c r="BI180" i="5"/>
  <c r="BH180" i="5"/>
  <c r="BG180" i="5"/>
  <c r="BF180" i="5"/>
  <c r="T180" i="5"/>
  <c r="R180" i="5"/>
  <c r="P180" i="5"/>
  <c r="BI174" i="5"/>
  <c r="BH174" i="5"/>
  <c r="BG174" i="5"/>
  <c r="BF174" i="5"/>
  <c r="T174" i="5"/>
  <c r="R174" i="5"/>
  <c r="P174" i="5"/>
  <c r="BI170" i="5"/>
  <c r="BH170" i="5"/>
  <c r="BG170" i="5"/>
  <c r="BF170" i="5"/>
  <c r="T170" i="5"/>
  <c r="R170" i="5"/>
  <c r="P170" i="5"/>
  <c r="BI166" i="5"/>
  <c r="BH166" i="5"/>
  <c r="BG166" i="5"/>
  <c r="BF166" i="5"/>
  <c r="T166" i="5"/>
  <c r="R166" i="5"/>
  <c r="P166" i="5"/>
  <c r="BI162" i="5"/>
  <c r="BH162" i="5"/>
  <c r="BG162" i="5"/>
  <c r="BF162" i="5"/>
  <c r="T162" i="5"/>
  <c r="R162" i="5"/>
  <c r="P162" i="5"/>
  <c r="BI158" i="5"/>
  <c r="BH158" i="5"/>
  <c r="BG158" i="5"/>
  <c r="BF158" i="5"/>
  <c r="T158" i="5"/>
  <c r="R158" i="5"/>
  <c r="P158" i="5"/>
  <c r="BI154" i="5"/>
  <c r="BH154" i="5"/>
  <c r="BG154" i="5"/>
  <c r="BF154" i="5"/>
  <c r="T154" i="5"/>
  <c r="R154" i="5"/>
  <c r="P154" i="5"/>
  <c r="BI148" i="5"/>
  <c r="BH148" i="5"/>
  <c r="BG148" i="5"/>
  <c r="BF148" i="5"/>
  <c r="T148" i="5"/>
  <c r="R148" i="5"/>
  <c r="P148" i="5"/>
  <c r="BI144" i="5"/>
  <c r="BH144" i="5"/>
  <c r="BG144" i="5"/>
  <c r="BF144" i="5"/>
  <c r="T144" i="5"/>
  <c r="R144" i="5"/>
  <c r="P144" i="5"/>
  <c r="BI138" i="5"/>
  <c r="BH138" i="5"/>
  <c r="BG138" i="5"/>
  <c r="BF138" i="5"/>
  <c r="T138" i="5"/>
  <c r="R138" i="5"/>
  <c r="P138" i="5"/>
  <c r="BI134" i="5"/>
  <c r="BH134" i="5"/>
  <c r="BG134" i="5"/>
  <c r="BF134" i="5"/>
  <c r="T134" i="5"/>
  <c r="R134" i="5"/>
  <c r="P134" i="5"/>
  <c r="BI130" i="5"/>
  <c r="BH130" i="5"/>
  <c r="BG130" i="5"/>
  <c r="BF130" i="5"/>
  <c r="T130" i="5"/>
  <c r="R130" i="5"/>
  <c r="P130" i="5"/>
  <c r="BI126" i="5"/>
  <c r="BH126" i="5"/>
  <c r="BG126" i="5"/>
  <c r="BF126" i="5"/>
  <c r="T126" i="5"/>
  <c r="R126" i="5"/>
  <c r="P126" i="5"/>
  <c r="BI122" i="5"/>
  <c r="BH122" i="5"/>
  <c r="BG122" i="5"/>
  <c r="BF122" i="5"/>
  <c r="T122" i="5"/>
  <c r="R122" i="5"/>
  <c r="P122" i="5"/>
  <c r="BI120" i="5"/>
  <c r="BH120" i="5"/>
  <c r="BG120" i="5"/>
  <c r="BF120" i="5"/>
  <c r="T120" i="5"/>
  <c r="T119" i="5" s="1"/>
  <c r="R120" i="5"/>
  <c r="R119" i="5" s="1"/>
  <c r="P120" i="5"/>
  <c r="P119" i="5"/>
  <c r="BI116" i="5"/>
  <c r="BH116" i="5"/>
  <c r="BG116" i="5"/>
  <c r="BF116" i="5"/>
  <c r="T116" i="5"/>
  <c r="R116" i="5"/>
  <c r="P116" i="5"/>
  <c r="BI115" i="5"/>
  <c r="BH115" i="5"/>
  <c r="BG115" i="5"/>
  <c r="BF115" i="5"/>
  <c r="T115" i="5"/>
  <c r="R115" i="5"/>
  <c r="P115" i="5"/>
  <c r="BI105" i="5"/>
  <c r="BH105" i="5"/>
  <c r="BG105" i="5"/>
  <c r="BF105" i="5"/>
  <c r="T105" i="5"/>
  <c r="R105" i="5"/>
  <c r="P105" i="5"/>
  <c r="BI101" i="5"/>
  <c r="BH101" i="5"/>
  <c r="BG101" i="5"/>
  <c r="BF101" i="5"/>
  <c r="T101" i="5"/>
  <c r="R101" i="5"/>
  <c r="P101" i="5"/>
  <c r="BI97" i="5"/>
  <c r="BH97" i="5"/>
  <c r="BG97" i="5"/>
  <c r="BF97" i="5"/>
  <c r="T97" i="5"/>
  <c r="R97" i="5"/>
  <c r="P97" i="5"/>
  <c r="BI96" i="5"/>
  <c r="BH96" i="5"/>
  <c r="BG96" i="5"/>
  <c r="BF96" i="5"/>
  <c r="T96" i="5"/>
  <c r="R96" i="5"/>
  <c r="P96" i="5"/>
  <c r="BI87" i="5"/>
  <c r="BH87" i="5"/>
  <c r="BG87" i="5"/>
  <c r="BF87" i="5"/>
  <c r="T87" i="5"/>
  <c r="R87" i="5"/>
  <c r="P87" i="5"/>
  <c r="BI86" i="5"/>
  <c r="BH86" i="5"/>
  <c r="BG86" i="5"/>
  <c r="BF86" i="5"/>
  <c r="T86" i="5"/>
  <c r="R86" i="5"/>
  <c r="P86" i="5"/>
  <c r="J80" i="5"/>
  <c r="F80" i="5"/>
  <c r="F78" i="5"/>
  <c r="E76" i="5"/>
  <c r="J54" i="5"/>
  <c r="F54" i="5"/>
  <c r="F52" i="5"/>
  <c r="E50" i="5"/>
  <c r="J24" i="5"/>
  <c r="E24" i="5"/>
  <c r="J81" i="5" s="1"/>
  <c r="J23" i="5"/>
  <c r="J18" i="5"/>
  <c r="E18" i="5"/>
  <c r="F81" i="5"/>
  <c r="J17" i="5"/>
  <c r="J12" i="5"/>
  <c r="J52" i="5" s="1"/>
  <c r="E7" i="5"/>
  <c r="E74" i="5"/>
  <c r="J37" i="4"/>
  <c r="J36" i="4"/>
  <c r="AY57" i="1" s="1"/>
  <c r="J35" i="4"/>
  <c r="AX57" i="1"/>
  <c r="BI1680" i="4"/>
  <c r="BH1680" i="4"/>
  <c r="BG1680" i="4"/>
  <c r="BF1680" i="4"/>
  <c r="T1680" i="4"/>
  <c r="T1679" i="4" s="1"/>
  <c r="R1680" i="4"/>
  <c r="R1679" i="4" s="1"/>
  <c r="P1680" i="4"/>
  <c r="P1679" i="4" s="1"/>
  <c r="BI1677" i="4"/>
  <c r="BH1677" i="4"/>
  <c r="BG1677" i="4"/>
  <c r="BF1677" i="4"/>
  <c r="T1677" i="4"/>
  <c r="T1676" i="4" s="1"/>
  <c r="R1677" i="4"/>
  <c r="R1676" i="4" s="1"/>
  <c r="P1677" i="4"/>
  <c r="P1676" i="4" s="1"/>
  <c r="BI1674" i="4"/>
  <c r="BH1674" i="4"/>
  <c r="BG1674" i="4"/>
  <c r="BF1674" i="4"/>
  <c r="T1674" i="4"/>
  <c r="R1674" i="4"/>
  <c r="P1674" i="4"/>
  <c r="BI1672" i="4"/>
  <c r="BH1672" i="4"/>
  <c r="BG1672" i="4"/>
  <c r="BF1672" i="4"/>
  <c r="T1672" i="4"/>
  <c r="R1672" i="4"/>
  <c r="P1672" i="4"/>
  <c r="BI1666" i="4"/>
  <c r="BH1666" i="4"/>
  <c r="BG1666" i="4"/>
  <c r="BF1666" i="4"/>
  <c r="T1666" i="4"/>
  <c r="T1665" i="4" s="1"/>
  <c r="T1664" i="4" s="1"/>
  <c r="R1666" i="4"/>
  <c r="R1665" i="4"/>
  <c r="R1664" i="4" s="1"/>
  <c r="P1666" i="4"/>
  <c r="P1665" i="4" s="1"/>
  <c r="P1664" i="4" s="1"/>
  <c r="BI1660" i="4"/>
  <c r="BH1660" i="4"/>
  <c r="BG1660" i="4"/>
  <c r="BF1660" i="4"/>
  <c r="T1660" i="4"/>
  <c r="R1660" i="4"/>
  <c r="P1660" i="4"/>
  <c r="BI1656" i="4"/>
  <c r="BH1656" i="4"/>
  <c r="BG1656" i="4"/>
  <c r="BF1656" i="4"/>
  <c r="T1656" i="4"/>
  <c r="R1656" i="4"/>
  <c r="P1656" i="4"/>
  <c r="BI1646" i="4"/>
  <c r="BH1646" i="4"/>
  <c r="BG1646" i="4"/>
  <c r="BF1646" i="4"/>
  <c r="T1646" i="4"/>
  <c r="R1646" i="4"/>
  <c r="P1646" i="4"/>
  <c r="BI1636" i="4"/>
  <c r="BH1636" i="4"/>
  <c r="BG1636" i="4"/>
  <c r="BF1636" i="4"/>
  <c r="T1636" i="4"/>
  <c r="R1636" i="4"/>
  <c r="P1636" i="4"/>
  <c r="BI1632" i="4"/>
  <c r="BH1632" i="4"/>
  <c r="BG1632" i="4"/>
  <c r="BF1632" i="4"/>
  <c r="T1632" i="4"/>
  <c r="R1632" i="4"/>
  <c r="P1632" i="4"/>
  <c r="BI1628" i="4"/>
  <c r="BH1628" i="4"/>
  <c r="BG1628" i="4"/>
  <c r="BF1628" i="4"/>
  <c r="T1628" i="4"/>
  <c r="R1628" i="4"/>
  <c r="P1628" i="4"/>
  <c r="BI1619" i="4"/>
  <c r="BH1619" i="4"/>
  <c r="BG1619" i="4"/>
  <c r="BF1619" i="4"/>
  <c r="T1619" i="4"/>
  <c r="R1619" i="4"/>
  <c r="P1619" i="4"/>
  <c r="BI1617" i="4"/>
  <c r="BH1617" i="4"/>
  <c r="BG1617" i="4"/>
  <c r="BF1617" i="4"/>
  <c r="T1617" i="4"/>
  <c r="R1617" i="4"/>
  <c r="P1617" i="4"/>
  <c r="BI1613" i="4"/>
  <c r="BH1613" i="4"/>
  <c r="BG1613" i="4"/>
  <c r="BF1613" i="4"/>
  <c r="T1613" i="4"/>
  <c r="R1613" i="4"/>
  <c r="P1613" i="4"/>
  <c r="BI1611" i="4"/>
  <c r="BH1611" i="4"/>
  <c r="BG1611" i="4"/>
  <c r="BF1611" i="4"/>
  <c r="T1611" i="4"/>
  <c r="R1611" i="4"/>
  <c r="P1611" i="4"/>
  <c r="BI1607" i="4"/>
  <c r="BH1607" i="4"/>
  <c r="BG1607" i="4"/>
  <c r="BF1607" i="4"/>
  <c r="T1607" i="4"/>
  <c r="R1607" i="4"/>
  <c r="P1607" i="4"/>
  <c r="BI1598" i="4"/>
  <c r="BH1598" i="4"/>
  <c r="BG1598" i="4"/>
  <c r="BF1598" i="4"/>
  <c r="T1598" i="4"/>
  <c r="R1598" i="4"/>
  <c r="P1598" i="4"/>
  <c r="BI1589" i="4"/>
  <c r="BH1589" i="4"/>
  <c r="BG1589" i="4"/>
  <c r="BF1589" i="4"/>
  <c r="T1589" i="4"/>
  <c r="R1589" i="4"/>
  <c r="P1589" i="4"/>
  <c r="BI1580" i="4"/>
  <c r="BH1580" i="4"/>
  <c r="BG1580" i="4"/>
  <c r="BF1580" i="4"/>
  <c r="T1580" i="4"/>
  <c r="R1580" i="4"/>
  <c r="P1580" i="4"/>
  <c r="BI1577" i="4"/>
  <c r="BH1577" i="4"/>
  <c r="BG1577" i="4"/>
  <c r="BF1577" i="4"/>
  <c r="T1577" i="4"/>
  <c r="R1577" i="4"/>
  <c r="P1577" i="4"/>
  <c r="BI1531" i="4"/>
  <c r="BH1531" i="4"/>
  <c r="BG1531" i="4"/>
  <c r="BF1531" i="4"/>
  <c r="T1531" i="4"/>
  <c r="R1531" i="4"/>
  <c r="P1531" i="4"/>
  <c r="BI1527" i="4"/>
  <c r="BH1527" i="4"/>
  <c r="BG1527" i="4"/>
  <c r="BF1527" i="4"/>
  <c r="T1527" i="4"/>
  <c r="R1527" i="4"/>
  <c r="P1527" i="4"/>
  <c r="BI1521" i="4"/>
  <c r="BH1521" i="4"/>
  <c r="BG1521" i="4"/>
  <c r="BF1521" i="4"/>
  <c r="T1521" i="4"/>
  <c r="R1521" i="4"/>
  <c r="P1521" i="4"/>
  <c r="BI1513" i="4"/>
  <c r="BH1513" i="4"/>
  <c r="BG1513" i="4"/>
  <c r="BF1513" i="4"/>
  <c r="T1513" i="4"/>
  <c r="R1513" i="4"/>
  <c r="P1513" i="4"/>
  <c r="BI1502" i="4"/>
  <c r="BH1502" i="4"/>
  <c r="BG1502" i="4"/>
  <c r="BF1502" i="4"/>
  <c r="T1502" i="4"/>
  <c r="R1502" i="4"/>
  <c r="P1502" i="4"/>
  <c r="BI1500" i="4"/>
  <c r="BH1500" i="4"/>
  <c r="BG1500" i="4"/>
  <c r="BF1500" i="4"/>
  <c r="T1500" i="4"/>
  <c r="R1500" i="4"/>
  <c r="P1500" i="4"/>
  <c r="BI1454" i="4"/>
  <c r="BH1454" i="4"/>
  <c r="BG1454" i="4"/>
  <c r="BF1454" i="4"/>
  <c r="T1454" i="4"/>
  <c r="R1454" i="4"/>
  <c r="P1454" i="4"/>
  <c r="BI1449" i="4"/>
  <c r="BH1449" i="4"/>
  <c r="BG1449" i="4"/>
  <c r="BF1449" i="4"/>
  <c r="T1449" i="4"/>
  <c r="R1449" i="4"/>
  <c r="P1449" i="4"/>
  <c r="BI1442" i="4"/>
  <c r="BH1442" i="4"/>
  <c r="BG1442" i="4"/>
  <c r="BF1442" i="4"/>
  <c r="T1442" i="4"/>
  <c r="R1442" i="4"/>
  <c r="P1442" i="4"/>
  <c r="BI1396" i="4"/>
  <c r="BH1396" i="4"/>
  <c r="BG1396" i="4"/>
  <c r="BF1396" i="4"/>
  <c r="T1396" i="4"/>
  <c r="R1396" i="4"/>
  <c r="P1396" i="4"/>
  <c r="BI1350" i="4"/>
  <c r="BH1350" i="4"/>
  <c r="BG1350" i="4"/>
  <c r="BF1350" i="4"/>
  <c r="T1350" i="4"/>
  <c r="R1350" i="4"/>
  <c r="P1350" i="4"/>
  <c r="BI1340" i="4"/>
  <c r="BH1340" i="4"/>
  <c r="BG1340" i="4"/>
  <c r="BF1340" i="4"/>
  <c r="T1340" i="4"/>
  <c r="T1339" i="4"/>
  <c r="R1340" i="4"/>
  <c r="R1339" i="4"/>
  <c r="P1340" i="4"/>
  <c r="P1339" i="4" s="1"/>
  <c r="BI1337" i="4"/>
  <c r="BH1337" i="4"/>
  <c r="BG1337" i="4"/>
  <c r="BF1337" i="4"/>
  <c r="T1337" i="4"/>
  <c r="R1337" i="4"/>
  <c r="P1337" i="4"/>
  <c r="BI1330" i="4"/>
  <c r="BH1330" i="4"/>
  <c r="BG1330" i="4"/>
  <c r="BF1330" i="4"/>
  <c r="T1330" i="4"/>
  <c r="R1330" i="4"/>
  <c r="P1330" i="4"/>
  <c r="BI1324" i="4"/>
  <c r="BH1324" i="4"/>
  <c r="BG1324" i="4"/>
  <c r="BF1324" i="4"/>
  <c r="T1324" i="4"/>
  <c r="R1324" i="4"/>
  <c r="P1324" i="4"/>
  <c r="BI1318" i="4"/>
  <c r="BH1318" i="4"/>
  <c r="BG1318" i="4"/>
  <c r="BF1318" i="4"/>
  <c r="T1318" i="4"/>
  <c r="R1318" i="4"/>
  <c r="P1318" i="4"/>
  <c r="BI1312" i="4"/>
  <c r="BH1312" i="4"/>
  <c r="BG1312" i="4"/>
  <c r="BF1312" i="4"/>
  <c r="T1312" i="4"/>
  <c r="R1312" i="4"/>
  <c r="P1312" i="4"/>
  <c r="BI1306" i="4"/>
  <c r="BH1306" i="4"/>
  <c r="BG1306" i="4"/>
  <c r="BF1306" i="4"/>
  <c r="T1306" i="4"/>
  <c r="R1306" i="4"/>
  <c r="P1306" i="4"/>
  <c r="BI1300" i="4"/>
  <c r="BH1300" i="4"/>
  <c r="BG1300" i="4"/>
  <c r="BF1300" i="4"/>
  <c r="T1300" i="4"/>
  <c r="R1300" i="4"/>
  <c r="P1300" i="4"/>
  <c r="BI1295" i="4"/>
  <c r="BH1295" i="4"/>
  <c r="BG1295" i="4"/>
  <c r="BF1295" i="4"/>
  <c r="T1295" i="4"/>
  <c r="R1295" i="4"/>
  <c r="P1295" i="4"/>
  <c r="BI1290" i="4"/>
  <c r="BH1290" i="4"/>
  <c r="BG1290" i="4"/>
  <c r="BF1290" i="4"/>
  <c r="T1290" i="4"/>
  <c r="R1290" i="4"/>
  <c r="P1290" i="4"/>
  <c r="BI1266" i="4"/>
  <c r="BH1266" i="4"/>
  <c r="BG1266" i="4"/>
  <c r="BF1266" i="4"/>
  <c r="T1266" i="4"/>
  <c r="R1266" i="4"/>
  <c r="P1266" i="4"/>
  <c r="BI1261" i="4"/>
  <c r="BH1261" i="4"/>
  <c r="BG1261" i="4"/>
  <c r="BF1261" i="4"/>
  <c r="T1261" i="4"/>
  <c r="R1261" i="4"/>
  <c r="P1261" i="4"/>
  <c r="BI1256" i="4"/>
  <c r="BH1256" i="4"/>
  <c r="BG1256" i="4"/>
  <c r="BF1256" i="4"/>
  <c r="T1256" i="4"/>
  <c r="R1256" i="4"/>
  <c r="P1256" i="4"/>
  <c r="BI1251" i="4"/>
  <c r="BH1251" i="4"/>
  <c r="BG1251" i="4"/>
  <c r="BF1251" i="4"/>
  <c r="T1251" i="4"/>
  <c r="R1251" i="4"/>
  <c r="P1251" i="4"/>
  <c r="BI1245" i="4"/>
  <c r="BH1245" i="4"/>
  <c r="BG1245" i="4"/>
  <c r="BF1245" i="4"/>
  <c r="T1245" i="4"/>
  <c r="R1245" i="4"/>
  <c r="P1245" i="4"/>
  <c r="BI1243" i="4"/>
  <c r="BH1243" i="4"/>
  <c r="BG1243" i="4"/>
  <c r="BF1243" i="4"/>
  <c r="T1243" i="4"/>
  <c r="R1243" i="4"/>
  <c r="P1243" i="4"/>
  <c r="BI1238" i="4"/>
  <c r="BH1238" i="4"/>
  <c r="BG1238" i="4"/>
  <c r="BF1238" i="4"/>
  <c r="T1238" i="4"/>
  <c r="R1238" i="4"/>
  <c r="P1238" i="4"/>
  <c r="BI1236" i="4"/>
  <c r="BH1236" i="4"/>
  <c r="BG1236" i="4"/>
  <c r="BF1236" i="4"/>
  <c r="T1236" i="4"/>
  <c r="R1236" i="4"/>
  <c r="P1236" i="4"/>
  <c r="BI1212" i="4"/>
  <c r="BH1212" i="4"/>
  <c r="BG1212" i="4"/>
  <c r="BF1212" i="4"/>
  <c r="T1212" i="4"/>
  <c r="R1212" i="4"/>
  <c r="P1212" i="4"/>
  <c r="BI1210" i="4"/>
  <c r="BH1210" i="4"/>
  <c r="BG1210" i="4"/>
  <c r="BF1210" i="4"/>
  <c r="T1210" i="4"/>
  <c r="R1210" i="4"/>
  <c r="P1210" i="4"/>
  <c r="BI1206" i="4"/>
  <c r="BH1206" i="4"/>
  <c r="BG1206" i="4"/>
  <c r="BF1206" i="4"/>
  <c r="T1206" i="4"/>
  <c r="R1206" i="4"/>
  <c r="P1206" i="4"/>
  <c r="BI1199" i="4"/>
  <c r="BH1199" i="4"/>
  <c r="BG1199" i="4"/>
  <c r="BF1199" i="4"/>
  <c r="T1199" i="4"/>
  <c r="R1199" i="4"/>
  <c r="P1199" i="4"/>
  <c r="BI1192" i="4"/>
  <c r="BH1192" i="4"/>
  <c r="BG1192" i="4"/>
  <c r="BF1192" i="4"/>
  <c r="T1192" i="4"/>
  <c r="R1192" i="4"/>
  <c r="P1192" i="4"/>
  <c r="BI1185" i="4"/>
  <c r="BH1185" i="4"/>
  <c r="BG1185" i="4"/>
  <c r="BF1185" i="4"/>
  <c r="T1185" i="4"/>
  <c r="R1185" i="4"/>
  <c r="P1185" i="4"/>
  <c r="BI1178" i="4"/>
  <c r="BH1178" i="4"/>
  <c r="BG1178" i="4"/>
  <c r="BF1178" i="4"/>
  <c r="T1178" i="4"/>
  <c r="R1178" i="4"/>
  <c r="P1178" i="4"/>
  <c r="BI1172" i="4"/>
  <c r="BH1172" i="4"/>
  <c r="BG1172" i="4"/>
  <c r="BF1172" i="4"/>
  <c r="T1172" i="4"/>
  <c r="R1172" i="4"/>
  <c r="P1172" i="4"/>
  <c r="BI1167" i="4"/>
  <c r="BH1167" i="4"/>
  <c r="BG1167" i="4"/>
  <c r="BF1167" i="4"/>
  <c r="T1167" i="4"/>
  <c r="R1167" i="4"/>
  <c r="P1167" i="4"/>
  <c r="BI1162" i="4"/>
  <c r="BH1162" i="4"/>
  <c r="BG1162" i="4"/>
  <c r="BF1162" i="4"/>
  <c r="T1162" i="4"/>
  <c r="R1162" i="4"/>
  <c r="P1162" i="4"/>
  <c r="BI1156" i="4"/>
  <c r="BH1156" i="4"/>
  <c r="BG1156" i="4"/>
  <c r="BF1156" i="4"/>
  <c r="T1156" i="4"/>
  <c r="R1156" i="4"/>
  <c r="P1156" i="4"/>
  <c r="BI1150" i="4"/>
  <c r="BH1150" i="4"/>
  <c r="BG1150" i="4"/>
  <c r="BF1150" i="4"/>
  <c r="T1150" i="4"/>
  <c r="R1150" i="4"/>
  <c r="P1150" i="4"/>
  <c r="BI1144" i="4"/>
  <c r="BH1144" i="4"/>
  <c r="BG1144" i="4"/>
  <c r="BF1144" i="4"/>
  <c r="T1144" i="4"/>
  <c r="R1144" i="4"/>
  <c r="P1144" i="4"/>
  <c r="BI1138" i="4"/>
  <c r="BH1138" i="4"/>
  <c r="BG1138" i="4"/>
  <c r="BF1138" i="4"/>
  <c r="T1138" i="4"/>
  <c r="R1138" i="4"/>
  <c r="P1138" i="4"/>
  <c r="BI1133" i="4"/>
  <c r="BH1133" i="4"/>
  <c r="BG1133" i="4"/>
  <c r="BF1133" i="4"/>
  <c r="T1133" i="4"/>
  <c r="R1133" i="4"/>
  <c r="P1133" i="4"/>
  <c r="BI1128" i="4"/>
  <c r="BH1128" i="4"/>
  <c r="BG1128" i="4"/>
  <c r="BF1128" i="4"/>
  <c r="T1128" i="4"/>
  <c r="R1128" i="4"/>
  <c r="P1128" i="4"/>
  <c r="BI1122" i="4"/>
  <c r="BH1122" i="4"/>
  <c r="BG1122" i="4"/>
  <c r="BF1122" i="4"/>
  <c r="T1122" i="4"/>
  <c r="R1122" i="4"/>
  <c r="P1122" i="4"/>
  <c r="BI1117" i="4"/>
  <c r="BH1117" i="4"/>
  <c r="BG1117" i="4"/>
  <c r="BF1117" i="4"/>
  <c r="T1117" i="4"/>
  <c r="R1117" i="4"/>
  <c r="P1117" i="4"/>
  <c r="BI1111" i="4"/>
  <c r="BH1111" i="4"/>
  <c r="BG1111" i="4"/>
  <c r="BF1111" i="4"/>
  <c r="T1111" i="4"/>
  <c r="R1111" i="4"/>
  <c r="P1111" i="4"/>
  <c r="BI1110" i="4"/>
  <c r="BH1110" i="4"/>
  <c r="BG1110" i="4"/>
  <c r="BF1110" i="4"/>
  <c r="T1110" i="4"/>
  <c r="R1110" i="4"/>
  <c r="P1110" i="4"/>
  <c r="BI1103" i="4"/>
  <c r="BH1103" i="4"/>
  <c r="BG1103" i="4"/>
  <c r="BF1103" i="4"/>
  <c r="T1103" i="4"/>
  <c r="R1103" i="4"/>
  <c r="P1103" i="4"/>
  <c r="BI1098" i="4"/>
  <c r="BH1098" i="4"/>
  <c r="BG1098" i="4"/>
  <c r="BF1098" i="4"/>
  <c r="T1098" i="4"/>
  <c r="R1098" i="4"/>
  <c r="P1098" i="4"/>
  <c r="BI1093" i="4"/>
  <c r="BH1093" i="4"/>
  <c r="BG1093" i="4"/>
  <c r="BF1093" i="4"/>
  <c r="T1093" i="4"/>
  <c r="R1093" i="4"/>
  <c r="P1093" i="4"/>
  <c r="BI1088" i="4"/>
  <c r="BH1088" i="4"/>
  <c r="BG1088" i="4"/>
  <c r="BF1088" i="4"/>
  <c r="T1088" i="4"/>
  <c r="R1088" i="4"/>
  <c r="P1088" i="4"/>
  <c r="BI1083" i="4"/>
  <c r="BH1083" i="4"/>
  <c r="BG1083" i="4"/>
  <c r="BF1083" i="4"/>
  <c r="T1083" i="4"/>
  <c r="R1083" i="4"/>
  <c r="P1083" i="4"/>
  <c r="BI1078" i="4"/>
  <c r="BH1078" i="4"/>
  <c r="BG1078" i="4"/>
  <c r="BF1078" i="4"/>
  <c r="T1078" i="4"/>
  <c r="R1078" i="4"/>
  <c r="P1078" i="4"/>
  <c r="BI1073" i="4"/>
  <c r="BH1073" i="4"/>
  <c r="BG1073" i="4"/>
  <c r="BF1073" i="4"/>
  <c r="T1073" i="4"/>
  <c r="R1073" i="4"/>
  <c r="P1073" i="4"/>
  <c r="BI1068" i="4"/>
  <c r="BH1068" i="4"/>
  <c r="BG1068" i="4"/>
  <c r="BF1068" i="4"/>
  <c r="T1068" i="4"/>
  <c r="R1068" i="4"/>
  <c r="P1068" i="4"/>
  <c r="BI1062" i="4"/>
  <c r="BH1062" i="4"/>
  <c r="BG1062" i="4"/>
  <c r="BF1062" i="4"/>
  <c r="T1062" i="4"/>
  <c r="R1062" i="4"/>
  <c r="P1062" i="4"/>
  <c r="BI1057" i="4"/>
  <c r="BH1057" i="4"/>
  <c r="BG1057" i="4"/>
  <c r="BF1057" i="4"/>
  <c r="T1057" i="4"/>
  <c r="R1057" i="4"/>
  <c r="P1057" i="4"/>
  <c r="BI1052" i="4"/>
  <c r="BH1052" i="4"/>
  <c r="BG1052" i="4"/>
  <c r="BF1052" i="4"/>
  <c r="T1052" i="4"/>
  <c r="R1052" i="4"/>
  <c r="P1052" i="4"/>
  <c r="BI1047" i="4"/>
  <c r="BH1047" i="4"/>
  <c r="BG1047" i="4"/>
  <c r="BF1047" i="4"/>
  <c r="T1047" i="4"/>
  <c r="R1047" i="4"/>
  <c r="P1047" i="4"/>
  <c r="BI1046" i="4"/>
  <c r="BH1046" i="4"/>
  <c r="BG1046" i="4"/>
  <c r="BF1046" i="4"/>
  <c r="T1046" i="4"/>
  <c r="R1046" i="4"/>
  <c r="P1046" i="4"/>
  <c r="BI1041" i="4"/>
  <c r="BH1041" i="4"/>
  <c r="BG1041" i="4"/>
  <c r="BF1041" i="4"/>
  <c r="T1041" i="4"/>
  <c r="R1041" i="4"/>
  <c r="P1041" i="4"/>
  <c r="BI1036" i="4"/>
  <c r="BH1036" i="4"/>
  <c r="BG1036" i="4"/>
  <c r="BF1036" i="4"/>
  <c r="T1036" i="4"/>
  <c r="R1036" i="4"/>
  <c r="P1036" i="4"/>
  <c r="BI1031" i="4"/>
  <c r="BH1031" i="4"/>
  <c r="BG1031" i="4"/>
  <c r="BF1031" i="4"/>
  <c r="T1031" i="4"/>
  <c r="R1031" i="4"/>
  <c r="P1031" i="4"/>
  <c r="BI1028" i="4"/>
  <c r="BH1028" i="4"/>
  <c r="BG1028" i="4"/>
  <c r="BF1028" i="4"/>
  <c r="T1028" i="4"/>
  <c r="R1028" i="4"/>
  <c r="P1028" i="4"/>
  <c r="BI1017" i="4"/>
  <c r="BH1017" i="4"/>
  <c r="BG1017" i="4"/>
  <c r="BF1017" i="4"/>
  <c r="T1017" i="4"/>
  <c r="R1017" i="4"/>
  <c r="P1017" i="4"/>
  <c r="BI1005" i="4"/>
  <c r="BH1005" i="4"/>
  <c r="BG1005" i="4"/>
  <c r="BF1005" i="4"/>
  <c r="T1005" i="4"/>
  <c r="T1004" i="4"/>
  <c r="R1005" i="4"/>
  <c r="R1004" i="4" s="1"/>
  <c r="P1005" i="4"/>
  <c r="P1004" i="4" s="1"/>
  <c r="BI1002" i="4"/>
  <c r="BH1002" i="4"/>
  <c r="BG1002" i="4"/>
  <c r="BF1002" i="4"/>
  <c r="T1002" i="4"/>
  <c r="R1002" i="4"/>
  <c r="P1002" i="4"/>
  <c r="BI1000" i="4"/>
  <c r="BH1000" i="4"/>
  <c r="BG1000" i="4"/>
  <c r="BF1000" i="4"/>
  <c r="T1000" i="4"/>
  <c r="R1000" i="4"/>
  <c r="P1000" i="4"/>
  <c r="BI992" i="4"/>
  <c r="BH992" i="4"/>
  <c r="BG992" i="4"/>
  <c r="BF992" i="4"/>
  <c r="T992" i="4"/>
  <c r="R992" i="4"/>
  <c r="P992" i="4"/>
  <c r="BI990" i="4"/>
  <c r="BH990" i="4"/>
  <c r="BG990" i="4"/>
  <c r="BF990" i="4"/>
  <c r="T990" i="4"/>
  <c r="R990" i="4"/>
  <c r="P990" i="4"/>
  <c r="BI982" i="4"/>
  <c r="BH982" i="4"/>
  <c r="BG982" i="4"/>
  <c r="BF982" i="4"/>
  <c r="T982" i="4"/>
  <c r="R982" i="4"/>
  <c r="P982" i="4"/>
  <c r="BI974" i="4"/>
  <c r="BH974" i="4"/>
  <c r="BG974" i="4"/>
  <c r="BF974" i="4"/>
  <c r="T974" i="4"/>
  <c r="R974" i="4"/>
  <c r="P974" i="4"/>
  <c r="BI971" i="4"/>
  <c r="BH971" i="4"/>
  <c r="BG971" i="4"/>
  <c r="BF971" i="4"/>
  <c r="T971" i="4"/>
  <c r="R971" i="4"/>
  <c r="P971" i="4"/>
  <c r="BI963" i="4"/>
  <c r="BH963" i="4"/>
  <c r="BG963" i="4"/>
  <c r="BF963" i="4"/>
  <c r="T963" i="4"/>
  <c r="R963" i="4"/>
  <c r="P963" i="4"/>
  <c r="BI961" i="4"/>
  <c r="BH961" i="4"/>
  <c r="BG961" i="4"/>
  <c r="BF961" i="4"/>
  <c r="T961" i="4"/>
  <c r="R961" i="4"/>
  <c r="P961" i="4"/>
  <c r="BI953" i="4"/>
  <c r="BH953" i="4"/>
  <c r="BG953" i="4"/>
  <c r="BF953" i="4"/>
  <c r="T953" i="4"/>
  <c r="R953" i="4"/>
  <c r="P953" i="4"/>
  <c r="BI951" i="4"/>
  <c r="BH951" i="4"/>
  <c r="BG951" i="4"/>
  <c r="BF951" i="4"/>
  <c r="T951" i="4"/>
  <c r="R951" i="4"/>
  <c r="P951" i="4"/>
  <c r="BI943" i="4"/>
  <c r="BH943" i="4"/>
  <c r="BG943" i="4"/>
  <c r="BF943" i="4"/>
  <c r="T943" i="4"/>
  <c r="R943" i="4"/>
  <c r="P943" i="4"/>
  <c r="BI939" i="4"/>
  <c r="BH939" i="4"/>
  <c r="BG939" i="4"/>
  <c r="BF939" i="4"/>
  <c r="T939" i="4"/>
  <c r="T938" i="4" s="1"/>
  <c r="R939" i="4"/>
  <c r="R938" i="4"/>
  <c r="P939" i="4"/>
  <c r="P938" i="4" s="1"/>
  <c r="BI931" i="4"/>
  <c r="BH931" i="4"/>
  <c r="BG931" i="4"/>
  <c r="BF931" i="4"/>
  <c r="T931" i="4"/>
  <c r="R931" i="4"/>
  <c r="P931" i="4"/>
  <c r="BI924" i="4"/>
  <c r="BH924" i="4"/>
  <c r="BG924" i="4"/>
  <c r="BF924" i="4"/>
  <c r="T924" i="4"/>
  <c r="R924" i="4"/>
  <c r="P924" i="4"/>
  <c r="BI920" i="4"/>
  <c r="BH920" i="4"/>
  <c r="BG920" i="4"/>
  <c r="BF920" i="4"/>
  <c r="T920" i="4"/>
  <c r="R920" i="4"/>
  <c r="P920" i="4"/>
  <c r="BI913" i="4"/>
  <c r="BH913" i="4"/>
  <c r="BG913" i="4"/>
  <c r="BF913" i="4"/>
  <c r="T913" i="4"/>
  <c r="R913" i="4"/>
  <c r="P913" i="4"/>
  <c r="BI909" i="4"/>
  <c r="BH909" i="4"/>
  <c r="BG909" i="4"/>
  <c r="BF909" i="4"/>
  <c r="T909" i="4"/>
  <c r="R909" i="4"/>
  <c r="P909" i="4"/>
  <c r="BI905" i="4"/>
  <c r="BH905" i="4"/>
  <c r="BG905" i="4"/>
  <c r="BF905" i="4"/>
  <c r="T905" i="4"/>
  <c r="R905" i="4"/>
  <c r="P905" i="4"/>
  <c r="BI902" i="4"/>
  <c r="BH902" i="4"/>
  <c r="BG902" i="4"/>
  <c r="BF902" i="4"/>
  <c r="T902" i="4"/>
  <c r="R902" i="4"/>
  <c r="P902" i="4"/>
  <c r="BI898" i="4"/>
  <c r="BH898" i="4"/>
  <c r="BG898" i="4"/>
  <c r="BF898" i="4"/>
  <c r="T898" i="4"/>
  <c r="R898" i="4"/>
  <c r="P898" i="4"/>
  <c r="BI895" i="4"/>
  <c r="BH895" i="4"/>
  <c r="BG895" i="4"/>
  <c r="BF895" i="4"/>
  <c r="T895" i="4"/>
  <c r="R895" i="4"/>
  <c r="P895" i="4"/>
  <c r="BI893" i="4"/>
  <c r="BH893" i="4"/>
  <c r="BG893" i="4"/>
  <c r="BF893" i="4"/>
  <c r="T893" i="4"/>
  <c r="R893" i="4"/>
  <c r="P893" i="4"/>
  <c r="BI891" i="4"/>
  <c r="BH891" i="4"/>
  <c r="BG891" i="4"/>
  <c r="BF891" i="4"/>
  <c r="T891" i="4"/>
  <c r="R891" i="4"/>
  <c r="P891" i="4"/>
  <c r="BI887" i="4"/>
  <c r="BH887" i="4"/>
  <c r="BG887" i="4"/>
  <c r="BF887" i="4"/>
  <c r="T887" i="4"/>
  <c r="R887" i="4"/>
  <c r="P887" i="4"/>
  <c r="BI882" i="4"/>
  <c r="BH882" i="4"/>
  <c r="BG882" i="4"/>
  <c r="BF882" i="4"/>
  <c r="T882" i="4"/>
  <c r="R882" i="4"/>
  <c r="P882" i="4"/>
  <c r="BI877" i="4"/>
  <c r="BH877" i="4"/>
  <c r="BG877" i="4"/>
  <c r="BF877" i="4"/>
  <c r="T877" i="4"/>
  <c r="R877" i="4"/>
  <c r="P877" i="4"/>
  <c r="BI831" i="4"/>
  <c r="BH831" i="4"/>
  <c r="BG831" i="4"/>
  <c r="BF831" i="4"/>
  <c r="T831" i="4"/>
  <c r="R831" i="4"/>
  <c r="P831" i="4"/>
  <c r="BI766" i="4"/>
  <c r="BH766" i="4"/>
  <c r="BG766" i="4"/>
  <c r="BF766" i="4"/>
  <c r="T766" i="4"/>
  <c r="R766" i="4"/>
  <c r="P766" i="4"/>
  <c r="BI687" i="4"/>
  <c r="BH687" i="4"/>
  <c r="BG687" i="4"/>
  <c r="BF687" i="4"/>
  <c r="T687" i="4"/>
  <c r="R687" i="4"/>
  <c r="P687" i="4"/>
  <c r="BI664" i="4"/>
  <c r="BH664" i="4"/>
  <c r="BG664" i="4"/>
  <c r="BF664" i="4"/>
  <c r="T664" i="4"/>
  <c r="R664" i="4"/>
  <c r="P664" i="4"/>
  <c r="BI658" i="4"/>
  <c r="BH658" i="4"/>
  <c r="BG658" i="4"/>
  <c r="BF658" i="4"/>
  <c r="T658" i="4"/>
  <c r="R658" i="4"/>
  <c r="P658" i="4"/>
  <c r="BI649" i="4"/>
  <c r="BH649" i="4"/>
  <c r="BG649" i="4"/>
  <c r="BF649" i="4"/>
  <c r="T649" i="4"/>
  <c r="R649" i="4"/>
  <c r="P649" i="4"/>
  <c r="BI582" i="4"/>
  <c r="BH582" i="4"/>
  <c r="BG582" i="4"/>
  <c r="BF582" i="4"/>
  <c r="T582" i="4"/>
  <c r="R582" i="4"/>
  <c r="P582" i="4"/>
  <c r="BI516" i="4"/>
  <c r="BH516" i="4"/>
  <c r="BG516" i="4"/>
  <c r="BF516" i="4"/>
  <c r="T516" i="4"/>
  <c r="R516" i="4"/>
  <c r="P516" i="4"/>
  <c r="BI486" i="4"/>
  <c r="BH486" i="4"/>
  <c r="BG486" i="4"/>
  <c r="BF486" i="4"/>
  <c r="T486" i="4"/>
  <c r="R486" i="4"/>
  <c r="P486" i="4"/>
  <c r="BI449" i="4"/>
  <c r="BH449" i="4"/>
  <c r="BG449" i="4"/>
  <c r="BF449" i="4"/>
  <c r="T449" i="4"/>
  <c r="R449" i="4"/>
  <c r="P449" i="4"/>
  <c r="BI444" i="4"/>
  <c r="BH444" i="4"/>
  <c r="BG444" i="4"/>
  <c r="BF444" i="4"/>
  <c r="T444" i="4"/>
  <c r="R444" i="4"/>
  <c r="P444" i="4"/>
  <c r="BI440" i="4"/>
  <c r="BH440" i="4"/>
  <c r="BG440" i="4"/>
  <c r="BF440" i="4"/>
  <c r="T440" i="4"/>
  <c r="R440" i="4"/>
  <c r="P440" i="4"/>
  <c r="BI436" i="4"/>
  <c r="BH436" i="4"/>
  <c r="BG436" i="4"/>
  <c r="BF436" i="4"/>
  <c r="T436" i="4"/>
  <c r="R436" i="4"/>
  <c r="P436" i="4"/>
  <c r="BI430" i="4"/>
  <c r="BH430" i="4"/>
  <c r="BG430" i="4"/>
  <c r="BF430" i="4"/>
  <c r="T430" i="4"/>
  <c r="R430" i="4"/>
  <c r="P430" i="4"/>
  <c r="BI424" i="4"/>
  <c r="BH424" i="4"/>
  <c r="BG424" i="4"/>
  <c r="BF424" i="4"/>
  <c r="T424" i="4"/>
  <c r="R424" i="4"/>
  <c r="P424" i="4"/>
  <c r="BI417" i="4"/>
  <c r="BH417" i="4"/>
  <c r="BG417" i="4"/>
  <c r="BF417" i="4"/>
  <c r="T417" i="4"/>
  <c r="R417" i="4"/>
  <c r="P417" i="4"/>
  <c r="BI411" i="4"/>
  <c r="BH411" i="4"/>
  <c r="BG411" i="4"/>
  <c r="BF411" i="4"/>
  <c r="T411" i="4"/>
  <c r="R411" i="4"/>
  <c r="P411" i="4"/>
  <c r="BI405" i="4"/>
  <c r="BH405" i="4"/>
  <c r="BG405" i="4"/>
  <c r="BF405" i="4"/>
  <c r="T405" i="4"/>
  <c r="R405" i="4"/>
  <c r="P405" i="4"/>
  <c r="BI399" i="4"/>
  <c r="BH399" i="4"/>
  <c r="BG399" i="4"/>
  <c r="BF399" i="4"/>
  <c r="T399" i="4"/>
  <c r="R399" i="4"/>
  <c r="P399" i="4"/>
  <c r="BI390" i="4"/>
  <c r="BH390" i="4"/>
  <c r="BG390" i="4"/>
  <c r="BF390" i="4"/>
  <c r="T390" i="4"/>
  <c r="R390" i="4"/>
  <c r="P390" i="4"/>
  <c r="BI385" i="4"/>
  <c r="BH385" i="4"/>
  <c r="BG385" i="4"/>
  <c r="BF385" i="4"/>
  <c r="T385" i="4"/>
  <c r="R385" i="4"/>
  <c r="P385" i="4"/>
  <c r="BI377" i="4"/>
  <c r="BH377" i="4"/>
  <c r="BG377" i="4"/>
  <c r="BF377" i="4"/>
  <c r="T377" i="4"/>
  <c r="R377" i="4"/>
  <c r="P377" i="4"/>
  <c r="BI369" i="4"/>
  <c r="BH369" i="4"/>
  <c r="BG369" i="4"/>
  <c r="BF369" i="4"/>
  <c r="T369" i="4"/>
  <c r="R369" i="4"/>
  <c r="P369" i="4"/>
  <c r="BI361" i="4"/>
  <c r="BH361" i="4"/>
  <c r="BG361" i="4"/>
  <c r="BF361" i="4"/>
  <c r="T361" i="4"/>
  <c r="R361" i="4"/>
  <c r="P361" i="4"/>
  <c r="BI355" i="4"/>
  <c r="BH355" i="4"/>
  <c r="BG355" i="4"/>
  <c r="BF355" i="4"/>
  <c r="T355" i="4"/>
  <c r="R355" i="4"/>
  <c r="P355" i="4"/>
  <c r="BI351" i="4"/>
  <c r="BH351" i="4"/>
  <c r="BG351" i="4"/>
  <c r="BF351" i="4"/>
  <c r="T351" i="4"/>
  <c r="R351" i="4"/>
  <c r="P351" i="4"/>
  <c r="BI340" i="4"/>
  <c r="BH340" i="4"/>
  <c r="BG340" i="4"/>
  <c r="BF340" i="4"/>
  <c r="T340" i="4"/>
  <c r="R340" i="4"/>
  <c r="P340" i="4"/>
  <c r="BI294" i="4"/>
  <c r="BH294" i="4"/>
  <c r="BG294" i="4"/>
  <c r="BF294" i="4"/>
  <c r="T294" i="4"/>
  <c r="R294" i="4"/>
  <c r="P294" i="4"/>
  <c r="BI229" i="4"/>
  <c r="BH229" i="4"/>
  <c r="BG229" i="4"/>
  <c r="BF229" i="4"/>
  <c r="T229" i="4"/>
  <c r="R229" i="4"/>
  <c r="P229" i="4"/>
  <c r="BI183" i="4"/>
  <c r="BH183" i="4"/>
  <c r="BG183" i="4"/>
  <c r="BF183" i="4"/>
  <c r="T183" i="4"/>
  <c r="R183" i="4"/>
  <c r="P183" i="4"/>
  <c r="BI104" i="4"/>
  <c r="BH104" i="4"/>
  <c r="BG104" i="4"/>
  <c r="BF104" i="4"/>
  <c r="T104" i="4"/>
  <c r="R104" i="4"/>
  <c r="P104" i="4"/>
  <c r="J97" i="4"/>
  <c r="F97" i="4"/>
  <c r="F95" i="4"/>
  <c r="E93" i="4"/>
  <c r="J54" i="4"/>
  <c r="F54" i="4"/>
  <c r="F52" i="4"/>
  <c r="E50" i="4"/>
  <c r="J24" i="4"/>
  <c r="E24" i="4"/>
  <c r="J98" i="4" s="1"/>
  <c r="J23" i="4"/>
  <c r="J18" i="4"/>
  <c r="E18" i="4"/>
  <c r="F55" i="4" s="1"/>
  <c r="J17" i="4"/>
  <c r="J12" i="4"/>
  <c r="J52" i="4" s="1"/>
  <c r="E7" i="4"/>
  <c r="E91" i="4"/>
  <c r="J37" i="3"/>
  <c r="J36" i="3"/>
  <c r="AY56" i="1" s="1"/>
  <c r="J35" i="3"/>
  <c r="AX56" i="1"/>
  <c r="BI968" i="3"/>
  <c r="BH968" i="3"/>
  <c r="BG968" i="3"/>
  <c r="BF968" i="3"/>
  <c r="T968" i="3"/>
  <c r="R968" i="3"/>
  <c r="P968" i="3"/>
  <c r="BI967" i="3"/>
  <c r="BH967" i="3"/>
  <c r="BG967" i="3"/>
  <c r="BF967" i="3"/>
  <c r="T967" i="3"/>
  <c r="R967" i="3"/>
  <c r="P967" i="3"/>
  <c r="BI966" i="3"/>
  <c r="BH966" i="3"/>
  <c r="BG966" i="3"/>
  <c r="BF966" i="3"/>
  <c r="T966" i="3"/>
  <c r="R966" i="3"/>
  <c r="P966" i="3"/>
  <c r="BI965" i="3"/>
  <c r="BH965" i="3"/>
  <c r="BG965" i="3"/>
  <c r="BF965" i="3"/>
  <c r="T965" i="3"/>
  <c r="R965" i="3"/>
  <c r="P965" i="3"/>
  <c r="BI964" i="3"/>
  <c r="BH964" i="3"/>
  <c r="BG964" i="3"/>
  <c r="BF964" i="3"/>
  <c r="T964" i="3"/>
  <c r="R964" i="3"/>
  <c r="P964" i="3"/>
  <c r="BI963" i="3"/>
  <c r="BH963" i="3"/>
  <c r="BG963" i="3"/>
  <c r="BF963" i="3"/>
  <c r="T963" i="3"/>
  <c r="R963" i="3"/>
  <c r="P963" i="3"/>
  <c r="BI962" i="3"/>
  <c r="BH962" i="3"/>
  <c r="BG962" i="3"/>
  <c r="BF962" i="3"/>
  <c r="T962" i="3"/>
  <c r="R962" i="3"/>
  <c r="P962" i="3"/>
  <c r="BI961" i="3"/>
  <c r="BH961" i="3"/>
  <c r="BG961" i="3"/>
  <c r="BF961" i="3"/>
  <c r="T961" i="3"/>
  <c r="R961" i="3"/>
  <c r="P961" i="3"/>
  <c r="BI960" i="3"/>
  <c r="BH960" i="3"/>
  <c r="BG960" i="3"/>
  <c r="BF960" i="3"/>
  <c r="T960" i="3"/>
  <c r="R960" i="3"/>
  <c r="P960" i="3"/>
  <c r="BI959" i="3"/>
  <c r="BH959" i="3"/>
  <c r="BG959" i="3"/>
  <c r="BF959" i="3"/>
  <c r="T959" i="3"/>
  <c r="R959" i="3"/>
  <c r="P959" i="3"/>
  <c r="BI958" i="3"/>
  <c r="BH958" i="3"/>
  <c r="BG958" i="3"/>
  <c r="BF958" i="3"/>
  <c r="T958" i="3"/>
  <c r="R958" i="3"/>
  <c r="P958" i="3"/>
  <c r="BI957" i="3"/>
  <c r="BH957" i="3"/>
  <c r="BG957" i="3"/>
  <c r="BF957" i="3"/>
  <c r="T957" i="3"/>
  <c r="R957" i="3"/>
  <c r="P957" i="3"/>
  <c r="BI956" i="3"/>
  <c r="BH956" i="3"/>
  <c r="BG956" i="3"/>
  <c r="BF956" i="3"/>
  <c r="T956" i="3"/>
  <c r="R956" i="3"/>
  <c r="P956" i="3"/>
  <c r="BI955" i="3"/>
  <c r="BH955" i="3"/>
  <c r="BG955" i="3"/>
  <c r="BF955" i="3"/>
  <c r="T955" i="3"/>
  <c r="R955" i="3"/>
  <c r="P955" i="3"/>
  <c r="BI954" i="3"/>
  <c r="BH954" i="3"/>
  <c r="BG954" i="3"/>
  <c r="BF954" i="3"/>
  <c r="T954" i="3"/>
  <c r="R954" i="3"/>
  <c r="P954" i="3"/>
  <c r="BI952" i="3"/>
  <c r="BH952" i="3"/>
  <c r="BG952" i="3"/>
  <c r="BF952" i="3"/>
  <c r="T952" i="3"/>
  <c r="R952" i="3"/>
  <c r="P952" i="3"/>
  <c r="BI951" i="3"/>
  <c r="BH951" i="3"/>
  <c r="BG951" i="3"/>
  <c r="BF951" i="3"/>
  <c r="T951" i="3"/>
  <c r="R951" i="3"/>
  <c r="P951" i="3"/>
  <c r="BI950" i="3"/>
  <c r="BH950" i="3"/>
  <c r="BG950" i="3"/>
  <c r="BF950" i="3"/>
  <c r="T950" i="3"/>
  <c r="R950" i="3"/>
  <c r="P950" i="3"/>
  <c r="BI947" i="3"/>
  <c r="BH947" i="3"/>
  <c r="BG947" i="3"/>
  <c r="BF947" i="3"/>
  <c r="T947" i="3"/>
  <c r="T946" i="3"/>
  <c r="R947" i="3"/>
  <c r="R946" i="3"/>
  <c r="P947" i="3"/>
  <c r="P946" i="3" s="1"/>
  <c r="BI945" i="3"/>
  <c r="BH945" i="3"/>
  <c r="BG945" i="3"/>
  <c r="BF945" i="3"/>
  <c r="T945" i="3"/>
  <c r="T944" i="3" s="1"/>
  <c r="R945" i="3"/>
  <c r="R944" i="3"/>
  <c r="P945" i="3"/>
  <c r="P944" i="3"/>
  <c r="BI942" i="3"/>
  <c r="BH942" i="3"/>
  <c r="BG942" i="3"/>
  <c r="BF942" i="3"/>
  <c r="T942" i="3"/>
  <c r="R942" i="3"/>
  <c r="P942" i="3"/>
  <c r="BI940" i="3"/>
  <c r="BH940" i="3"/>
  <c r="BG940" i="3"/>
  <c r="BF940" i="3"/>
  <c r="T940" i="3"/>
  <c r="R940" i="3"/>
  <c r="P940" i="3"/>
  <c r="BI938" i="3"/>
  <c r="BH938" i="3"/>
  <c r="BG938" i="3"/>
  <c r="BF938" i="3"/>
  <c r="T938" i="3"/>
  <c r="R938" i="3"/>
  <c r="P938" i="3"/>
  <c r="BI936" i="3"/>
  <c r="BH936" i="3"/>
  <c r="BG936" i="3"/>
  <c r="BF936" i="3"/>
  <c r="T936" i="3"/>
  <c r="R936" i="3"/>
  <c r="P936" i="3"/>
  <c r="BI907" i="3"/>
  <c r="BH907" i="3"/>
  <c r="BG907" i="3"/>
  <c r="BF907" i="3"/>
  <c r="T907" i="3"/>
  <c r="R907" i="3"/>
  <c r="P907" i="3"/>
  <c r="BI905" i="3"/>
  <c r="BH905" i="3"/>
  <c r="BG905" i="3"/>
  <c r="BF905" i="3"/>
  <c r="T905" i="3"/>
  <c r="R905" i="3"/>
  <c r="P905" i="3"/>
  <c r="BI903" i="3"/>
  <c r="BH903" i="3"/>
  <c r="BG903" i="3"/>
  <c r="BF903" i="3"/>
  <c r="T903" i="3"/>
  <c r="R903" i="3"/>
  <c r="P903" i="3"/>
  <c r="BI897" i="3"/>
  <c r="BH897" i="3"/>
  <c r="BG897" i="3"/>
  <c r="BF897" i="3"/>
  <c r="T897" i="3"/>
  <c r="R897" i="3"/>
  <c r="P897" i="3"/>
  <c r="BI894" i="3"/>
  <c r="BH894" i="3"/>
  <c r="BG894" i="3"/>
  <c r="BF894" i="3"/>
  <c r="T894" i="3"/>
  <c r="R894" i="3"/>
  <c r="P894" i="3"/>
  <c r="BI893" i="3"/>
  <c r="BH893" i="3"/>
  <c r="BG893" i="3"/>
  <c r="BF893" i="3"/>
  <c r="T893" i="3"/>
  <c r="R893" i="3"/>
  <c r="P893" i="3"/>
  <c r="BI890" i="3"/>
  <c r="BH890" i="3"/>
  <c r="BG890" i="3"/>
  <c r="BF890" i="3"/>
  <c r="T890" i="3"/>
  <c r="R890" i="3"/>
  <c r="P890" i="3"/>
  <c r="BI888" i="3"/>
  <c r="BH888" i="3"/>
  <c r="BG888" i="3"/>
  <c r="BF888" i="3"/>
  <c r="T888" i="3"/>
  <c r="R888" i="3"/>
  <c r="P888" i="3"/>
  <c r="BI883" i="3"/>
  <c r="BH883" i="3"/>
  <c r="BG883" i="3"/>
  <c r="BF883" i="3"/>
  <c r="T883" i="3"/>
  <c r="R883" i="3"/>
  <c r="P883" i="3"/>
  <c r="BI876" i="3"/>
  <c r="BH876" i="3"/>
  <c r="BG876" i="3"/>
  <c r="BF876" i="3"/>
  <c r="T876" i="3"/>
  <c r="R876" i="3"/>
  <c r="P876" i="3"/>
  <c r="BI873" i="3"/>
  <c r="BH873" i="3"/>
  <c r="BG873" i="3"/>
  <c r="BF873" i="3"/>
  <c r="T873" i="3"/>
  <c r="R873" i="3"/>
  <c r="P873" i="3"/>
  <c r="BI871" i="3"/>
  <c r="BH871" i="3"/>
  <c r="BG871" i="3"/>
  <c r="BF871" i="3"/>
  <c r="T871" i="3"/>
  <c r="R871" i="3"/>
  <c r="P871" i="3"/>
  <c r="BI864" i="3"/>
  <c r="BH864" i="3"/>
  <c r="BG864" i="3"/>
  <c r="BF864" i="3"/>
  <c r="T864" i="3"/>
  <c r="R864" i="3"/>
  <c r="P864" i="3"/>
  <c r="BI857" i="3"/>
  <c r="BH857" i="3"/>
  <c r="BG857" i="3"/>
  <c r="BF857" i="3"/>
  <c r="T857" i="3"/>
  <c r="R857" i="3"/>
  <c r="P857" i="3"/>
  <c r="BI855" i="3"/>
  <c r="BH855" i="3"/>
  <c r="BG855" i="3"/>
  <c r="BF855" i="3"/>
  <c r="T855" i="3"/>
  <c r="R855" i="3"/>
  <c r="P855" i="3"/>
  <c r="BI853" i="3"/>
  <c r="BH853" i="3"/>
  <c r="BG853" i="3"/>
  <c r="BF853" i="3"/>
  <c r="T853" i="3"/>
  <c r="R853" i="3"/>
  <c r="P853" i="3"/>
  <c r="BI846" i="3"/>
  <c r="BH846" i="3"/>
  <c r="BG846" i="3"/>
  <c r="BF846" i="3"/>
  <c r="T846" i="3"/>
  <c r="R846" i="3"/>
  <c r="P846" i="3"/>
  <c r="BI823" i="3"/>
  <c r="BH823" i="3"/>
  <c r="BG823" i="3"/>
  <c r="BF823" i="3"/>
  <c r="T823" i="3"/>
  <c r="R823" i="3"/>
  <c r="P823" i="3"/>
  <c r="BI821" i="3"/>
  <c r="BH821" i="3"/>
  <c r="BG821" i="3"/>
  <c r="BF821" i="3"/>
  <c r="T821" i="3"/>
  <c r="R821" i="3"/>
  <c r="P821" i="3"/>
  <c r="BI774" i="3"/>
  <c r="BH774" i="3"/>
  <c r="BG774" i="3"/>
  <c r="BF774" i="3"/>
  <c r="T774" i="3"/>
  <c r="R774" i="3"/>
  <c r="P774" i="3"/>
  <c r="BI771" i="3"/>
  <c r="BH771" i="3"/>
  <c r="BG771" i="3"/>
  <c r="BF771" i="3"/>
  <c r="T771" i="3"/>
  <c r="R771" i="3"/>
  <c r="P771" i="3"/>
  <c r="BI730" i="3"/>
  <c r="BH730" i="3"/>
  <c r="BG730" i="3"/>
  <c r="BF730" i="3"/>
  <c r="T730" i="3"/>
  <c r="R730" i="3"/>
  <c r="P730" i="3"/>
  <c r="BI728" i="3"/>
  <c r="BH728" i="3"/>
  <c r="BG728" i="3"/>
  <c r="BF728" i="3"/>
  <c r="T728" i="3"/>
  <c r="R728" i="3"/>
  <c r="P728" i="3"/>
  <c r="BI726" i="3"/>
  <c r="BH726" i="3"/>
  <c r="BG726" i="3"/>
  <c r="BF726" i="3"/>
  <c r="T726" i="3"/>
  <c r="R726" i="3"/>
  <c r="P726" i="3"/>
  <c r="BI724" i="3"/>
  <c r="BH724" i="3"/>
  <c r="BG724" i="3"/>
  <c r="BF724" i="3"/>
  <c r="T724" i="3"/>
  <c r="R724" i="3"/>
  <c r="P724" i="3"/>
  <c r="BI718" i="3"/>
  <c r="BH718" i="3"/>
  <c r="BG718" i="3"/>
  <c r="BF718" i="3"/>
  <c r="T718" i="3"/>
  <c r="R718" i="3"/>
  <c r="P718" i="3"/>
  <c r="BI716" i="3"/>
  <c r="BH716" i="3"/>
  <c r="BG716" i="3"/>
  <c r="BF716" i="3"/>
  <c r="T716" i="3"/>
  <c r="R716" i="3"/>
  <c r="P716" i="3"/>
  <c r="BI710" i="3"/>
  <c r="BH710" i="3"/>
  <c r="BG710" i="3"/>
  <c r="BF710" i="3"/>
  <c r="T710" i="3"/>
  <c r="R710" i="3"/>
  <c r="P710" i="3"/>
  <c r="BI707" i="3"/>
  <c r="BH707" i="3"/>
  <c r="BG707" i="3"/>
  <c r="BF707" i="3"/>
  <c r="T707" i="3"/>
  <c r="R707" i="3"/>
  <c r="P707" i="3"/>
  <c r="BI706" i="3"/>
  <c r="BH706" i="3"/>
  <c r="BG706" i="3"/>
  <c r="BF706" i="3"/>
  <c r="T706" i="3"/>
  <c r="R706" i="3"/>
  <c r="P706" i="3"/>
  <c r="BI705" i="3"/>
  <c r="BH705" i="3"/>
  <c r="BG705" i="3"/>
  <c r="BF705" i="3"/>
  <c r="T705" i="3"/>
  <c r="R705" i="3"/>
  <c r="P705" i="3"/>
  <c r="BI704" i="3"/>
  <c r="BH704" i="3"/>
  <c r="BG704" i="3"/>
  <c r="BF704" i="3"/>
  <c r="T704" i="3"/>
  <c r="R704" i="3"/>
  <c r="P704" i="3"/>
  <c r="BI703" i="3"/>
  <c r="BH703" i="3"/>
  <c r="BG703" i="3"/>
  <c r="BF703" i="3"/>
  <c r="T703" i="3"/>
  <c r="R703" i="3"/>
  <c r="P703" i="3"/>
  <c r="BI698" i="3"/>
  <c r="BH698" i="3"/>
  <c r="BG698" i="3"/>
  <c r="BF698" i="3"/>
  <c r="T698" i="3"/>
  <c r="R698" i="3"/>
  <c r="P698" i="3"/>
  <c r="BI695" i="3"/>
  <c r="BH695" i="3"/>
  <c r="BG695" i="3"/>
  <c r="BF695" i="3"/>
  <c r="T695" i="3"/>
  <c r="R695" i="3"/>
  <c r="P695" i="3"/>
  <c r="BI694" i="3"/>
  <c r="BH694" i="3"/>
  <c r="BG694" i="3"/>
  <c r="BF694" i="3"/>
  <c r="T694" i="3"/>
  <c r="R694" i="3"/>
  <c r="P694" i="3"/>
  <c r="BI691" i="3"/>
  <c r="BH691" i="3"/>
  <c r="BG691" i="3"/>
  <c r="BF691" i="3"/>
  <c r="T691" i="3"/>
  <c r="R691" i="3"/>
  <c r="P691" i="3"/>
  <c r="BI690" i="3"/>
  <c r="BH690" i="3"/>
  <c r="BG690" i="3"/>
  <c r="BF690" i="3"/>
  <c r="T690" i="3"/>
  <c r="R690" i="3"/>
  <c r="P690" i="3"/>
  <c r="BI688" i="3"/>
  <c r="BH688" i="3"/>
  <c r="BG688" i="3"/>
  <c r="BF688" i="3"/>
  <c r="T688" i="3"/>
  <c r="R688" i="3"/>
  <c r="P688" i="3"/>
  <c r="BI687" i="3"/>
  <c r="BH687" i="3"/>
  <c r="BG687" i="3"/>
  <c r="BF687" i="3"/>
  <c r="T687" i="3"/>
  <c r="R687" i="3"/>
  <c r="P687" i="3"/>
  <c r="BI686" i="3"/>
  <c r="BH686" i="3"/>
  <c r="BG686" i="3"/>
  <c r="BF686" i="3"/>
  <c r="T686" i="3"/>
  <c r="R686" i="3"/>
  <c r="P686" i="3"/>
  <c r="BI685" i="3"/>
  <c r="BH685" i="3"/>
  <c r="BG685" i="3"/>
  <c r="BF685" i="3"/>
  <c r="T685" i="3"/>
  <c r="R685" i="3"/>
  <c r="P685" i="3"/>
  <c r="BI684" i="3"/>
  <c r="BH684" i="3"/>
  <c r="BG684" i="3"/>
  <c r="BF684" i="3"/>
  <c r="T684" i="3"/>
  <c r="R684" i="3"/>
  <c r="P684" i="3"/>
  <c r="BI683" i="3"/>
  <c r="BH683" i="3"/>
  <c r="BG683" i="3"/>
  <c r="BF683" i="3"/>
  <c r="T683" i="3"/>
  <c r="R683" i="3"/>
  <c r="P683" i="3"/>
  <c r="BI682" i="3"/>
  <c r="BH682" i="3"/>
  <c r="BG682" i="3"/>
  <c r="BF682" i="3"/>
  <c r="T682" i="3"/>
  <c r="R682" i="3"/>
  <c r="P682" i="3"/>
  <c r="BI680" i="3"/>
  <c r="BH680" i="3"/>
  <c r="BG680" i="3"/>
  <c r="BF680" i="3"/>
  <c r="T680" i="3"/>
  <c r="T679" i="3"/>
  <c r="R680" i="3"/>
  <c r="R679" i="3" s="1"/>
  <c r="P680" i="3"/>
  <c r="P679" i="3"/>
  <c r="BI677" i="3"/>
  <c r="BH677" i="3"/>
  <c r="BG677" i="3"/>
  <c r="BF677" i="3"/>
  <c r="T677" i="3"/>
  <c r="R677" i="3"/>
  <c r="P677" i="3"/>
  <c r="BI676" i="3"/>
  <c r="BH676" i="3"/>
  <c r="BG676" i="3"/>
  <c r="BF676" i="3"/>
  <c r="T676" i="3"/>
  <c r="R676" i="3"/>
  <c r="P676" i="3"/>
  <c r="BI675" i="3"/>
  <c r="BH675" i="3"/>
  <c r="BG675" i="3"/>
  <c r="BF675" i="3"/>
  <c r="T675" i="3"/>
  <c r="R675" i="3"/>
  <c r="P675" i="3"/>
  <c r="BI673" i="3"/>
  <c r="BH673" i="3"/>
  <c r="BG673" i="3"/>
  <c r="BF673" i="3"/>
  <c r="T673" i="3"/>
  <c r="R673" i="3"/>
  <c r="P673" i="3"/>
  <c r="BI671" i="3"/>
  <c r="BH671" i="3"/>
  <c r="BG671" i="3"/>
  <c r="BF671" i="3"/>
  <c r="T671" i="3"/>
  <c r="T670" i="3" s="1"/>
  <c r="R671" i="3"/>
  <c r="R670" i="3"/>
  <c r="P671" i="3"/>
  <c r="P670" i="3"/>
  <c r="BI669" i="3"/>
  <c r="BH669" i="3"/>
  <c r="BG669" i="3"/>
  <c r="BF669" i="3"/>
  <c r="T669" i="3"/>
  <c r="T668" i="3"/>
  <c r="R669" i="3"/>
  <c r="R668" i="3" s="1"/>
  <c r="P669" i="3"/>
  <c r="P668" i="3"/>
  <c r="BI667" i="3"/>
  <c r="BH667" i="3"/>
  <c r="BG667" i="3"/>
  <c r="BF667" i="3"/>
  <c r="T667" i="3"/>
  <c r="R667" i="3"/>
  <c r="P667" i="3"/>
  <c r="BI666" i="3"/>
  <c r="BH666" i="3"/>
  <c r="BG666" i="3"/>
  <c r="BF666" i="3"/>
  <c r="T666" i="3"/>
  <c r="R666" i="3"/>
  <c r="P666" i="3"/>
  <c r="BI664" i="3"/>
  <c r="BH664" i="3"/>
  <c r="BG664" i="3"/>
  <c r="BF664" i="3"/>
  <c r="T664" i="3"/>
  <c r="R664" i="3"/>
  <c r="P664" i="3"/>
  <c r="BI663" i="3"/>
  <c r="BH663" i="3"/>
  <c r="BG663" i="3"/>
  <c r="BF663" i="3"/>
  <c r="T663" i="3"/>
  <c r="R663" i="3"/>
  <c r="P663" i="3"/>
  <c r="BI661" i="3"/>
  <c r="BH661" i="3"/>
  <c r="BG661" i="3"/>
  <c r="BF661" i="3"/>
  <c r="T661" i="3"/>
  <c r="R661" i="3"/>
  <c r="P661" i="3"/>
  <c r="BI660" i="3"/>
  <c r="BH660" i="3"/>
  <c r="BG660" i="3"/>
  <c r="BF660" i="3"/>
  <c r="T660" i="3"/>
  <c r="R660" i="3"/>
  <c r="P660" i="3"/>
  <c r="BI657" i="3"/>
  <c r="BH657" i="3"/>
  <c r="BG657" i="3"/>
  <c r="BF657" i="3"/>
  <c r="T657" i="3"/>
  <c r="R657" i="3"/>
  <c r="P657" i="3"/>
  <c r="BI646" i="3"/>
  <c r="BH646" i="3"/>
  <c r="BG646" i="3"/>
  <c r="BF646" i="3"/>
  <c r="T646" i="3"/>
  <c r="R646" i="3"/>
  <c r="P646" i="3"/>
  <c r="BI641" i="3"/>
  <c r="BH641" i="3"/>
  <c r="BG641" i="3"/>
  <c r="BF641" i="3"/>
  <c r="T641" i="3"/>
  <c r="R641" i="3"/>
  <c r="P641" i="3"/>
  <c r="BI640" i="3"/>
  <c r="BH640" i="3"/>
  <c r="BG640" i="3"/>
  <c r="BF640" i="3"/>
  <c r="T640" i="3"/>
  <c r="R640" i="3"/>
  <c r="P640" i="3"/>
  <c r="BI636" i="3"/>
  <c r="BH636" i="3"/>
  <c r="BG636" i="3"/>
  <c r="BF636" i="3"/>
  <c r="T636" i="3"/>
  <c r="T635" i="3" s="1"/>
  <c r="R636" i="3"/>
  <c r="R635" i="3" s="1"/>
  <c r="P636" i="3"/>
  <c r="P635" i="3"/>
  <c r="BI626" i="3"/>
  <c r="BH626" i="3"/>
  <c r="BG626" i="3"/>
  <c r="BF626" i="3"/>
  <c r="T626" i="3"/>
  <c r="R626" i="3"/>
  <c r="P626" i="3"/>
  <c r="BI617" i="3"/>
  <c r="BH617" i="3"/>
  <c r="BG617" i="3"/>
  <c r="BF617" i="3"/>
  <c r="T617" i="3"/>
  <c r="R617" i="3"/>
  <c r="P617" i="3"/>
  <c r="BI605" i="3"/>
  <c r="BH605" i="3"/>
  <c r="BG605" i="3"/>
  <c r="BF605" i="3"/>
  <c r="T605" i="3"/>
  <c r="R605" i="3"/>
  <c r="P605" i="3"/>
  <c r="BI604" i="3"/>
  <c r="BH604" i="3"/>
  <c r="BG604" i="3"/>
  <c r="BF604" i="3"/>
  <c r="T604" i="3"/>
  <c r="R604" i="3"/>
  <c r="P604" i="3"/>
  <c r="BI590" i="3"/>
  <c r="BH590" i="3"/>
  <c r="BG590" i="3"/>
  <c r="BF590" i="3"/>
  <c r="T590" i="3"/>
  <c r="R590" i="3"/>
  <c r="P590" i="3"/>
  <c r="BI588" i="3"/>
  <c r="BH588" i="3"/>
  <c r="BG588" i="3"/>
  <c r="BF588" i="3"/>
  <c r="T588" i="3"/>
  <c r="R588" i="3"/>
  <c r="P588" i="3"/>
  <c r="BI586" i="3"/>
  <c r="BH586" i="3"/>
  <c r="BG586" i="3"/>
  <c r="BF586" i="3"/>
  <c r="T586" i="3"/>
  <c r="R586" i="3"/>
  <c r="P586" i="3"/>
  <c r="BI584" i="3"/>
  <c r="BH584" i="3"/>
  <c r="BG584" i="3"/>
  <c r="BF584" i="3"/>
  <c r="T584" i="3"/>
  <c r="R584" i="3"/>
  <c r="P584" i="3"/>
  <c r="BI582" i="3"/>
  <c r="BH582" i="3"/>
  <c r="BG582" i="3"/>
  <c r="BF582" i="3"/>
  <c r="T582" i="3"/>
  <c r="R582" i="3"/>
  <c r="P582" i="3"/>
  <c r="BI576" i="3"/>
  <c r="BH576" i="3"/>
  <c r="BG576" i="3"/>
  <c r="BF576" i="3"/>
  <c r="T576" i="3"/>
  <c r="R576" i="3"/>
  <c r="P576" i="3"/>
  <c r="BI567" i="3"/>
  <c r="BH567" i="3"/>
  <c r="BG567" i="3"/>
  <c r="BF567" i="3"/>
  <c r="T567" i="3"/>
  <c r="R567" i="3"/>
  <c r="P567" i="3"/>
  <c r="BI559" i="3"/>
  <c r="BH559" i="3"/>
  <c r="BG559" i="3"/>
  <c r="BF559" i="3"/>
  <c r="T559" i="3"/>
  <c r="R559" i="3"/>
  <c r="P559" i="3"/>
  <c r="BI547" i="3"/>
  <c r="BH547" i="3"/>
  <c r="BG547" i="3"/>
  <c r="BF547" i="3"/>
  <c r="T547" i="3"/>
  <c r="R547" i="3"/>
  <c r="P547" i="3"/>
  <c r="BI537" i="3"/>
  <c r="BH537" i="3"/>
  <c r="BG537" i="3"/>
  <c r="BF537" i="3"/>
  <c r="T537" i="3"/>
  <c r="R537" i="3"/>
  <c r="P537" i="3"/>
  <c r="BI527" i="3"/>
  <c r="BH527" i="3"/>
  <c r="BG527" i="3"/>
  <c r="BF527" i="3"/>
  <c r="T527" i="3"/>
  <c r="R527" i="3"/>
  <c r="P527" i="3"/>
  <c r="BI520" i="3"/>
  <c r="BH520" i="3"/>
  <c r="BG520" i="3"/>
  <c r="BF520" i="3"/>
  <c r="T520" i="3"/>
  <c r="R520" i="3"/>
  <c r="P520" i="3"/>
  <c r="BI513" i="3"/>
  <c r="BH513" i="3"/>
  <c r="BG513" i="3"/>
  <c r="BF513" i="3"/>
  <c r="T513" i="3"/>
  <c r="R513" i="3"/>
  <c r="P513" i="3"/>
  <c r="BI506" i="3"/>
  <c r="BH506" i="3"/>
  <c r="BG506" i="3"/>
  <c r="BF506" i="3"/>
  <c r="T506" i="3"/>
  <c r="R506" i="3"/>
  <c r="P506" i="3"/>
  <c r="BI499" i="3"/>
  <c r="BH499" i="3"/>
  <c r="BG499" i="3"/>
  <c r="BF499" i="3"/>
  <c r="T499" i="3"/>
  <c r="R499" i="3"/>
  <c r="P499" i="3"/>
  <c r="BI492" i="3"/>
  <c r="BH492" i="3"/>
  <c r="BG492" i="3"/>
  <c r="BF492" i="3"/>
  <c r="T492" i="3"/>
  <c r="R492" i="3"/>
  <c r="P492" i="3"/>
  <c r="BI483" i="3"/>
  <c r="BH483" i="3"/>
  <c r="BG483" i="3"/>
  <c r="BF483" i="3"/>
  <c r="T483" i="3"/>
  <c r="R483" i="3"/>
  <c r="P483" i="3"/>
  <c r="BI474" i="3"/>
  <c r="BH474" i="3"/>
  <c r="BG474" i="3"/>
  <c r="BF474" i="3"/>
  <c r="T474" i="3"/>
  <c r="R474" i="3"/>
  <c r="P474" i="3"/>
  <c r="BI465" i="3"/>
  <c r="BH465" i="3"/>
  <c r="BG465" i="3"/>
  <c r="BF465" i="3"/>
  <c r="T465" i="3"/>
  <c r="R465" i="3"/>
  <c r="P465" i="3"/>
  <c r="BI461" i="3"/>
  <c r="BH461" i="3"/>
  <c r="BG461" i="3"/>
  <c r="BF461" i="3"/>
  <c r="T461" i="3"/>
  <c r="R461" i="3"/>
  <c r="P461" i="3"/>
  <c r="BI459" i="3"/>
  <c r="BH459" i="3"/>
  <c r="BG459" i="3"/>
  <c r="BF459" i="3"/>
  <c r="T459" i="3"/>
  <c r="R459" i="3"/>
  <c r="P459" i="3"/>
  <c r="BI450" i="3"/>
  <c r="BH450" i="3"/>
  <c r="BG450" i="3"/>
  <c r="BF450" i="3"/>
  <c r="T450" i="3"/>
  <c r="R450" i="3"/>
  <c r="P450" i="3"/>
  <c r="BI448" i="3"/>
  <c r="BH448" i="3"/>
  <c r="BG448" i="3"/>
  <c r="BF448" i="3"/>
  <c r="T448" i="3"/>
  <c r="R448" i="3"/>
  <c r="P448" i="3"/>
  <c r="BI437" i="3"/>
  <c r="BH437" i="3"/>
  <c r="BG437" i="3"/>
  <c r="BF437" i="3"/>
  <c r="T437" i="3"/>
  <c r="R437" i="3"/>
  <c r="P437" i="3"/>
  <c r="BI436" i="3"/>
  <c r="BH436" i="3"/>
  <c r="BG436" i="3"/>
  <c r="BF436" i="3"/>
  <c r="T436" i="3"/>
  <c r="R436" i="3"/>
  <c r="P436" i="3"/>
  <c r="BI427" i="3"/>
  <c r="BH427" i="3"/>
  <c r="BG427" i="3"/>
  <c r="BF427" i="3"/>
  <c r="T427" i="3"/>
  <c r="R427" i="3"/>
  <c r="P427" i="3"/>
  <c r="BI424" i="3"/>
  <c r="BH424" i="3"/>
  <c r="BG424" i="3"/>
  <c r="BF424" i="3"/>
  <c r="T424" i="3"/>
  <c r="R424" i="3"/>
  <c r="P424" i="3"/>
  <c r="BI422" i="3"/>
  <c r="BH422" i="3"/>
  <c r="BG422" i="3"/>
  <c r="BF422" i="3"/>
  <c r="T422" i="3"/>
  <c r="R422" i="3"/>
  <c r="P422" i="3"/>
  <c r="BI416" i="3"/>
  <c r="BH416" i="3"/>
  <c r="BG416" i="3"/>
  <c r="BF416" i="3"/>
  <c r="T416" i="3"/>
  <c r="R416" i="3"/>
  <c r="P416" i="3"/>
  <c r="BI410" i="3"/>
  <c r="BH410" i="3"/>
  <c r="BG410" i="3"/>
  <c r="BF410" i="3"/>
  <c r="T410" i="3"/>
  <c r="R410" i="3"/>
  <c r="P410" i="3"/>
  <c r="BI404" i="3"/>
  <c r="BH404" i="3"/>
  <c r="BG404" i="3"/>
  <c r="BF404" i="3"/>
  <c r="T404" i="3"/>
  <c r="R404" i="3"/>
  <c r="P404" i="3"/>
  <c r="BI401" i="3"/>
  <c r="BH401" i="3"/>
  <c r="BG401" i="3"/>
  <c r="BF401" i="3"/>
  <c r="T401" i="3"/>
  <c r="R401" i="3"/>
  <c r="P401" i="3"/>
  <c r="BI387" i="3"/>
  <c r="BH387" i="3"/>
  <c r="BG387" i="3"/>
  <c r="BF387" i="3"/>
  <c r="T387" i="3"/>
  <c r="R387" i="3"/>
  <c r="P387" i="3"/>
  <c r="BI373" i="3"/>
  <c r="BH373" i="3"/>
  <c r="BG373" i="3"/>
  <c r="BF373" i="3"/>
  <c r="T373" i="3"/>
  <c r="R373" i="3"/>
  <c r="P373" i="3"/>
  <c r="BI370" i="3"/>
  <c r="BH370" i="3"/>
  <c r="BG370" i="3"/>
  <c r="BF370" i="3"/>
  <c r="T370" i="3"/>
  <c r="R370" i="3"/>
  <c r="P370" i="3"/>
  <c r="BI368" i="3"/>
  <c r="BH368" i="3"/>
  <c r="BG368" i="3"/>
  <c r="BF368" i="3"/>
  <c r="T368" i="3"/>
  <c r="R368" i="3"/>
  <c r="P368" i="3"/>
  <c r="BI358" i="3"/>
  <c r="BH358" i="3"/>
  <c r="BG358" i="3"/>
  <c r="BF358" i="3"/>
  <c r="T358" i="3"/>
  <c r="R358" i="3"/>
  <c r="P358" i="3"/>
  <c r="BI356" i="3"/>
  <c r="BH356" i="3"/>
  <c r="BG356" i="3"/>
  <c r="BF356" i="3"/>
  <c r="T356" i="3"/>
  <c r="R356" i="3"/>
  <c r="P356" i="3"/>
  <c r="BI350" i="3"/>
  <c r="BH350" i="3"/>
  <c r="BG350" i="3"/>
  <c r="BF350" i="3"/>
  <c r="T350" i="3"/>
  <c r="R350" i="3"/>
  <c r="P350" i="3"/>
  <c r="BI339" i="3"/>
  <c r="BH339" i="3"/>
  <c r="BG339" i="3"/>
  <c r="BF339" i="3"/>
  <c r="T339" i="3"/>
  <c r="R339" i="3"/>
  <c r="P339" i="3"/>
  <c r="BI338" i="3"/>
  <c r="BH338" i="3"/>
  <c r="BG338" i="3"/>
  <c r="BF338" i="3"/>
  <c r="T338" i="3"/>
  <c r="R338" i="3"/>
  <c r="P338" i="3"/>
  <c r="BI332" i="3"/>
  <c r="BH332" i="3"/>
  <c r="BG332" i="3"/>
  <c r="BF332" i="3"/>
  <c r="T332" i="3"/>
  <c r="R332" i="3"/>
  <c r="P332" i="3"/>
  <c r="BI323" i="3"/>
  <c r="BH323" i="3"/>
  <c r="BG323" i="3"/>
  <c r="BF323" i="3"/>
  <c r="T323" i="3"/>
  <c r="R323" i="3"/>
  <c r="P323" i="3"/>
  <c r="BI313" i="3"/>
  <c r="BH313" i="3"/>
  <c r="BG313" i="3"/>
  <c r="BF313" i="3"/>
  <c r="T313" i="3"/>
  <c r="R313" i="3"/>
  <c r="P313" i="3"/>
  <c r="BI309" i="3"/>
  <c r="BH309" i="3"/>
  <c r="BG309" i="3"/>
  <c r="BF309" i="3"/>
  <c r="T309" i="3"/>
  <c r="R309" i="3"/>
  <c r="P309" i="3"/>
  <c r="BI303" i="3"/>
  <c r="BH303" i="3"/>
  <c r="BG303" i="3"/>
  <c r="BF303" i="3"/>
  <c r="T303" i="3"/>
  <c r="R303" i="3"/>
  <c r="P303" i="3"/>
  <c r="BI297" i="3"/>
  <c r="BH297" i="3"/>
  <c r="BG297" i="3"/>
  <c r="BF297" i="3"/>
  <c r="T297" i="3"/>
  <c r="R297" i="3"/>
  <c r="P297" i="3"/>
  <c r="BI293" i="3"/>
  <c r="BH293" i="3"/>
  <c r="BG293" i="3"/>
  <c r="BF293" i="3"/>
  <c r="T293" i="3"/>
  <c r="R293" i="3"/>
  <c r="P293" i="3"/>
  <c r="BI287" i="3"/>
  <c r="BH287" i="3"/>
  <c r="BG287" i="3"/>
  <c r="BF287" i="3"/>
  <c r="T287" i="3"/>
  <c r="R287" i="3"/>
  <c r="P287" i="3"/>
  <c r="BI284" i="3"/>
  <c r="BH284" i="3"/>
  <c r="BG284" i="3"/>
  <c r="BF284" i="3"/>
  <c r="T284" i="3"/>
  <c r="R284" i="3"/>
  <c r="P284" i="3"/>
  <c r="BI282" i="3"/>
  <c r="BH282" i="3"/>
  <c r="BG282" i="3"/>
  <c r="BF282" i="3"/>
  <c r="T282" i="3"/>
  <c r="R282" i="3"/>
  <c r="P282" i="3"/>
  <c r="BI275" i="3"/>
  <c r="BH275" i="3"/>
  <c r="BG275" i="3"/>
  <c r="BF275" i="3"/>
  <c r="T275" i="3"/>
  <c r="R275" i="3"/>
  <c r="P275" i="3"/>
  <c r="BI268" i="3"/>
  <c r="BH268" i="3"/>
  <c r="BG268" i="3"/>
  <c r="BF268" i="3"/>
  <c r="T268" i="3"/>
  <c r="R268" i="3"/>
  <c r="P268" i="3"/>
  <c r="BI263" i="3"/>
  <c r="BH263" i="3"/>
  <c r="BG263" i="3"/>
  <c r="BF263" i="3"/>
  <c r="T263" i="3"/>
  <c r="R263" i="3"/>
  <c r="P263" i="3"/>
  <c r="BI261" i="3"/>
  <c r="BH261" i="3"/>
  <c r="BG261" i="3"/>
  <c r="BF261" i="3"/>
  <c r="T261" i="3"/>
  <c r="R261" i="3"/>
  <c r="P261" i="3"/>
  <c r="BI256" i="3"/>
  <c r="BH256" i="3"/>
  <c r="BG256" i="3"/>
  <c r="BF256" i="3"/>
  <c r="T256" i="3"/>
  <c r="R256" i="3"/>
  <c r="P256" i="3"/>
  <c r="BI251" i="3"/>
  <c r="BH251" i="3"/>
  <c r="BG251" i="3"/>
  <c r="BF251" i="3"/>
  <c r="T251" i="3"/>
  <c r="R251" i="3"/>
  <c r="P251" i="3"/>
  <c r="BI246" i="3"/>
  <c r="BH246" i="3"/>
  <c r="BG246" i="3"/>
  <c r="BF246" i="3"/>
  <c r="T246" i="3"/>
  <c r="R246" i="3"/>
  <c r="P246" i="3"/>
  <c r="BI241" i="3"/>
  <c r="BH241" i="3"/>
  <c r="BG241" i="3"/>
  <c r="BF241" i="3"/>
  <c r="T241" i="3"/>
  <c r="R241" i="3"/>
  <c r="P241" i="3"/>
  <c r="BI234" i="3"/>
  <c r="BH234" i="3"/>
  <c r="BG234" i="3"/>
  <c r="BF234" i="3"/>
  <c r="T234" i="3"/>
  <c r="R234" i="3"/>
  <c r="P234" i="3"/>
  <c r="BI227" i="3"/>
  <c r="BH227" i="3"/>
  <c r="BG227" i="3"/>
  <c r="BF227" i="3"/>
  <c r="T227" i="3"/>
  <c r="R227" i="3"/>
  <c r="P227" i="3"/>
  <c r="BI220" i="3"/>
  <c r="BH220" i="3"/>
  <c r="BG220" i="3"/>
  <c r="BF220" i="3"/>
  <c r="T220" i="3"/>
  <c r="R220" i="3"/>
  <c r="P220" i="3"/>
  <c r="BI213" i="3"/>
  <c r="BH213" i="3"/>
  <c r="BG213" i="3"/>
  <c r="BF213" i="3"/>
  <c r="T213" i="3"/>
  <c r="R213" i="3"/>
  <c r="P213" i="3"/>
  <c r="BI206" i="3"/>
  <c r="BH206" i="3"/>
  <c r="BG206" i="3"/>
  <c r="BF206" i="3"/>
  <c r="T206" i="3"/>
  <c r="R206" i="3"/>
  <c r="P206" i="3"/>
  <c r="BI200" i="3"/>
  <c r="BH200" i="3"/>
  <c r="BG200" i="3"/>
  <c r="BF200" i="3"/>
  <c r="T200" i="3"/>
  <c r="R200" i="3"/>
  <c r="P200" i="3"/>
  <c r="BI192" i="3"/>
  <c r="BH192" i="3"/>
  <c r="BG192" i="3"/>
  <c r="BF192" i="3"/>
  <c r="T192" i="3"/>
  <c r="R192" i="3"/>
  <c r="P192" i="3"/>
  <c r="BI186" i="3"/>
  <c r="BH186" i="3"/>
  <c r="BG186" i="3"/>
  <c r="BF186" i="3"/>
  <c r="T186" i="3"/>
  <c r="R186" i="3"/>
  <c r="P186" i="3"/>
  <c r="BI184" i="3"/>
  <c r="BH184" i="3"/>
  <c r="BG184" i="3"/>
  <c r="BF184" i="3"/>
  <c r="T184" i="3"/>
  <c r="R184" i="3"/>
  <c r="P184" i="3"/>
  <c r="BI179" i="3"/>
  <c r="BH179" i="3"/>
  <c r="BG179" i="3"/>
  <c r="BF179" i="3"/>
  <c r="T179" i="3"/>
  <c r="R179" i="3"/>
  <c r="P179" i="3"/>
  <c r="BI174" i="3"/>
  <c r="BH174" i="3"/>
  <c r="BG174" i="3"/>
  <c r="BF174" i="3"/>
  <c r="T174" i="3"/>
  <c r="R174" i="3"/>
  <c r="P174" i="3"/>
  <c r="BI170" i="3"/>
  <c r="BH170" i="3"/>
  <c r="BG170" i="3"/>
  <c r="BF170" i="3"/>
  <c r="T170" i="3"/>
  <c r="R170" i="3"/>
  <c r="P170" i="3"/>
  <c r="BI165" i="3"/>
  <c r="BH165" i="3"/>
  <c r="BG165" i="3"/>
  <c r="BF165" i="3"/>
  <c r="T165" i="3"/>
  <c r="R165" i="3"/>
  <c r="P165" i="3"/>
  <c r="BI161" i="3"/>
  <c r="BH161" i="3"/>
  <c r="BG161" i="3"/>
  <c r="BF161" i="3"/>
  <c r="T161" i="3"/>
  <c r="R161" i="3"/>
  <c r="P161" i="3"/>
  <c r="BI158" i="3"/>
  <c r="BH158" i="3"/>
  <c r="BG158" i="3"/>
  <c r="BF158" i="3"/>
  <c r="T158" i="3"/>
  <c r="R158" i="3"/>
  <c r="P158" i="3"/>
  <c r="BI148" i="3"/>
  <c r="BH148" i="3"/>
  <c r="BG148" i="3"/>
  <c r="BF148" i="3"/>
  <c r="T148" i="3"/>
  <c r="R148" i="3"/>
  <c r="P148" i="3"/>
  <c r="BI143" i="3"/>
  <c r="BH143" i="3"/>
  <c r="BG143" i="3"/>
  <c r="BF143" i="3"/>
  <c r="T143" i="3"/>
  <c r="R143" i="3"/>
  <c r="P143" i="3"/>
  <c r="BI138" i="3"/>
  <c r="BH138" i="3"/>
  <c r="BG138" i="3"/>
  <c r="BF138" i="3"/>
  <c r="T138" i="3"/>
  <c r="R138" i="3"/>
  <c r="P138" i="3"/>
  <c r="BI136" i="3"/>
  <c r="BH136" i="3"/>
  <c r="BG136" i="3"/>
  <c r="BF136" i="3"/>
  <c r="T136" i="3"/>
  <c r="R136" i="3"/>
  <c r="P136" i="3"/>
  <c r="BI131" i="3"/>
  <c r="BH131" i="3"/>
  <c r="BG131" i="3"/>
  <c r="BF131" i="3"/>
  <c r="T131" i="3"/>
  <c r="R131" i="3"/>
  <c r="P131" i="3"/>
  <c r="BI127" i="3"/>
  <c r="BH127" i="3"/>
  <c r="BG127" i="3"/>
  <c r="BF127" i="3"/>
  <c r="T127" i="3"/>
  <c r="R127" i="3"/>
  <c r="P127" i="3"/>
  <c r="BI121" i="3"/>
  <c r="BH121" i="3"/>
  <c r="BG121" i="3"/>
  <c r="BF121" i="3"/>
  <c r="T121" i="3"/>
  <c r="R121" i="3"/>
  <c r="P121" i="3"/>
  <c r="BI111" i="3"/>
  <c r="BH111" i="3"/>
  <c r="BG111" i="3"/>
  <c r="BF111" i="3"/>
  <c r="T111" i="3"/>
  <c r="R111" i="3"/>
  <c r="P111" i="3"/>
  <c r="J104" i="3"/>
  <c r="F104" i="3"/>
  <c r="F102" i="3"/>
  <c r="E100" i="3"/>
  <c r="J54" i="3"/>
  <c r="F54" i="3"/>
  <c r="F52" i="3"/>
  <c r="E50" i="3"/>
  <c r="J24" i="3"/>
  <c r="E24" i="3"/>
  <c r="J55" i="3" s="1"/>
  <c r="J23" i="3"/>
  <c r="J18" i="3"/>
  <c r="E18" i="3"/>
  <c r="F105" i="3" s="1"/>
  <c r="J17" i="3"/>
  <c r="J12" i="3"/>
  <c r="J102" i="3" s="1"/>
  <c r="E7" i="3"/>
  <c r="E98" i="3" s="1"/>
  <c r="J37" i="2"/>
  <c r="J36" i="2"/>
  <c r="AY55" i="1" s="1"/>
  <c r="J35" i="2"/>
  <c r="AX55" i="1"/>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9" i="2"/>
  <c r="BH219" i="2"/>
  <c r="BG219" i="2"/>
  <c r="BF219" i="2"/>
  <c r="T219" i="2"/>
  <c r="R219" i="2"/>
  <c r="P219" i="2"/>
  <c r="BI207" i="2"/>
  <c r="BH207" i="2"/>
  <c r="BG207" i="2"/>
  <c r="BF207" i="2"/>
  <c r="T207" i="2"/>
  <c r="R207" i="2"/>
  <c r="P207" i="2"/>
  <c r="BI194" i="2"/>
  <c r="BH194" i="2"/>
  <c r="BG194" i="2"/>
  <c r="BF194" i="2"/>
  <c r="T194" i="2"/>
  <c r="R194" i="2"/>
  <c r="P194" i="2"/>
  <c r="BI182" i="2"/>
  <c r="BH182" i="2"/>
  <c r="BG182" i="2"/>
  <c r="BF182" i="2"/>
  <c r="T182" i="2"/>
  <c r="R182" i="2"/>
  <c r="P182" i="2"/>
  <c r="BI179" i="2"/>
  <c r="BH179" i="2"/>
  <c r="BG179" i="2"/>
  <c r="BF179" i="2"/>
  <c r="T179" i="2"/>
  <c r="R179" i="2"/>
  <c r="P179" i="2"/>
  <c r="BI176" i="2"/>
  <c r="BH176" i="2"/>
  <c r="BG176" i="2"/>
  <c r="BF176" i="2"/>
  <c r="T176" i="2"/>
  <c r="R176" i="2"/>
  <c r="P176" i="2"/>
  <c r="BI167" i="2"/>
  <c r="BH167" i="2"/>
  <c r="BG167" i="2"/>
  <c r="BF167" i="2"/>
  <c r="T167" i="2"/>
  <c r="R167" i="2"/>
  <c r="P167" i="2"/>
  <c r="BI159" i="2"/>
  <c r="BH159" i="2"/>
  <c r="BG159" i="2"/>
  <c r="BF159" i="2"/>
  <c r="T159" i="2"/>
  <c r="R159" i="2"/>
  <c r="P159" i="2"/>
  <c r="BI152" i="2"/>
  <c r="BH152" i="2"/>
  <c r="BG152" i="2"/>
  <c r="BF152" i="2"/>
  <c r="T152" i="2"/>
  <c r="R152" i="2"/>
  <c r="P152" i="2"/>
  <c r="BI146" i="2"/>
  <c r="BH146" i="2"/>
  <c r="BG146" i="2"/>
  <c r="BF146" i="2"/>
  <c r="T146" i="2"/>
  <c r="R146" i="2"/>
  <c r="P146" i="2"/>
  <c r="BI144" i="2"/>
  <c r="BH144" i="2"/>
  <c r="BG144" i="2"/>
  <c r="BF144" i="2"/>
  <c r="T144" i="2"/>
  <c r="R144" i="2"/>
  <c r="P144" i="2"/>
  <c r="BI143" i="2"/>
  <c r="BH143" i="2"/>
  <c r="BG143" i="2"/>
  <c r="BF143" i="2"/>
  <c r="T143" i="2"/>
  <c r="R143" i="2"/>
  <c r="P143" i="2"/>
  <c r="BI135" i="2"/>
  <c r="BH135" i="2"/>
  <c r="BG135" i="2"/>
  <c r="BF135" i="2"/>
  <c r="T135" i="2"/>
  <c r="R135" i="2"/>
  <c r="P135" i="2"/>
  <c r="BI130" i="2"/>
  <c r="BH130" i="2"/>
  <c r="BG130" i="2"/>
  <c r="BF130" i="2"/>
  <c r="T130" i="2"/>
  <c r="R130" i="2"/>
  <c r="P130" i="2"/>
  <c r="BI129" i="2"/>
  <c r="BH129" i="2"/>
  <c r="BG129" i="2"/>
  <c r="BF129" i="2"/>
  <c r="T129" i="2"/>
  <c r="R129" i="2"/>
  <c r="P129" i="2"/>
  <c r="BI128" i="2"/>
  <c r="BH128" i="2"/>
  <c r="BG128" i="2"/>
  <c r="BF128" i="2"/>
  <c r="T128" i="2"/>
  <c r="R128" i="2"/>
  <c r="P128" i="2"/>
  <c r="BI127" i="2"/>
  <c r="BH127" i="2"/>
  <c r="BG127" i="2"/>
  <c r="BF127" i="2"/>
  <c r="T127" i="2"/>
  <c r="R127" i="2"/>
  <c r="P127" i="2"/>
  <c r="BI121" i="2"/>
  <c r="BH121" i="2"/>
  <c r="BG121" i="2"/>
  <c r="BF121" i="2"/>
  <c r="T121" i="2"/>
  <c r="R121" i="2"/>
  <c r="P121" i="2"/>
  <c r="BI115" i="2"/>
  <c r="BH115" i="2"/>
  <c r="BG115" i="2"/>
  <c r="BF115" i="2"/>
  <c r="T115" i="2"/>
  <c r="R115" i="2"/>
  <c r="P115" i="2"/>
  <c r="BI108" i="2"/>
  <c r="BH108" i="2"/>
  <c r="BG108" i="2"/>
  <c r="BF108" i="2"/>
  <c r="F34" i="2" s="1"/>
  <c r="T108" i="2"/>
  <c r="R108" i="2"/>
  <c r="P108" i="2"/>
  <c r="BI103" i="2"/>
  <c r="BH103" i="2"/>
  <c r="BG103" i="2"/>
  <c r="F35" i="2" s="1"/>
  <c r="BF103" i="2"/>
  <c r="T103" i="2"/>
  <c r="R103" i="2"/>
  <c r="P103" i="2"/>
  <c r="BI102" i="2"/>
  <c r="BH102" i="2"/>
  <c r="BG102" i="2"/>
  <c r="BF102" i="2"/>
  <c r="T102" i="2"/>
  <c r="R102" i="2"/>
  <c r="P102" i="2"/>
  <c r="BI94" i="2"/>
  <c r="F37" i="2" s="1"/>
  <c r="BH94" i="2"/>
  <c r="BG94" i="2"/>
  <c r="BF94" i="2"/>
  <c r="T94" i="2"/>
  <c r="R94" i="2"/>
  <c r="P94" i="2"/>
  <c r="BI90" i="2"/>
  <c r="BH90" i="2"/>
  <c r="BG90" i="2"/>
  <c r="BF90" i="2"/>
  <c r="J34" i="2" s="1"/>
  <c r="T90" i="2"/>
  <c r="R90" i="2"/>
  <c r="P90" i="2"/>
  <c r="BI86" i="2"/>
  <c r="BH86" i="2"/>
  <c r="BG86" i="2"/>
  <c r="BF86" i="2"/>
  <c r="T86" i="2"/>
  <c r="R86" i="2"/>
  <c r="P86" i="2"/>
  <c r="J79" i="2"/>
  <c r="F79" i="2"/>
  <c r="F77" i="2"/>
  <c r="E75" i="2"/>
  <c r="J54" i="2"/>
  <c r="F54" i="2"/>
  <c r="F52" i="2"/>
  <c r="E50" i="2"/>
  <c r="J24" i="2"/>
  <c r="E24" i="2"/>
  <c r="J55" i="2" s="1"/>
  <c r="J23" i="2"/>
  <c r="J18" i="2"/>
  <c r="E18" i="2"/>
  <c r="F80" i="2" s="1"/>
  <c r="J17" i="2"/>
  <c r="J12" i="2"/>
  <c r="J77" i="2" s="1"/>
  <c r="E7" i="2"/>
  <c r="E73" i="2" s="1"/>
  <c r="L50" i="1"/>
  <c r="AM50" i="1"/>
  <c r="AM49" i="1"/>
  <c r="L49" i="1"/>
  <c r="AM47" i="1"/>
  <c r="L47" i="1"/>
  <c r="L45" i="1"/>
  <c r="L44" i="1"/>
  <c r="J108" i="2"/>
  <c r="BK726" i="3"/>
  <c r="BK513" i="3"/>
  <c r="BK1031" i="4"/>
  <c r="BK1521" i="4"/>
  <c r="BK116" i="6"/>
  <c r="J664" i="3"/>
  <c r="BK636" i="3"/>
  <c r="BK179" i="3"/>
  <c r="J947" i="3"/>
  <c r="BK1002" i="4"/>
  <c r="BK1103" i="4"/>
  <c r="BK119" i="6"/>
  <c r="J128" i="2"/>
  <c r="BK694" i="3"/>
  <c r="J586" i="3"/>
  <c r="BK940" i="3"/>
  <c r="J661" i="3"/>
  <c r="J1078" i="4"/>
  <c r="J876" i="3"/>
  <c r="BK369" i="4"/>
  <c r="BK1337" i="4"/>
  <c r="J128" i="6"/>
  <c r="BK92" i="10"/>
  <c r="BK626" i="3"/>
  <c r="BK206" i="3"/>
  <c r="BK1098" i="4"/>
  <c r="J1290" i="4"/>
  <c r="BK294" i="4"/>
  <c r="J127" i="2"/>
  <c r="J823" i="3"/>
  <c r="BK954" i="3"/>
  <c r="BK705" i="3"/>
  <c r="BK992" i="4"/>
  <c r="J1521" i="4"/>
  <c r="BK196" i="5"/>
  <c r="J85" i="12"/>
  <c r="BK728" i="3"/>
  <c r="BK492" i="3"/>
  <c r="BK1660" i="4"/>
  <c r="J1110" i="4"/>
  <c r="BK104" i="6"/>
  <c r="J86" i="11"/>
  <c r="BK461" i="3"/>
  <c r="BK883" i="3"/>
  <c r="BK213" i="3"/>
  <c r="J1502" i="4"/>
  <c r="BK1133" i="4"/>
  <c r="BK130" i="5"/>
  <c r="J102" i="10"/>
  <c r="J194" i="2"/>
  <c r="BK165" i="3"/>
  <c r="J705" i="3"/>
  <c r="BK963" i="3"/>
  <c r="BK417" i="4"/>
  <c r="J1162" i="4"/>
  <c r="BK1619" i="4"/>
  <c r="BK105" i="5"/>
  <c r="J100" i="13"/>
  <c r="J179" i="3"/>
  <c r="BK855" i="3"/>
  <c r="J1577" i="4"/>
  <c r="J516" i="4"/>
  <c r="J87" i="7"/>
  <c r="BK436" i="3"/>
  <c r="J967" i="3"/>
  <c r="BK724" i="3"/>
  <c r="BK411" i="4"/>
  <c r="BK436" i="4"/>
  <c r="J1144" i="4"/>
  <c r="J162" i="5"/>
  <c r="J87" i="9"/>
  <c r="J222" i="2"/>
  <c r="J192" i="3"/>
  <c r="BK506" i="3"/>
  <c r="J774" i="3"/>
  <c r="BK1324" i="4"/>
  <c r="BK1577" i="4"/>
  <c r="BK98" i="6"/>
  <c r="BK220" i="3"/>
  <c r="BK448" i="3"/>
  <c r="J186" i="3"/>
  <c r="BK1312" i="4"/>
  <c r="J130" i="5"/>
  <c r="BK92" i="9"/>
  <c r="J356" i="3"/>
  <c r="BK673" i="3"/>
  <c r="BK931" i="4"/>
  <c r="J1122" i="4"/>
  <c r="J1350" i="4"/>
  <c r="J94" i="8"/>
  <c r="J527" i="3"/>
  <c r="BK690" i="3"/>
  <c r="BK246" i="3"/>
  <c r="BK664" i="4"/>
  <c r="BK1212" i="4"/>
  <c r="BK640" i="3"/>
  <c r="BK957" i="3"/>
  <c r="J971" i="4"/>
  <c r="J1619" i="4"/>
  <c r="J1128" i="4"/>
  <c r="J125" i="6"/>
  <c r="BK87" i="11"/>
  <c r="J677" i="3"/>
  <c r="BK964" i="3"/>
  <c r="J671" i="3"/>
  <c r="BK390" i="4"/>
  <c r="BK1172" i="4"/>
  <c r="J1031" i="4"/>
  <c r="BK158" i="5"/>
  <c r="BK85" i="11"/>
  <c r="J703" i="3"/>
  <c r="J666" i="3"/>
  <c r="J450" i="3"/>
  <c r="BK287" i="3"/>
  <c r="J287" i="3"/>
  <c r="BK877" i="4"/>
  <c r="J920" i="4"/>
  <c r="BK88" i="10"/>
  <c r="BK576" i="3"/>
  <c r="BK121" i="3"/>
  <c r="J401" i="3"/>
  <c r="J229" i="4"/>
  <c r="J1527" i="4"/>
  <c r="BK199" i="5"/>
  <c r="J88" i="7"/>
  <c r="BK182" i="2"/>
  <c r="J961" i="3"/>
  <c r="BK703" i="3"/>
  <c r="BK1300" i="4"/>
  <c r="BK1005" i="4"/>
  <c r="J86" i="7"/>
  <c r="BK86" i="11"/>
  <c r="BK222" i="2"/>
  <c r="BK323" i="3"/>
  <c r="J963" i="3"/>
  <c r="BK905" i="3"/>
  <c r="J877" i="4"/>
  <c r="BK961" i="4"/>
  <c r="BK166" i="5"/>
  <c r="BK86" i="7"/>
  <c r="J219" i="2"/>
  <c r="J968" i="3"/>
  <c r="J895" i="4"/>
  <c r="BK1017" i="4"/>
  <c r="BK128" i="6"/>
  <c r="J695" i="3"/>
  <c r="J942" i="3"/>
  <c r="BK882" i="4"/>
  <c r="J992" i="4"/>
  <c r="J411" i="4"/>
  <c r="J294" i="4"/>
  <c r="J113" i="6"/>
  <c r="J84" i="12"/>
  <c r="J437" i="3"/>
  <c r="BK604" i="3"/>
  <c r="J955" i="3"/>
  <c r="BK340" i="4"/>
  <c r="BK1057" i="4"/>
  <c r="J120" i="5"/>
  <c r="J90" i="9"/>
  <c r="BK207" i="2"/>
  <c r="BK641" i="3"/>
  <c r="J894" i="3"/>
  <c r="BK953" i="4"/>
  <c r="BK1206" i="4"/>
  <c r="J105" i="6"/>
  <c r="BK108" i="2"/>
  <c r="BK664" i="3"/>
  <c r="J368" i="3"/>
  <c r="BK1527" i="4"/>
  <c r="BK1185" i="4"/>
  <c r="J399" i="4"/>
  <c r="BK1251" i="4"/>
  <c r="J88" i="13"/>
  <c r="BK387" i="3"/>
  <c r="BK853" i="3"/>
  <c r="BK127" i="3"/>
  <c r="BK1093" i="4"/>
  <c r="BK206" i="5"/>
  <c r="BK211" i="5"/>
  <c r="J126" i="5"/>
  <c r="BK148" i="5"/>
  <c r="J95" i="6"/>
  <c r="J90" i="6"/>
  <c r="BK91" i="8"/>
  <c r="J92" i="9"/>
  <c r="BK91" i="10"/>
  <c r="BK89" i="11"/>
  <c r="J97" i="13"/>
  <c r="BK179" i="2"/>
  <c r="BK356" i="3"/>
  <c r="J246" i="3"/>
  <c r="BK275" i="3"/>
  <c r="BK131" i="3"/>
  <c r="J1500" i="4"/>
  <c r="BK1632" i="4"/>
  <c r="BK127" i="6"/>
  <c r="J373" i="3"/>
  <c r="J685" i="3"/>
  <c r="BK945" i="3"/>
  <c r="BK1607" i="4"/>
  <c r="BK658" i="4"/>
  <c r="J206" i="5"/>
  <c r="J207" i="2"/>
  <c r="J427" i="3"/>
  <c r="BK685" i="3"/>
  <c r="J663" i="3"/>
  <c r="J766" i="4"/>
  <c r="J1236" i="4"/>
  <c r="BK1156" i="4"/>
  <c r="BK123" i="6"/>
  <c r="BK84" i="11"/>
  <c r="BK143" i="3"/>
  <c r="J888" i="3"/>
  <c r="BK951" i="3"/>
  <c r="J1256" i="4"/>
  <c r="J1117" i="4"/>
  <c r="BK188" i="5"/>
  <c r="BK87" i="8"/>
  <c r="J1340" i="4"/>
  <c r="BK687" i="4"/>
  <c r="BK92" i="6"/>
  <c r="BK167" i="2"/>
  <c r="J590" i="3"/>
  <c r="J965" i="3"/>
  <c r="BK377" i="4"/>
  <c r="BK1167" i="4"/>
  <c r="J123" i="6"/>
  <c r="BK161" i="3"/>
  <c r="J617" i="3"/>
  <c r="J127" i="3"/>
  <c r="BK104" i="4"/>
  <c r="J1295" i="4"/>
  <c r="BK113" i="6"/>
  <c r="BK176" i="2"/>
  <c r="BK582" i="3"/>
  <c r="J936" i="3"/>
  <c r="BK982" i="4"/>
  <c r="BK183" i="4"/>
  <c r="BK1245" i="4"/>
  <c r="BK111" i="6"/>
  <c r="BK691" i="3"/>
  <c r="BK339" i="3"/>
  <c r="J626" i="3"/>
  <c r="J954" i="3"/>
  <c r="BK430" i="4"/>
  <c r="BK207" i="5"/>
  <c r="BK101" i="10"/>
  <c r="BK159" i="2"/>
  <c r="BK590" i="3"/>
  <c r="BK871" i="3"/>
  <c r="J951" i="4"/>
  <c r="BK766" i="4"/>
  <c r="BK88" i="7"/>
  <c r="BK88" i="13"/>
  <c r="J309" i="3"/>
  <c r="J605" i="3"/>
  <c r="BK1449" i="4"/>
  <c r="BK1531" i="4"/>
  <c r="BK444" i="4"/>
  <c r="J707" i="3"/>
  <c r="BK373" i="3"/>
  <c r="J907" i="3"/>
  <c r="J636" i="3"/>
  <c r="J664" i="4"/>
  <c r="BK1144" i="4"/>
  <c r="J208" i="5"/>
  <c r="F36" i="2"/>
  <c r="BK831" i="4"/>
  <c r="BK89" i="10"/>
  <c r="J404" i="3"/>
  <c r="BK707" i="3"/>
  <c r="BK450" i="3"/>
  <c r="BK399" i="4"/>
  <c r="J1245" i="4"/>
  <c r="J1617" i="4"/>
  <c r="BK84" i="8"/>
  <c r="BK130" i="2"/>
  <c r="J370" i="3"/>
  <c r="BK876" i="3"/>
  <c r="J883" i="3"/>
  <c r="J430" i="4"/>
  <c r="BK1318" i="4"/>
  <c r="BK144" i="5"/>
  <c r="J96" i="10"/>
  <c r="J146" i="2"/>
  <c r="J499" i="3"/>
  <c r="BK1617" i="4"/>
  <c r="J1036" i="4"/>
  <c r="BK89" i="6"/>
  <c r="BK146" i="2"/>
  <c r="BK617" i="3"/>
  <c r="J686" i="3"/>
  <c r="BK990" i="4"/>
  <c r="BK1330" i="4"/>
  <c r="BK87" i="5"/>
  <c r="BK94" i="10"/>
  <c r="J138" i="3"/>
  <c r="BK677" i="3"/>
  <c r="J358" i="3"/>
  <c r="J924" i="4"/>
  <c r="J1178" i="4"/>
  <c r="J405" i="4"/>
  <c r="BK85" i="7"/>
  <c r="BK115" i="2"/>
  <c r="J436" i="3"/>
  <c r="J275" i="3"/>
  <c r="J131" i="3"/>
  <c r="J1660" i="4"/>
  <c r="J953" i="4"/>
  <c r="J101" i="6"/>
  <c r="BK91" i="13"/>
  <c r="J167" i="2"/>
  <c r="J461" i="3"/>
  <c r="J422" i="3"/>
  <c r="J520" i="3"/>
  <c r="J897" i="3"/>
  <c r="J180" i="5"/>
  <c r="J101" i="10"/>
  <c r="BK219" i="2"/>
  <c r="J297" i="3"/>
  <c r="J857" i="3"/>
  <c r="J1002" i="4"/>
  <c r="J1531" i="4"/>
  <c r="BK1052" i="4"/>
  <c r="J891" i="4"/>
  <c r="J207" i="5"/>
  <c r="J93" i="8"/>
  <c r="J990" i="4"/>
  <c r="BK210" i="5"/>
  <c r="J94" i="13"/>
  <c r="BK857" i="3"/>
  <c r="BK404" i="3"/>
  <c r="BK974" i="4"/>
  <c r="BK1290" i="4"/>
  <c r="J1589" i="4"/>
  <c r="J158" i="5"/>
  <c r="J86" i="12"/>
  <c r="J227" i="3"/>
  <c r="BK704" i="3"/>
  <c r="BK158" i="3"/>
  <c r="BK170" i="3"/>
  <c r="J1672" i="4"/>
  <c r="J1068" i="4"/>
  <c r="J108" i="6"/>
  <c r="J102" i="2"/>
  <c r="J694" i="3"/>
  <c r="BK186" i="3"/>
  <c r="BK864" i="3"/>
  <c r="J1017" i="4"/>
  <c r="BK1350" i="4"/>
  <c r="BK99" i="6"/>
  <c r="J85" i="11"/>
  <c r="J170" i="3"/>
  <c r="BK718" i="3"/>
  <c r="BK1628" i="4"/>
  <c r="BK1672" i="4"/>
  <c r="BK361" i="4"/>
  <c r="BK97" i="5"/>
  <c r="BK100" i="13"/>
  <c r="J332" i="3"/>
  <c r="BK959" i="3"/>
  <c r="BK138" i="3"/>
  <c r="J1666" i="4"/>
  <c r="J1057" i="4"/>
  <c r="J84" i="9"/>
  <c r="BK657" i="3"/>
  <c r="BK284" i="3"/>
  <c r="BK385" i="4"/>
  <c r="BK943" i="4"/>
  <c r="BK1295" i="4"/>
  <c r="BK92" i="8"/>
  <c r="J588" i="3"/>
  <c r="BK960" i="3"/>
  <c r="BK902" i="4"/>
  <c r="J982" i="4"/>
  <c r="J1046" i="4"/>
  <c r="BK1178" i="4"/>
  <c r="BK120" i="5"/>
  <c r="BK99" i="10"/>
  <c r="J225" i="2"/>
  <c r="BK241" i="3"/>
  <c r="BK437" i="3"/>
  <c r="BK1062" i="4"/>
  <c r="BK424" i="4"/>
  <c r="J105" i="5"/>
  <c r="BK85" i="12"/>
  <c r="BK144" i="2"/>
  <c r="BK309" i="3"/>
  <c r="BK846" i="3"/>
  <c r="BK966" i="3"/>
  <c r="J436" i="4"/>
  <c r="J111" i="6"/>
  <c r="BK231" i="2"/>
  <c r="BK102" i="2"/>
  <c r="J821" i="3"/>
  <c r="BK952" i="3"/>
  <c r="J730" i="3"/>
  <c r="BK1128" i="4"/>
  <c r="BK115" i="5"/>
  <c r="BK105" i="6"/>
  <c r="BK474" i="3"/>
  <c r="J263" i="3"/>
  <c r="J960" i="3"/>
  <c r="J1656" i="4"/>
  <c r="J1454" i="4"/>
  <c r="J111" i="3"/>
  <c r="BK955" i="3"/>
  <c r="J690" i="3"/>
  <c r="J1674" i="4"/>
  <c r="BK1396" i="4"/>
  <c r="J340" i="4"/>
  <c r="J124" i="6"/>
  <c r="BK148" i="3"/>
  <c r="BK261" i="3"/>
  <c r="BK688" i="3"/>
  <c r="J1005" i="4"/>
  <c r="BK649" i="4"/>
  <c r="BK1340" i="4"/>
  <c r="J89" i="10"/>
  <c r="J86" i="2"/>
  <c r="BK370" i="3"/>
  <c r="BK698" i="3"/>
  <c r="J871" i="3"/>
  <c r="BK1111" i="4"/>
  <c r="J1185" i="4"/>
  <c r="J98" i="6"/>
  <c r="BK228" i="2"/>
  <c r="BK465" i="3"/>
  <c r="J951" i="3"/>
  <c r="J864" i="3"/>
  <c r="BK516" i="4"/>
  <c r="BK893" i="4"/>
  <c r="BK209" i="5"/>
  <c r="J182" i="2"/>
  <c r="J576" i="3"/>
  <c r="BK410" i="3"/>
  <c r="BK909" i="4"/>
  <c r="BK1088" i="4"/>
  <c r="BK180" i="5"/>
  <c r="BK84" i="7"/>
  <c r="J115" i="2"/>
  <c r="J559" i="3"/>
  <c r="BK687" i="3"/>
  <c r="J903" i="3"/>
  <c r="J1312" i="4"/>
  <c r="BK1110" i="4"/>
  <c r="BK154" i="5"/>
  <c r="BK95" i="10"/>
  <c r="J256" i="3"/>
  <c r="BK938" i="3"/>
  <c r="J704" i="3"/>
  <c r="BK1598" i="4"/>
  <c r="BK1192" i="4"/>
  <c r="BK90" i="6"/>
  <c r="J161" i="3"/>
  <c r="BK663" i="3"/>
  <c r="J943" i="4"/>
  <c r="J1513" i="4"/>
  <c r="BK1047" i="4"/>
  <c r="J92" i="6"/>
  <c r="J159" i="2"/>
  <c r="J675" i="3"/>
  <c r="BK950" i="3"/>
  <c r="J241" i="3"/>
  <c r="BK920" i="4"/>
  <c r="J1306" i="4"/>
  <c r="BK89" i="7"/>
  <c r="BK567" i="3"/>
  <c r="BK962" i="3"/>
  <c r="J890" i="3"/>
  <c r="J369" i="4"/>
  <c r="BK124" i="6"/>
  <c r="BK88" i="11"/>
  <c r="J158" i="3"/>
  <c r="BK227" i="3"/>
  <c r="BK251" i="3"/>
  <c r="J909" i="4"/>
  <c r="BK1674" i="4"/>
  <c r="BK1046" i="4"/>
  <c r="J138" i="5"/>
  <c r="BK90" i="9"/>
  <c r="BK823" i="3"/>
  <c r="J440" i="4"/>
  <c r="BK887" i="4"/>
  <c r="BK582" i="4"/>
  <c r="BK126" i="5"/>
  <c r="J293" i="3"/>
  <c r="J604" i="3"/>
  <c r="BK936" i="3"/>
  <c r="J104" i="4"/>
  <c r="J1580" i="4"/>
  <c r="J209" i="5"/>
  <c r="BK93" i="9"/>
  <c r="BK958" i="3"/>
  <c r="BK942" i="3"/>
  <c r="BK293" i="3"/>
  <c r="J1646" i="4"/>
  <c r="BK108" i="6"/>
  <c r="J143" i="2"/>
  <c r="BK416" i="3"/>
  <c r="J506" i="3"/>
  <c r="J1000" i="4"/>
  <c r="J913" i="4"/>
  <c r="J211" i="5"/>
  <c r="BK84" i="9"/>
  <c r="J143" i="3"/>
  <c r="BK483" i="3"/>
  <c r="BK256" i="3"/>
  <c r="J1138" i="4"/>
  <c r="J1677" i="4"/>
  <c r="BK116" i="5"/>
  <c r="BK88" i="6"/>
  <c r="J144" i="2"/>
  <c r="BK350" i="3"/>
  <c r="J390" i="4"/>
  <c r="J1628" i="4"/>
  <c r="J188" i="5"/>
  <c r="J84" i="8"/>
  <c r="J771" i="3"/>
  <c r="J513" i="3"/>
  <c r="J416" i="3"/>
  <c r="J938" i="3"/>
  <c r="BK440" i="4"/>
  <c r="J192" i="5"/>
  <c r="J98" i="10"/>
  <c r="BK774" i="3"/>
  <c r="BK968" i="3"/>
  <c r="J846" i="3"/>
  <c r="J974" i="4"/>
  <c r="BK1078" i="4"/>
  <c r="BK212" i="5"/>
  <c r="BK94" i="13"/>
  <c r="BK873" i="3"/>
  <c r="BK907" i="3"/>
  <c r="BK405" i="4"/>
  <c r="J1238" i="4"/>
  <c r="J144" i="5"/>
  <c r="BK95" i="6"/>
  <c r="J718" i="3"/>
  <c r="J676" i="3"/>
  <c r="J537" i="3"/>
  <c r="J658" i="4"/>
  <c r="BK96" i="5"/>
  <c r="BK103" i="10"/>
  <c r="J688" i="3"/>
  <c r="BK499" i="3"/>
  <c r="J957" i="3"/>
  <c r="J268" i="3"/>
  <c r="J1607" i="4"/>
  <c r="J91" i="8"/>
  <c r="BK128" i="2"/>
  <c r="BK706" i="3"/>
  <c r="J424" i="3"/>
  <c r="J952" i="3"/>
  <c r="BK1000" i="4"/>
  <c r="BK1502" i="4"/>
  <c r="BK192" i="5"/>
  <c r="BK93" i="10"/>
  <c r="BK234" i="3"/>
  <c r="BK956" i="3"/>
  <c r="J448" i="3"/>
  <c r="J1052" i="4"/>
  <c r="BK134" i="5"/>
  <c r="J86" i="5"/>
  <c r="J112" i="6"/>
  <c r="BK126" i="6"/>
  <c r="BK87" i="7"/>
  <c r="J91" i="9"/>
  <c r="BK98" i="10"/>
  <c r="J103" i="10"/>
  <c r="BK86" i="12"/>
  <c r="AS54" i="1"/>
  <c r="J1093" i="4"/>
  <c r="J196" i="5"/>
  <c r="J88" i="10"/>
  <c r="J410" i="3"/>
  <c r="J853" i="3"/>
  <c r="J385" i="4"/>
  <c r="J1083" i="4"/>
  <c r="BK1210" i="4"/>
  <c r="BK1238" i="4"/>
  <c r="J92" i="8"/>
  <c r="BK194" i="2"/>
  <c r="BK368" i="3"/>
  <c r="BK646" i="3"/>
  <c r="J377" i="4"/>
  <c r="BK1028" i="4"/>
  <c r="J1133" i="4"/>
  <c r="BK125" i="6"/>
  <c r="BK84" i="12"/>
  <c r="J958" i="3"/>
  <c r="J956" i="3"/>
  <c r="J303" i="3"/>
  <c r="BK1073" i="4"/>
  <c r="J893" i="4"/>
  <c r="J89" i="6"/>
  <c r="J93" i="9"/>
  <c r="J228" i="2"/>
  <c r="BK676" i="3"/>
  <c r="J220" i="3"/>
  <c r="J710" i="3"/>
  <c r="BK1677" i="4"/>
  <c r="J1073" i="4"/>
  <c r="J96" i="5"/>
  <c r="BK90" i="8"/>
  <c r="BK90" i="2"/>
  <c r="J584" i="3"/>
  <c r="J567" i="3"/>
  <c r="J261" i="3"/>
  <c r="J1150" i="4"/>
  <c r="J1632" i="4"/>
  <c r="J166" i="5"/>
  <c r="J88" i="11"/>
  <c r="BK313" i="3"/>
  <c r="J961" i="4"/>
  <c r="BK351" i="4"/>
  <c r="BK1036" i="4"/>
  <c r="BK1083" i="4"/>
  <c r="J90" i="8"/>
  <c r="BK427" i="3"/>
  <c r="BK671" i="3"/>
  <c r="J882" i="4"/>
  <c r="J1324" i="4"/>
  <c r="J898" i="4"/>
  <c r="BK87" i="10"/>
  <c r="BK547" i="3"/>
  <c r="J728" i="3"/>
  <c r="BK358" i="3"/>
  <c r="J1028" i="4"/>
  <c r="J87" i="5"/>
  <c r="BK97" i="13"/>
  <c r="BK94" i="2"/>
  <c r="J940" i="3"/>
  <c r="BK422" i="3"/>
  <c r="BK821" i="3"/>
  <c r="BK1646" i="4"/>
  <c r="J417" i="4"/>
  <c r="J1088" i="4"/>
  <c r="BK112" i="6"/>
  <c r="J89" i="11"/>
  <c r="J680" i="3"/>
  <c r="BK684" i="3"/>
  <c r="J148" i="3"/>
  <c r="J1396" i="4"/>
  <c r="J90" i="2"/>
  <c r="J682" i="3"/>
  <c r="J323" i="3"/>
  <c r="J1192" i="4"/>
  <c r="BK971" i="4"/>
  <c r="J100" i="10"/>
  <c r="J641" i="3"/>
  <c r="BK967" i="3"/>
  <c r="J726" i="3"/>
  <c r="J1243" i="4"/>
  <c r="J1206" i="4"/>
  <c r="J106" i="6"/>
  <c r="J231" i="2"/>
  <c r="BK669" i="3"/>
  <c r="BK666" i="3"/>
  <c r="BK890" i="3"/>
  <c r="J945" i="3"/>
  <c r="BK682" i="3"/>
  <c r="J361" i="4"/>
  <c r="BK106" i="6"/>
  <c r="BK121" i="2"/>
  <c r="J640" i="3"/>
  <c r="J646" i="3"/>
  <c r="J234" i="3"/>
  <c r="BK1656" i="4"/>
  <c r="BK1256" i="4"/>
  <c r="BK101" i="5"/>
  <c r="BK87" i="9"/>
  <c r="J121" i="2"/>
  <c r="BK686" i="3"/>
  <c r="BK401" i="3"/>
  <c r="BK229" i="4"/>
  <c r="BK1261" i="4"/>
  <c r="J210" i="5"/>
  <c r="J104" i="6"/>
  <c r="J179" i="2"/>
  <c r="J184" i="3"/>
  <c r="BK111" i="3"/>
  <c r="BK527" i="3"/>
  <c r="BK924" i="4"/>
  <c r="J1156" i="4"/>
  <c r="J1318" i="4"/>
  <c r="J99" i="6"/>
  <c r="BK127" i="2"/>
  <c r="J698" i="3"/>
  <c r="BK584" i="3"/>
  <c r="BK174" i="3"/>
  <c r="J1251" i="4"/>
  <c r="J355" i="4"/>
  <c r="BK86" i="5"/>
  <c r="BK91" i="9"/>
  <c r="J282" i="3"/>
  <c r="J893" i="3"/>
  <c r="BK963" i="4"/>
  <c r="J183" i="4"/>
  <c r="J1047" i="4"/>
  <c r="BK122" i="5"/>
  <c r="J129" i="2"/>
  <c r="J724" i="3"/>
  <c r="BK897" i="3"/>
  <c r="J1598" i="4"/>
  <c r="BK1500" i="4"/>
  <c r="J212" i="5"/>
  <c r="BK103" i="2"/>
  <c r="BK200" i="3"/>
  <c r="J966" i="3"/>
  <c r="BK1580" i="4"/>
  <c r="J1062" i="4"/>
  <c r="J116" i="5"/>
  <c r="J119" i="6"/>
  <c r="J176" i="2"/>
  <c r="BK716" i="3"/>
  <c r="BK1513" i="4"/>
  <c r="J1111" i="4"/>
  <c r="J1337" i="4"/>
  <c r="J931" i="4"/>
  <c r="J582" i="3"/>
  <c r="J474" i="3"/>
  <c r="BK951" i="4"/>
  <c r="J1103" i="4"/>
  <c r="BK1122" i="4"/>
  <c r="J84" i="7"/>
  <c r="J165" i="3"/>
  <c r="BK661" i="3"/>
  <c r="J831" i="4"/>
  <c r="BK1068" i="4"/>
  <c r="J148" i="5"/>
  <c r="J135" i="2"/>
  <c r="J547" i="3"/>
  <c r="BK605" i="3"/>
  <c r="BK710" i="3"/>
  <c r="J1449" i="4"/>
  <c r="BK1162" i="4"/>
  <c r="J174" i="5"/>
  <c r="BK102" i="10"/>
  <c r="BK152" i="2"/>
  <c r="BK338" i="3"/>
  <c r="J284" i="3"/>
  <c r="BK891" i="4"/>
  <c r="J1210" i="4"/>
  <c r="J127" i="6"/>
  <c r="BK129" i="2"/>
  <c r="J459" i="3"/>
  <c r="J706" i="3"/>
  <c r="J873" i="3"/>
  <c r="BK449" i="4"/>
  <c r="BK208" i="5"/>
  <c r="BK101" i="6"/>
  <c r="J963" i="4"/>
  <c r="J92" i="10"/>
  <c r="BK667" i="3"/>
  <c r="BK282" i="3"/>
  <c r="BK898" i="4"/>
  <c r="J1611" i="4"/>
  <c r="J351" i="4"/>
  <c r="J97" i="5"/>
  <c r="J91" i="13"/>
  <c r="BK559" i="3"/>
  <c r="J855" i="3"/>
  <c r="BK588" i="3"/>
  <c r="J1172" i="4"/>
  <c r="BK1117" i="4"/>
  <c r="J134" i="5"/>
  <c r="J136" i="3"/>
  <c r="BK1306" i="4"/>
  <c r="BK138" i="5"/>
  <c r="BK93" i="8"/>
  <c r="BK660" i="3"/>
  <c r="BK459" i="3"/>
  <c r="J350" i="3"/>
  <c r="J902" i="4"/>
  <c r="BK1199" i="4"/>
  <c r="J199" i="5"/>
  <c r="BK100" i="10"/>
  <c r="J103" i="2"/>
  <c r="BK136" i="3"/>
  <c r="J691" i="3"/>
  <c r="BK888" i="3"/>
  <c r="BK486" i="4"/>
  <c r="J1636" i="4"/>
  <c r="BK162" i="5"/>
  <c r="BK135" i="2"/>
  <c r="J251" i="3"/>
  <c r="J673" i="3"/>
  <c r="J683" i="3"/>
  <c r="BK1454" i="4"/>
  <c r="J582" i="4"/>
  <c r="J115" i="5"/>
  <c r="J93" i="10"/>
  <c r="BK225" i="2"/>
  <c r="BK586" i="3"/>
  <c r="BK424" i="3"/>
  <c r="J1212" i="4"/>
  <c r="J905" i="4"/>
  <c r="J1300" i="4"/>
  <c r="J88" i="6"/>
  <c r="BK730" i="3"/>
  <c r="J465" i="3"/>
  <c r="BK961" i="3"/>
  <c r="J1041" i="4"/>
  <c r="J1266" i="4"/>
  <c r="J84" i="11"/>
  <c r="J206" i="3"/>
  <c r="J950" i="3"/>
  <c r="BK520" i="3"/>
  <c r="J424" i="4"/>
  <c r="BK1041" i="4"/>
  <c r="J116" i="6"/>
  <c r="J905" i="3"/>
  <c r="BK355" i="4"/>
  <c r="BK1243" i="4"/>
  <c r="BK94" i="8"/>
  <c r="J130" i="2"/>
  <c r="J667" i="3"/>
  <c r="BK771" i="3"/>
  <c r="J660" i="3"/>
  <c r="J939" i="4"/>
  <c r="BK1636" i="4"/>
  <c r="BK939" i="4"/>
  <c r="J85" i="7"/>
  <c r="BK86" i="10"/>
  <c r="BK683" i="3"/>
  <c r="BK192" i="3"/>
  <c r="J492" i="3"/>
  <c r="J657" i="3"/>
  <c r="BK268" i="3"/>
  <c r="J338" i="3"/>
  <c r="BK1611" i="4"/>
  <c r="BK1236" i="4"/>
  <c r="J170" i="5"/>
  <c r="J91" i="10"/>
  <c r="BK695" i="3"/>
  <c r="BK903" i="3"/>
  <c r="BK263" i="3"/>
  <c r="J962" i="3"/>
  <c r="J444" i="4"/>
  <c r="J687" i="4"/>
  <c r="J1680" i="4"/>
  <c r="J1199" i="4"/>
  <c r="J94" i="2"/>
  <c r="J669" i="3"/>
  <c r="BK680" i="3"/>
  <c r="J486" i="4"/>
  <c r="BK895" i="4"/>
  <c r="J1330" i="4"/>
  <c r="J87" i="8"/>
  <c r="J200" i="3"/>
  <c r="BK893" i="3"/>
  <c r="J449" i="4"/>
  <c r="BK1442" i="4"/>
  <c r="J99" i="10"/>
  <c r="J152" i="2"/>
  <c r="J213" i="3"/>
  <c r="J964" i="3"/>
  <c r="BK332" i="3"/>
  <c r="BK1680" i="4"/>
  <c r="BK1613" i="4"/>
  <c r="BK174" i="5"/>
  <c r="J89" i="7"/>
  <c r="BK86" i="2"/>
  <c r="J313" i="3"/>
  <c r="J687" i="3"/>
  <c r="J174" i="3"/>
  <c r="J1098" i="4"/>
  <c r="J126" i="6"/>
  <c r="J87" i="10"/>
  <c r="J121" i="3"/>
  <c r="BK947" i="3"/>
  <c r="BK894" i="3"/>
  <c r="BK913" i="4"/>
  <c r="BK1589" i="4"/>
  <c r="J1613" i="4"/>
  <c r="BK1150" i="4"/>
  <c r="J122" i="5"/>
  <c r="J86" i="10"/>
  <c r="J387" i="3"/>
  <c r="BK675" i="3"/>
  <c r="J483" i="3"/>
  <c r="J649" i="4"/>
  <c r="J1442" i="4"/>
  <c r="J1167" i="4"/>
  <c r="J94" i="10"/>
  <c r="J339" i="3"/>
  <c r="J716" i="3"/>
  <c r="BK297" i="3"/>
  <c r="BK1266" i="4"/>
  <c r="J101" i="5"/>
  <c r="J87" i="11"/>
  <c r="BK537" i="3"/>
  <c r="J959" i="3"/>
  <c r="J887" i="4"/>
  <c r="BK905" i="4"/>
  <c r="BK1666" i="4"/>
  <c r="J1261" i="4"/>
  <c r="J154" i="5"/>
  <c r="BK96" i="10"/>
  <c r="BK143" i="2"/>
  <c r="BK303" i="3"/>
  <c r="J684" i="3"/>
  <c r="BK965" i="3"/>
  <c r="BK184" i="3"/>
  <c r="BK1138" i="4"/>
  <c r="BK170" i="5"/>
  <c r="J95" i="10"/>
  <c r="F64" i="38" l="1"/>
  <c r="F46" i="43"/>
  <c r="F14" i="44"/>
  <c r="H20" i="31"/>
  <c r="H54" i="31"/>
  <c r="E54" i="31"/>
  <c r="F9" i="53"/>
  <c r="F43" i="53" s="1"/>
  <c r="F63" i="37"/>
  <c r="H63" i="30"/>
  <c r="H85" i="30"/>
  <c r="H9" i="31"/>
  <c r="E9" i="31"/>
  <c r="H12" i="30"/>
  <c r="E12" i="30"/>
  <c r="H44" i="32"/>
  <c r="E44" i="32"/>
  <c r="H6" i="32"/>
  <c r="E6" i="32"/>
  <c r="F20" i="42"/>
  <c r="H25" i="30"/>
  <c r="H42" i="30"/>
  <c r="H8" i="31"/>
  <c r="H64" i="31" s="1"/>
  <c r="H67" i="31" s="1"/>
  <c r="E11" i="31"/>
  <c r="E40" i="31"/>
  <c r="C11" i="32"/>
  <c r="C40" i="32"/>
  <c r="H23" i="30"/>
  <c r="H29" i="30"/>
  <c r="H40" i="30"/>
  <c r="H50" i="30"/>
  <c r="C9" i="32"/>
  <c r="H21" i="32"/>
  <c r="C14" i="32"/>
  <c r="C51" i="32"/>
  <c r="E54" i="32"/>
  <c r="C7" i="32"/>
  <c r="E10" i="30"/>
  <c r="E85" i="30"/>
  <c r="E114" i="30"/>
  <c r="E12" i="31"/>
  <c r="E20" i="31"/>
  <c r="C12" i="32"/>
  <c r="E67" i="32"/>
  <c r="E10" i="31"/>
  <c r="E5" i="32"/>
  <c r="C10" i="32"/>
  <c r="E55" i="32"/>
  <c r="C8" i="32"/>
  <c r="H5" i="32"/>
  <c r="C13" i="32"/>
  <c r="C48" i="32"/>
  <c r="C56" i="32"/>
  <c r="T175" i="2"/>
  <c r="P312" i="3"/>
  <c r="R709" i="3"/>
  <c r="P953" i="3"/>
  <c r="BK423" i="4"/>
  <c r="J423" i="4" s="1"/>
  <c r="J62" i="4" s="1"/>
  <c r="BK973" i="4"/>
  <c r="J973" i="4"/>
  <c r="J67" i="4"/>
  <c r="R1030" i="4"/>
  <c r="BK1579" i="4"/>
  <c r="J1579" i="4"/>
  <c r="J74" i="4"/>
  <c r="T205" i="5"/>
  <c r="R91" i="6"/>
  <c r="P122" i="6"/>
  <c r="R83" i="8"/>
  <c r="R82" i="8"/>
  <c r="R81" i="8"/>
  <c r="P175" i="2"/>
  <c r="R110" i="3"/>
  <c r="T464" i="3"/>
  <c r="T109" i="3" s="1"/>
  <c r="P639" i="3"/>
  <c r="P662" i="3"/>
  <c r="T672" i="3"/>
  <c r="R689" i="3"/>
  <c r="P693" i="3"/>
  <c r="R697" i="3"/>
  <c r="P892" i="3"/>
  <c r="T949" i="3"/>
  <c r="P423" i="4"/>
  <c r="P973" i="4"/>
  <c r="T1030" i="4"/>
  <c r="P1579" i="4"/>
  <c r="T1671" i="4"/>
  <c r="T1670" i="4"/>
  <c r="T87" i="6"/>
  <c r="P100" i="6"/>
  <c r="P86" i="6" s="1"/>
  <c r="P85" i="6" s="1"/>
  <c r="AU59" i="1" s="1"/>
  <c r="BK83" i="9"/>
  <c r="BK82" i="9"/>
  <c r="BK81" i="9" s="1"/>
  <c r="J81" i="9" s="1"/>
  <c r="BK97" i="10"/>
  <c r="J97" i="10" s="1"/>
  <c r="J63" i="10" s="1"/>
  <c r="BK175" i="2"/>
  <c r="BK84" i="2" s="1"/>
  <c r="J84" i="2" s="1"/>
  <c r="J60" i="2" s="1"/>
  <c r="BK110" i="3"/>
  <c r="J110" i="3"/>
  <c r="J61" i="3" s="1"/>
  <c r="BK464" i="3"/>
  <c r="J464" i="3" s="1"/>
  <c r="J65" i="3" s="1"/>
  <c r="T639" i="3"/>
  <c r="P665" i="3"/>
  <c r="R681" i="3"/>
  <c r="T896" i="3"/>
  <c r="R103" i="4"/>
  <c r="T942" i="4"/>
  <c r="BK1030" i="4"/>
  <c r="J1030" i="4" s="1"/>
  <c r="J70" i="4" s="1"/>
  <c r="T1579" i="4"/>
  <c r="R1671" i="4"/>
  <c r="R1670" i="4"/>
  <c r="R205" i="5"/>
  <c r="P91" i="6"/>
  <c r="BK122" i="6"/>
  <c r="J122" i="6"/>
  <c r="J65" i="6" s="1"/>
  <c r="BK83" i="7"/>
  <c r="BK82" i="7"/>
  <c r="BK81" i="7" s="1"/>
  <c r="J81" i="7" s="1"/>
  <c r="BK90" i="10"/>
  <c r="J90" i="10" s="1"/>
  <c r="J62" i="10" s="1"/>
  <c r="P83" i="11"/>
  <c r="P82" i="11" s="1"/>
  <c r="P81" i="11" s="1"/>
  <c r="AU64" i="1" s="1"/>
  <c r="P85" i="2"/>
  <c r="BK164" i="3"/>
  <c r="J164" i="3"/>
  <c r="J62" i="3" s="1"/>
  <c r="T426" i="3"/>
  <c r="R603" i="3"/>
  <c r="BK659" i="3"/>
  <c r="J659" i="3"/>
  <c r="J70" i="3"/>
  <c r="BK665" i="3"/>
  <c r="J665" i="3"/>
  <c r="J72" i="3"/>
  <c r="T681" i="3"/>
  <c r="BK896" i="3"/>
  <c r="J896" i="3"/>
  <c r="J83" i="3" s="1"/>
  <c r="P103" i="4"/>
  <c r="BK942" i="4"/>
  <c r="J942" i="4" s="1"/>
  <c r="J66" i="4" s="1"/>
  <c r="T1349" i="4"/>
  <c r="BK1671" i="4"/>
  <c r="T95" i="5"/>
  <c r="BK87" i="6"/>
  <c r="J87" i="6" s="1"/>
  <c r="J61" i="6" s="1"/>
  <c r="T91" i="6"/>
  <c r="T122" i="6"/>
  <c r="P97" i="10"/>
  <c r="P145" i="2"/>
  <c r="T164" i="3"/>
  <c r="R426" i="3"/>
  <c r="BK603" i="3"/>
  <c r="J603" i="3"/>
  <c r="J66" i="3"/>
  <c r="P659" i="3"/>
  <c r="R662" i="3"/>
  <c r="BK672" i="3"/>
  <c r="J672" i="3" s="1"/>
  <c r="J75" i="3" s="1"/>
  <c r="BK689" i="3"/>
  <c r="J689" i="3" s="1"/>
  <c r="J78" i="3" s="1"/>
  <c r="R693" i="3"/>
  <c r="P697" i="3"/>
  <c r="R892" i="3"/>
  <c r="BK949" i="3"/>
  <c r="R886" i="4"/>
  <c r="R1016" i="4"/>
  <c r="P1177" i="4"/>
  <c r="R1645" i="4"/>
  <c r="T121" i="5"/>
  <c r="R87" i="6"/>
  <c r="R100" i="6"/>
  <c r="R83" i="7"/>
  <c r="R82" i="7"/>
  <c r="R81" i="7" s="1"/>
  <c r="T83" i="8"/>
  <c r="T82" i="8"/>
  <c r="T81" i="8" s="1"/>
  <c r="T83" i="9"/>
  <c r="T82" i="9"/>
  <c r="T81" i="9" s="1"/>
  <c r="T85" i="10"/>
  <c r="BK145" i="2"/>
  <c r="J145" i="2" s="1"/>
  <c r="J62" i="2" s="1"/>
  <c r="R164" i="3"/>
  <c r="P426" i="3"/>
  <c r="T603" i="3"/>
  <c r="T659" i="3"/>
  <c r="T665" i="3"/>
  <c r="P672" i="3"/>
  <c r="P689" i="3"/>
  <c r="BK693" i="3"/>
  <c r="J693" i="3"/>
  <c r="J79" i="3"/>
  <c r="BK697" i="3"/>
  <c r="J697" i="3" s="1"/>
  <c r="J80" i="3" s="1"/>
  <c r="BK892" i="3"/>
  <c r="J892" i="3"/>
  <c r="J82" i="3"/>
  <c r="P949" i="3"/>
  <c r="P948" i="3"/>
  <c r="T886" i="4"/>
  <c r="BK1349" i="4"/>
  <c r="J1349" i="4"/>
  <c r="J73" i="4"/>
  <c r="P121" i="5"/>
  <c r="T107" i="6"/>
  <c r="T83" i="11"/>
  <c r="T82" i="11" s="1"/>
  <c r="T81" i="11" s="1"/>
  <c r="R83" i="12"/>
  <c r="R82" i="12" s="1"/>
  <c r="R81" i="12" s="1"/>
  <c r="R145" i="2"/>
  <c r="R312" i="3"/>
  <c r="P709" i="3"/>
  <c r="BK953" i="3"/>
  <c r="J953" i="3" s="1"/>
  <c r="J88" i="3" s="1"/>
  <c r="T103" i="4"/>
  <c r="P942" i="4"/>
  <c r="P1016" i="4"/>
  <c r="T1177" i="4"/>
  <c r="T1645" i="4"/>
  <c r="R95" i="5"/>
  <c r="BK205" i="5"/>
  <c r="BK85" i="5" s="1"/>
  <c r="J85" i="5" s="1"/>
  <c r="J60" i="5" s="1"/>
  <c r="BK107" i="6"/>
  <c r="J107" i="6" s="1"/>
  <c r="J64" i="6" s="1"/>
  <c r="P83" i="8"/>
  <c r="P82" i="8" s="1"/>
  <c r="P81" i="8" s="1"/>
  <c r="AU61" i="1" s="1"/>
  <c r="R85" i="10"/>
  <c r="BK83" i="12"/>
  <c r="J83" i="12"/>
  <c r="J61" i="12" s="1"/>
  <c r="BK85" i="2"/>
  <c r="J85" i="2"/>
  <c r="J61" i="2" s="1"/>
  <c r="P110" i="3"/>
  <c r="P464" i="3"/>
  <c r="BK639" i="3"/>
  <c r="BK662" i="3"/>
  <c r="J662" i="3"/>
  <c r="J71" i="3" s="1"/>
  <c r="P681" i="3"/>
  <c r="R896" i="3"/>
  <c r="R423" i="4"/>
  <c r="R973" i="4"/>
  <c r="P1030" i="4"/>
  <c r="R1579" i="4"/>
  <c r="P1671" i="4"/>
  <c r="P1670" i="4"/>
  <c r="BK121" i="5"/>
  <c r="J121" i="5" s="1"/>
  <c r="J63" i="5" s="1"/>
  <c r="P107" i="6"/>
  <c r="P83" i="7"/>
  <c r="P82" i="7"/>
  <c r="P81" i="7" s="1"/>
  <c r="AU60" i="1" s="1"/>
  <c r="P83" i="9"/>
  <c r="P82" i="9" s="1"/>
  <c r="P81" i="9" s="1"/>
  <c r="AU62" i="1" s="1"/>
  <c r="R90" i="10"/>
  <c r="T145" i="2"/>
  <c r="T312" i="3"/>
  <c r="BK709" i="3"/>
  <c r="J709" i="3"/>
  <c r="J81" i="3"/>
  <c r="R953" i="3"/>
  <c r="R948" i="3" s="1"/>
  <c r="BK103" i="4"/>
  <c r="J103" i="4"/>
  <c r="J61" i="4" s="1"/>
  <c r="R942" i="4"/>
  <c r="T1016" i="4"/>
  <c r="BK1177" i="4"/>
  <c r="J1177" i="4" s="1"/>
  <c r="J71" i="4" s="1"/>
  <c r="BK1645" i="4"/>
  <c r="J1645" i="4"/>
  <c r="J75" i="4"/>
  <c r="BK91" i="6"/>
  <c r="J91" i="6"/>
  <c r="J62" i="6"/>
  <c r="T100" i="6"/>
  <c r="BK83" i="8"/>
  <c r="BK82" i="8"/>
  <c r="BK81" i="8" s="1"/>
  <c r="J81" i="8" s="1"/>
  <c r="J59" i="8" s="1"/>
  <c r="R83" i="9"/>
  <c r="R82" i="9" s="1"/>
  <c r="R81" i="9" s="1"/>
  <c r="P85" i="10"/>
  <c r="T97" i="10"/>
  <c r="R83" i="11"/>
  <c r="R82" i="11"/>
  <c r="R81" i="11" s="1"/>
  <c r="P83" i="12"/>
  <c r="P82" i="12"/>
  <c r="P81" i="12" s="1"/>
  <c r="AU65" i="1" s="1"/>
  <c r="T85" i="2"/>
  <c r="T84" i="2" s="1"/>
  <c r="T83" i="2" s="1"/>
  <c r="BK312" i="3"/>
  <c r="BK109" i="3" s="1"/>
  <c r="J109" i="3" s="1"/>
  <c r="J60" i="3" s="1"/>
  <c r="T709" i="3"/>
  <c r="T953" i="3"/>
  <c r="BK886" i="4"/>
  <c r="J886" i="4"/>
  <c r="J63" i="4" s="1"/>
  <c r="R1349" i="4"/>
  <c r="P95" i="5"/>
  <c r="R107" i="6"/>
  <c r="R97" i="10"/>
  <c r="R85" i="2"/>
  <c r="T110" i="3"/>
  <c r="R464" i="3"/>
  <c r="R639" i="3"/>
  <c r="T662" i="3"/>
  <c r="R672" i="3"/>
  <c r="T689" i="3"/>
  <c r="T693" i="3"/>
  <c r="T697" i="3"/>
  <c r="T892" i="3"/>
  <c r="T423" i="4"/>
  <c r="T973" i="4"/>
  <c r="BK1016" i="4"/>
  <c r="J1016" i="4"/>
  <c r="J69" i="4"/>
  <c r="R1177" i="4"/>
  <c r="P1645" i="4"/>
  <c r="R121" i="5"/>
  <c r="P87" i="6"/>
  <c r="BK100" i="6"/>
  <c r="J100" i="6"/>
  <c r="J63" i="6" s="1"/>
  <c r="R122" i="6"/>
  <c r="T83" i="7"/>
  <c r="T82" i="7" s="1"/>
  <c r="T81" i="7" s="1"/>
  <c r="BK85" i="10"/>
  <c r="BK84" i="10" s="1"/>
  <c r="T90" i="10"/>
  <c r="BK83" i="11"/>
  <c r="BK82" i="11"/>
  <c r="BK81" i="11" s="1"/>
  <c r="J81" i="11" s="1"/>
  <c r="T83" i="12"/>
  <c r="T82" i="12" s="1"/>
  <c r="T81" i="12" s="1"/>
  <c r="R175" i="2"/>
  <c r="P164" i="3"/>
  <c r="BK426" i="3"/>
  <c r="J426" i="3" s="1"/>
  <c r="J64" i="3" s="1"/>
  <c r="P603" i="3"/>
  <c r="R659" i="3"/>
  <c r="R665" i="3"/>
  <c r="BK681" i="3"/>
  <c r="J681" i="3" s="1"/>
  <c r="J77" i="3" s="1"/>
  <c r="P896" i="3"/>
  <c r="R949" i="3"/>
  <c r="P886" i="4"/>
  <c r="P1349" i="4"/>
  <c r="BK95" i="5"/>
  <c r="J95" i="5"/>
  <c r="J61" i="5" s="1"/>
  <c r="P205" i="5"/>
  <c r="P90" i="10"/>
  <c r="BK668" i="3"/>
  <c r="J668" i="3" s="1"/>
  <c r="J73" i="3" s="1"/>
  <c r="BK944" i="3"/>
  <c r="J944" i="3"/>
  <c r="J84" i="3"/>
  <c r="BK635" i="3"/>
  <c r="J635" i="3"/>
  <c r="J67" i="3"/>
  <c r="BK679" i="3"/>
  <c r="J679" i="3"/>
  <c r="J76" i="3"/>
  <c r="BK1004" i="4"/>
  <c r="J1004" i="4" s="1"/>
  <c r="J68" i="4" s="1"/>
  <c r="BK1665" i="4"/>
  <c r="BK1664" i="4"/>
  <c r="J1664" i="4"/>
  <c r="J76" i="4" s="1"/>
  <c r="BK946" i="3"/>
  <c r="J946" i="3"/>
  <c r="J85" i="3" s="1"/>
  <c r="BK1339" i="4"/>
  <c r="J1339" i="4"/>
  <c r="J72" i="4" s="1"/>
  <c r="BK1676" i="4"/>
  <c r="J1676" i="4"/>
  <c r="J80" i="4" s="1"/>
  <c r="BK90" i="13"/>
  <c r="J90" i="13"/>
  <c r="J62" i="13" s="1"/>
  <c r="BK938" i="4"/>
  <c r="BK102" i="4" s="1"/>
  <c r="J102" i="4" s="1"/>
  <c r="J60" i="4" s="1"/>
  <c r="J938" i="4"/>
  <c r="J64" i="4" s="1"/>
  <c r="BK1679" i="4"/>
  <c r="J1679" i="4"/>
  <c r="J81" i="4" s="1"/>
  <c r="BK119" i="5"/>
  <c r="J119" i="5"/>
  <c r="J62" i="5" s="1"/>
  <c r="BK93" i="13"/>
  <c r="J93" i="13"/>
  <c r="J63" i="13" s="1"/>
  <c r="BK96" i="13"/>
  <c r="J96" i="13"/>
  <c r="J64" i="13" s="1"/>
  <c r="BK670" i="3"/>
  <c r="J670" i="3"/>
  <c r="J74" i="3" s="1"/>
  <c r="BK87" i="13"/>
  <c r="J87" i="13"/>
  <c r="J61" i="13" s="1"/>
  <c r="BK99" i="13"/>
  <c r="J99" i="13"/>
  <c r="J65" i="13" s="1"/>
  <c r="BK82" i="12"/>
  <c r="BK81" i="12"/>
  <c r="J81" i="12" s="1"/>
  <c r="J30" i="12" s="1"/>
  <c r="F55" i="13"/>
  <c r="J52" i="13"/>
  <c r="J82" i="13"/>
  <c r="BE97" i="13"/>
  <c r="BE100" i="13"/>
  <c r="BE94" i="13"/>
  <c r="E75" i="13"/>
  <c r="BE88" i="13"/>
  <c r="BE91" i="13"/>
  <c r="F78" i="12"/>
  <c r="J82" i="11"/>
  <c r="J60" i="11" s="1"/>
  <c r="J55" i="12"/>
  <c r="BE84" i="12"/>
  <c r="J83" i="11"/>
  <c r="J61" i="11" s="1"/>
  <c r="BE85" i="12"/>
  <c r="E48" i="12"/>
  <c r="J52" i="12"/>
  <c r="BE86" i="12"/>
  <c r="E71" i="11"/>
  <c r="BE86" i="11"/>
  <c r="F55" i="11"/>
  <c r="BE89" i="11"/>
  <c r="J55" i="11"/>
  <c r="J85" i="10"/>
  <c r="J61" i="10" s="1"/>
  <c r="J52" i="11"/>
  <c r="BE84" i="11"/>
  <c r="BE88" i="11"/>
  <c r="BE85" i="11"/>
  <c r="BE87" i="11"/>
  <c r="BE89" i="10"/>
  <c r="E48" i="10"/>
  <c r="J77" i="10"/>
  <c r="BE91" i="10"/>
  <c r="J82" i="9"/>
  <c r="J60" i="9" s="1"/>
  <c r="J83" i="9"/>
  <c r="J61" i="9"/>
  <c r="BE95" i="10"/>
  <c r="BE101" i="10"/>
  <c r="BE102" i="10"/>
  <c r="BE103" i="10"/>
  <c r="BE94" i="10"/>
  <c r="BE96" i="10"/>
  <c r="BE86" i="10"/>
  <c r="BE87" i="10"/>
  <c r="BE93" i="10"/>
  <c r="BE92" i="10"/>
  <c r="BE98" i="10"/>
  <c r="J55" i="10"/>
  <c r="BE99" i="10"/>
  <c r="BE88" i="10"/>
  <c r="F55" i="10"/>
  <c r="BE100" i="10"/>
  <c r="F78" i="9"/>
  <c r="BE92" i="9"/>
  <c r="BE93" i="9"/>
  <c r="BE84" i="9"/>
  <c r="BE91" i="9"/>
  <c r="J83" i="8"/>
  <c r="J61" i="8"/>
  <c r="BE87" i="9"/>
  <c r="E48" i="9"/>
  <c r="J78" i="9"/>
  <c r="J52" i="9"/>
  <c r="BE90" i="9"/>
  <c r="J75" i="8"/>
  <c r="BE87" i="8"/>
  <c r="F78" i="8"/>
  <c r="J82" i="7"/>
  <c r="J60" i="7" s="1"/>
  <c r="J83" i="7"/>
  <c r="J61" i="7"/>
  <c r="E48" i="8"/>
  <c r="BE93" i="8"/>
  <c r="BE94" i="8"/>
  <c r="BE90" i="8"/>
  <c r="J78" i="8"/>
  <c r="BE91" i="8"/>
  <c r="BE92" i="8"/>
  <c r="BE84" i="8"/>
  <c r="E48" i="7"/>
  <c r="J75" i="7"/>
  <c r="J78" i="7"/>
  <c r="BE87" i="7"/>
  <c r="BE88" i="7"/>
  <c r="BE86" i="7"/>
  <c r="F78" i="7"/>
  <c r="BE85" i="7"/>
  <c r="BE89" i="7"/>
  <c r="BE84" i="7"/>
  <c r="E75" i="6"/>
  <c r="BE90" i="6"/>
  <c r="BE92" i="6"/>
  <c r="BE104" i="6"/>
  <c r="BE105" i="6"/>
  <c r="BE111" i="6"/>
  <c r="BE113" i="6"/>
  <c r="J55" i="6"/>
  <c r="BE99" i="6"/>
  <c r="BE101" i="6"/>
  <c r="BE116" i="6"/>
  <c r="BE123" i="6"/>
  <c r="BE126" i="6"/>
  <c r="J79" i="6"/>
  <c r="BE95" i="6"/>
  <c r="BE127" i="6"/>
  <c r="BE89" i="6"/>
  <c r="BE108" i="6"/>
  <c r="BE112" i="6"/>
  <c r="BE128" i="6"/>
  <c r="F82" i="6"/>
  <c r="BE124" i="6"/>
  <c r="BE98" i="6"/>
  <c r="BE106" i="6"/>
  <c r="BE125" i="6"/>
  <c r="BC59" i="1"/>
  <c r="BE88" i="6"/>
  <c r="BE119" i="6"/>
  <c r="BE134" i="5"/>
  <c r="BE158" i="5"/>
  <c r="BE180" i="5"/>
  <c r="BE116" i="5"/>
  <c r="BE122" i="5"/>
  <c r="BE144" i="5"/>
  <c r="BE154" i="5"/>
  <c r="BE207" i="5"/>
  <c r="J78" i="5"/>
  <c r="BE138" i="5"/>
  <c r="BE170" i="5"/>
  <c r="BE208" i="5"/>
  <c r="BE209" i="5"/>
  <c r="BE211" i="5"/>
  <c r="J1665" i="4"/>
  <c r="J77" i="4" s="1"/>
  <c r="BE86" i="5"/>
  <c r="BE101" i="5"/>
  <c r="BE130" i="5"/>
  <c r="BE166" i="5"/>
  <c r="J1671" i="4"/>
  <c r="J79" i="4" s="1"/>
  <c r="J55" i="5"/>
  <c r="BE97" i="5"/>
  <c r="BE188" i="5"/>
  <c r="E48" i="5"/>
  <c r="F55" i="5"/>
  <c r="BE115" i="5"/>
  <c r="BE174" i="5"/>
  <c r="BE206" i="5"/>
  <c r="BE199" i="5"/>
  <c r="BE96" i="5"/>
  <c r="BE148" i="5"/>
  <c r="BE105" i="5"/>
  <c r="BE162" i="5"/>
  <c r="BE210" i="5"/>
  <c r="BE212" i="5"/>
  <c r="BE126" i="5"/>
  <c r="BE196" i="5"/>
  <c r="BE87" i="5"/>
  <c r="BE120" i="5"/>
  <c r="BE192" i="5"/>
  <c r="J949" i="3"/>
  <c r="J87" i="3"/>
  <c r="J95" i="4"/>
  <c r="BE390" i="4"/>
  <c r="BE436" i="4"/>
  <c r="BE486" i="4"/>
  <c r="BE877" i="4"/>
  <c r="BE902" i="4"/>
  <c r="BE909" i="4"/>
  <c r="BE1036" i="4"/>
  <c r="BE1052" i="4"/>
  <c r="BE1103" i="4"/>
  <c r="BE1122" i="4"/>
  <c r="BE1178" i="4"/>
  <c r="BE1192" i="4"/>
  <c r="BE1266" i="4"/>
  <c r="J55" i="4"/>
  <c r="BE377" i="4"/>
  <c r="BE405" i="4"/>
  <c r="BE658" i="4"/>
  <c r="BE924" i="4"/>
  <c r="BE961" i="4"/>
  <c r="BE963" i="4"/>
  <c r="BE1002" i="4"/>
  <c r="BE1028" i="4"/>
  <c r="BE1057" i="4"/>
  <c r="BE1098" i="4"/>
  <c r="BE1128" i="4"/>
  <c r="BE1133" i="4"/>
  <c r="BE1162" i="4"/>
  <c r="BE1245" i="4"/>
  <c r="BE1251" i="4"/>
  <c r="BE1300" i="4"/>
  <c r="BE1312" i="4"/>
  <c r="BE1324" i="4"/>
  <c r="BE1396" i="4"/>
  <c r="BE1449" i="4"/>
  <c r="BE1531" i="4"/>
  <c r="BE1577" i="4"/>
  <c r="BE1589" i="4"/>
  <c r="BE1607" i="4"/>
  <c r="J639" i="3"/>
  <c r="J69" i="3" s="1"/>
  <c r="F98" i="4"/>
  <c r="BE355" i="4"/>
  <c r="BE430" i="4"/>
  <c r="BE449" i="4"/>
  <c r="BE766" i="4"/>
  <c r="BE895" i="4"/>
  <c r="BE1046" i="4"/>
  <c r="BE1062" i="4"/>
  <c r="BE1068" i="4"/>
  <c r="BE1073" i="4"/>
  <c r="BE1083" i="4"/>
  <c r="BE1088" i="4"/>
  <c r="BE1093" i="4"/>
  <c r="BE1111" i="4"/>
  <c r="BE1138" i="4"/>
  <c r="BE1172" i="4"/>
  <c r="BE1236" i="4"/>
  <c r="BE1256" i="4"/>
  <c r="BE1261" i="4"/>
  <c r="BE1295" i="4"/>
  <c r="BE1330" i="4"/>
  <c r="BE1500" i="4"/>
  <c r="BE1580" i="4"/>
  <c r="BE1660" i="4"/>
  <c r="BE1677" i="4"/>
  <c r="E48" i="4"/>
  <c r="BE229" i="4"/>
  <c r="BE294" i="4"/>
  <c r="BE411" i="4"/>
  <c r="BE920" i="4"/>
  <c r="BE1078" i="4"/>
  <c r="BE1110" i="4"/>
  <c r="BE1150" i="4"/>
  <c r="BE1167" i="4"/>
  <c r="BE1199" i="4"/>
  <c r="BE1212" i="4"/>
  <c r="BE1318" i="4"/>
  <c r="BE1337" i="4"/>
  <c r="BE1350" i="4"/>
  <c r="BE1502" i="4"/>
  <c r="BE1513" i="4"/>
  <c r="BE1521" i="4"/>
  <c r="BE1527" i="4"/>
  <c r="BE1598" i="4"/>
  <c r="BE1613" i="4"/>
  <c r="BE1617" i="4"/>
  <c r="BE1619" i="4"/>
  <c r="BE1632" i="4"/>
  <c r="BE1646" i="4"/>
  <c r="BE1666" i="4"/>
  <c r="BE1680" i="4"/>
  <c r="BE931" i="4"/>
  <c r="BE974" i="4"/>
  <c r="BE1000" i="4"/>
  <c r="BE1041" i="4"/>
  <c r="BE1047" i="4"/>
  <c r="BE1117" i="4"/>
  <c r="BE1144" i="4"/>
  <c r="BE1156" i="4"/>
  <c r="BE1185" i="4"/>
  <c r="BE1206" i="4"/>
  <c r="BE1210" i="4"/>
  <c r="BE1238" i="4"/>
  <c r="BE1243" i="4"/>
  <c r="BE1290" i="4"/>
  <c r="BE1306" i="4"/>
  <c r="BE1340" i="4"/>
  <c r="BE1442" i="4"/>
  <c r="BE1454" i="4"/>
  <c r="BE1611" i="4"/>
  <c r="BE1628" i="4"/>
  <c r="BE1636" i="4"/>
  <c r="BE1656" i="4"/>
  <c r="BE1672" i="4"/>
  <c r="BE1674" i="4"/>
  <c r="BE361" i="4"/>
  <c r="BE649" i="4"/>
  <c r="BE831" i="4"/>
  <c r="BE913" i="4"/>
  <c r="BE982" i="4"/>
  <c r="BE104" i="4"/>
  <c r="BE385" i="4"/>
  <c r="BE399" i="4"/>
  <c r="BE440" i="4"/>
  <c r="BE687" i="4"/>
  <c r="BE882" i="4"/>
  <c r="BE939" i="4"/>
  <c r="BE951" i="4"/>
  <c r="BE992" i="4"/>
  <c r="BE1005" i="4"/>
  <c r="BE887" i="4"/>
  <c r="BE1017" i="4"/>
  <c r="BE424" i="4"/>
  <c r="BE444" i="4"/>
  <c r="BE891" i="4"/>
  <c r="BE893" i="4"/>
  <c r="BE905" i="4"/>
  <c r="BE183" i="4"/>
  <c r="BE351" i="4"/>
  <c r="BE417" i="4"/>
  <c r="BE582" i="4"/>
  <c r="BE898" i="4"/>
  <c r="BE1031" i="4"/>
  <c r="BE340" i="4"/>
  <c r="BE369" i="4"/>
  <c r="BE516" i="4"/>
  <c r="BE664" i="4"/>
  <c r="BE943" i="4"/>
  <c r="BE953" i="4"/>
  <c r="BE971" i="4"/>
  <c r="BE990" i="4"/>
  <c r="F55" i="3"/>
  <c r="BE111" i="3"/>
  <c r="BE220" i="3"/>
  <c r="BE256" i="3"/>
  <c r="BE350" i="3"/>
  <c r="BE416" i="3"/>
  <c r="BE427" i="3"/>
  <c r="BE520" i="3"/>
  <c r="BE582" i="3"/>
  <c r="BE586" i="3"/>
  <c r="BE667" i="3"/>
  <c r="BE675" i="3"/>
  <c r="BE677" i="3"/>
  <c r="BE685" i="3"/>
  <c r="BE690" i="3"/>
  <c r="BE704" i="3"/>
  <c r="BE706" i="3"/>
  <c r="BE771" i="3"/>
  <c r="BE893" i="3"/>
  <c r="BE905" i="3"/>
  <c r="J52" i="3"/>
  <c r="J105" i="3"/>
  <c r="BE143" i="3"/>
  <c r="BE179" i="3"/>
  <c r="BE184" i="3"/>
  <c r="BE282" i="3"/>
  <c r="BE309" i="3"/>
  <c r="BE422" i="3"/>
  <c r="BE588" i="3"/>
  <c r="BE646" i="3"/>
  <c r="BE661" i="3"/>
  <c r="BE683" i="3"/>
  <c r="BE703" i="3"/>
  <c r="BE883" i="3"/>
  <c r="BE903" i="3"/>
  <c r="BE942" i="3"/>
  <c r="BE956" i="3"/>
  <c r="BE963" i="3"/>
  <c r="BE174" i="3"/>
  <c r="BE373" i="3"/>
  <c r="BE437" i="3"/>
  <c r="BE450" i="3"/>
  <c r="BE459" i="3"/>
  <c r="BE559" i="3"/>
  <c r="BE576" i="3"/>
  <c r="BE666" i="3"/>
  <c r="BE669" i="3"/>
  <c r="BE716" i="3"/>
  <c r="BE730" i="3"/>
  <c r="BE876" i="3"/>
  <c r="BE888" i="3"/>
  <c r="BE890" i="3"/>
  <c r="BE940" i="3"/>
  <c r="BE945" i="3"/>
  <c r="BE947" i="3"/>
  <c r="BE955" i="3"/>
  <c r="BE957" i="3"/>
  <c r="BE961" i="3"/>
  <c r="BE962" i="3"/>
  <c r="BE966" i="3"/>
  <c r="BE967" i="3"/>
  <c r="BE161" i="3"/>
  <c r="BE200" i="3"/>
  <c r="BE246" i="3"/>
  <c r="BE404" i="3"/>
  <c r="BE513" i="3"/>
  <c r="BE537" i="3"/>
  <c r="BE605" i="3"/>
  <c r="BE641" i="3"/>
  <c r="BE695" i="3"/>
  <c r="BE707" i="3"/>
  <c r="BE857" i="3"/>
  <c r="BE864" i="3"/>
  <c r="BE873" i="3"/>
  <c r="BE894" i="3"/>
  <c r="BE907" i="3"/>
  <c r="BE951" i="3"/>
  <c r="BE958" i="3"/>
  <c r="BE959" i="3"/>
  <c r="BE965" i="3"/>
  <c r="BE131" i="3"/>
  <c r="BE165" i="3"/>
  <c r="BE192" i="3"/>
  <c r="BE332" i="3"/>
  <c r="BE368" i="3"/>
  <c r="BE461" i="3"/>
  <c r="BE465" i="3"/>
  <c r="BE590" i="3"/>
  <c r="BE640" i="3"/>
  <c r="BE660" i="3"/>
  <c r="BE687" i="3"/>
  <c r="BE821" i="3"/>
  <c r="BE897" i="3"/>
  <c r="BE936" i="3"/>
  <c r="BE938" i="3"/>
  <c r="BE950" i="3"/>
  <c r="BE952" i="3"/>
  <c r="BE954" i="3"/>
  <c r="BE960" i="3"/>
  <c r="BE964" i="3"/>
  <c r="BE968" i="3"/>
  <c r="BE138" i="3"/>
  <c r="BE148" i="3"/>
  <c r="BE213" i="3"/>
  <c r="BE297" i="3"/>
  <c r="BE323" i="3"/>
  <c r="BE338" i="3"/>
  <c r="BE356" i="3"/>
  <c r="BE691" i="3"/>
  <c r="BE718" i="3"/>
  <c r="BE158" i="3"/>
  <c r="BE206" i="3"/>
  <c r="BE287" i="3"/>
  <c r="BE313" i="3"/>
  <c r="BE547" i="3"/>
  <c r="BE663" i="3"/>
  <c r="BE694" i="3"/>
  <c r="BE710" i="3"/>
  <c r="BE728" i="3"/>
  <c r="BE774" i="3"/>
  <c r="E48" i="3"/>
  <c r="BE136" i="3"/>
  <c r="BE234" i="3"/>
  <c r="BE251" i="3"/>
  <c r="BE293" i="3"/>
  <c r="BE358" i="3"/>
  <c r="BE401" i="3"/>
  <c r="BE424" i="3"/>
  <c r="BE436" i="3"/>
  <c r="BE474" i="3"/>
  <c r="BE492" i="3"/>
  <c r="BE506" i="3"/>
  <c r="BE567" i="3"/>
  <c r="BE604" i="3"/>
  <c r="BE626" i="3"/>
  <c r="BE673" i="3"/>
  <c r="BE682" i="3"/>
  <c r="BE684" i="3"/>
  <c r="BE688" i="3"/>
  <c r="BE705" i="3"/>
  <c r="BE823" i="3"/>
  <c r="BE483" i="3"/>
  <c r="BE584" i="3"/>
  <c r="BE617" i="3"/>
  <c r="BE871" i="3"/>
  <c r="BE127" i="3"/>
  <c r="BE170" i="3"/>
  <c r="BE241" i="3"/>
  <c r="BE261" i="3"/>
  <c r="BE268" i="3"/>
  <c r="BE284" i="3"/>
  <c r="BE387" i="3"/>
  <c r="BE499" i="3"/>
  <c r="BE527" i="3"/>
  <c r="BE676" i="3"/>
  <c r="BE698" i="3"/>
  <c r="BE853" i="3"/>
  <c r="BE227" i="3"/>
  <c r="BE275" i="3"/>
  <c r="BE303" i="3"/>
  <c r="BE339" i="3"/>
  <c r="BE370" i="3"/>
  <c r="BE410" i="3"/>
  <c r="BE448" i="3"/>
  <c r="BE664" i="3"/>
  <c r="BE686" i="3"/>
  <c r="BE726" i="3"/>
  <c r="BE121" i="3"/>
  <c r="BE186" i="3"/>
  <c r="BE263" i="3"/>
  <c r="BE636" i="3"/>
  <c r="BE657" i="3"/>
  <c r="BE671" i="3"/>
  <c r="BE680" i="3"/>
  <c r="BE724" i="3"/>
  <c r="BE846" i="3"/>
  <c r="BE855" i="3"/>
  <c r="E48" i="2"/>
  <c r="J52" i="2"/>
  <c r="F55" i="2"/>
  <c r="BE108" i="2"/>
  <c r="BE115" i="2"/>
  <c r="BE222" i="2"/>
  <c r="BC55" i="1"/>
  <c r="J80" i="2"/>
  <c r="BE143" i="2"/>
  <c r="BE144" i="2"/>
  <c r="BE146" i="2"/>
  <c r="BE152" i="2"/>
  <c r="BE159" i="2"/>
  <c r="BE167" i="2"/>
  <c r="BE176" i="2"/>
  <c r="BE179" i="2"/>
  <c r="BE182" i="2"/>
  <c r="BE194" i="2"/>
  <c r="BE207" i="2"/>
  <c r="BE219" i="2"/>
  <c r="BE225" i="2"/>
  <c r="BE228" i="2"/>
  <c r="BA55" i="1"/>
  <c r="BE86" i="2"/>
  <c r="BE90" i="2"/>
  <c r="BE94" i="2"/>
  <c r="BE102" i="2"/>
  <c r="BE103" i="2"/>
  <c r="BE121" i="2"/>
  <c r="BE127" i="2"/>
  <c r="BE128" i="2"/>
  <c r="BE129" i="2"/>
  <c r="BE130" i="2"/>
  <c r="BE135" i="2"/>
  <c r="BB55" i="1"/>
  <c r="AW55" i="1"/>
  <c r="BE231" i="2"/>
  <c r="BD55" i="1"/>
  <c r="F37" i="9"/>
  <c r="BD62" i="1" s="1"/>
  <c r="F37" i="11"/>
  <c r="BD64" i="1" s="1"/>
  <c r="F35" i="6"/>
  <c r="BB59" i="1"/>
  <c r="F34" i="3"/>
  <c r="BA56" i="1" s="1"/>
  <c r="F37" i="7"/>
  <c r="BD60" i="1"/>
  <c r="F36" i="10"/>
  <c r="BC63" i="1"/>
  <c r="F35" i="7"/>
  <c r="BB60" i="1" s="1"/>
  <c r="J34" i="10"/>
  <c r="AW63" i="1" s="1"/>
  <c r="F34" i="4"/>
  <c r="BA57" i="1"/>
  <c r="F34" i="6"/>
  <c r="BA59" i="1" s="1"/>
  <c r="F36" i="5"/>
  <c r="BC58" i="1"/>
  <c r="F37" i="3"/>
  <c r="BD56" i="1"/>
  <c r="F35" i="9"/>
  <c r="BB62" i="1" s="1"/>
  <c r="J34" i="12"/>
  <c r="AW65" i="1" s="1"/>
  <c r="F37" i="5"/>
  <c r="BD58" i="1"/>
  <c r="F36" i="13"/>
  <c r="BC66" i="1" s="1"/>
  <c r="J34" i="9"/>
  <c r="AW62" i="1"/>
  <c r="F36" i="12"/>
  <c r="BC65" i="1"/>
  <c r="F34" i="5"/>
  <c r="BA58" i="1" s="1"/>
  <c r="F36" i="11"/>
  <c r="BC64" i="1" s="1"/>
  <c r="F36" i="3"/>
  <c r="BC56" i="1"/>
  <c r="J34" i="7"/>
  <c r="AW60" i="1" s="1"/>
  <c r="F37" i="10"/>
  <c r="BD63" i="1"/>
  <c r="F34" i="8"/>
  <c r="BA61" i="1"/>
  <c r="F36" i="9"/>
  <c r="BC62" i="1" s="1"/>
  <c r="F35" i="12"/>
  <c r="BB65" i="1" s="1"/>
  <c r="F36" i="4"/>
  <c r="BC57" i="1"/>
  <c r="F37" i="8"/>
  <c r="BD61" i="1" s="1"/>
  <c r="F35" i="11"/>
  <c r="BB64" i="1"/>
  <c r="F36" i="7"/>
  <c r="BC60" i="1"/>
  <c r="F35" i="10"/>
  <c r="BB63" i="1" s="1"/>
  <c r="J34" i="4"/>
  <c r="AW57" i="1" s="1"/>
  <c r="J34" i="5"/>
  <c r="AW58" i="1" s="1"/>
  <c r="F37" i="13"/>
  <c r="BD66" i="1"/>
  <c r="F37" i="4"/>
  <c r="BD57" i="1" s="1"/>
  <c r="J34" i="8"/>
  <c r="AW61" i="1" s="1"/>
  <c r="F37" i="12"/>
  <c r="BD65" i="1"/>
  <c r="J34" i="6"/>
  <c r="AW59" i="1"/>
  <c r="F35" i="8"/>
  <c r="BB61" i="1" s="1"/>
  <c r="F34" i="12"/>
  <c r="BA65" i="1"/>
  <c r="J34" i="13"/>
  <c r="AW66" i="1" s="1"/>
  <c r="J34" i="3"/>
  <c r="AW56" i="1" s="1"/>
  <c r="F35" i="5"/>
  <c r="BB58" i="1"/>
  <c r="F35" i="4"/>
  <c r="BB57" i="1"/>
  <c r="F34" i="7"/>
  <c r="BA60" i="1" s="1"/>
  <c r="F34" i="10"/>
  <c r="BA63" i="1"/>
  <c r="F36" i="8"/>
  <c r="BC61" i="1"/>
  <c r="F34" i="11"/>
  <c r="BA64" i="1" s="1"/>
  <c r="F35" i="3"/>
  <c r="BB56" i="1" s="1"/>
  <c r="F37" i="6"/>
  <c r="BD59" i="1"/>
  <c r="F34" i="13"/>
  <c r="BA66" i="1" s="1"/>
  <c r="F34" i="9"/>
  <c r="BA62" i="1"/>
  <c r="J34" i="11"/>
  <c r="AW64" i="1"/>
  <c r="F35" i="13"/>
  <c r="BB66" i="1" s="1"/>
  <c r="H10" i="32" l="1"/>
  <c r="E10" i="32"/>
  <c r="H7" i="32"/>
  <c r="H64" i="32" s="1"/>
  <c r="H67" i="32" s="1"/>
  <c r="E7" i="32"/>
  <c r="E56" i="32"/>
  <c r="H56" i="32"/>
  <c r="H9" i="32"/>
  <c r="E9" i="32"/>
  <c r="E48" i="32"/>
  <c r="H48" i="32"/>
  <c r="E13" i="32"/>
  <c r="H13" i="32"/>
  <c r="H51" i="32"/>
  <c r="E51" i="32"/>
  <c r="D141" i="30"/>
  <c r="H14" i="32"/>
  <c r="E14" i="32"/>
  <c r="H40" i="32"/>
  <c r="E40" i="32"/>
  <c r="E8" i="32"/>
  <c r="H8" i="32"/>
  <c r="H12" i="32"/>
  <c r="E12" i="32"/>
  <c r="H11" i="32"/>
  <c r="E11" i="32"/>
  <c r="J59" i="7"/>
  <c r="J30" i="7"/>
  <c r="J84" i="10"/>
  <c r="J60" i="10" s="1"/>
  <c r="BK83" i="10"/>
  <c r="J83" i="10" s="1"/>
  <c r="J59" i="10" s="1"/>
  <c r="J59" i="11"/>
  <c r="J30" i="11"/>
  <c r="J30" i="9"/>
  <c r="J59" i="9"/>
  <c r="J312" i="3"/>
  <c r="J63" i="3" s="1"/>
  <c r="J205" i="5"/>
  <c r="J64" i="5" s="1"/>
  <c r="J175" i="2"/>
  <c r="J63" i="2" s="1"/>
  <c r="BK941" i="4"/>
  <c r="J941" i="4" s="1"/>
  <c r="J65" i="4" s="1"/>
  <c r="J82" i="8"/>
  <c r="J60" i="8" s="1"/>
  <c r="P84" i="2"/>
  <c r="P83" i="2" s="1"/>
  <c r="AU55" i="1" s="1"/>
  <c r="T941" i="4"/>
  <c r="P84" i="10"/>
  <c r="P83" i="10"/>
  <c r="AU63" i="1"/>
  <c r="R85" i="5"/>
  <c r="R84" i="5"/>
  <c r="BK1670" i="4"/>
  <c r="J1670" i="4"/>
  <c r="J78" i="4" s="1"/>
  <c r="T85" i="5"/>
  <c r="T84" i="5" s="1"/>
  <c r="P638" i="3"/>
  <c r="R84" i="2"/>
  <c r="R83" i="2"/>
  <c r="BK638" i="3"/>
  <c r="J638" i="3"/>
  <c r="J68" i="3"/>
  <c r="P941" i="4"/>
  <c r="P101" i="4" s="1"/>
  <c r="AU57" i="1" s="1"/>
  <c r="BK86" i="6"/>
  <c r="BK85" i="6"/>
  <c r="J85" i="6" s="1"/>
  <c r="J30" i="6" s="1"/>
  <c r="AG59" i="1" s="1"/>
  <c r="T102" i="4"/>
  <c r="T101" i="4" s="1"/>
  <c r="T86" i="6"/>
  <c r="T85" i="6" s="1"/>
  <c r="R109" i="3"/>
  <c r="P102" i="4"/>
  <c r="T638" i="3"/>
  <c r="T108" i="3"/>
  <c r="R638" i="3"/>
  <c r="P85" i="5"/>
  <c r="P84" i="5"/>
  <c r="AU58" i="1" s="1"/>
  <c r="T84" i="10"/>
  <c r="T83" i="10" s="1"/>
  <c r="P109" i="3"/>
  <c r="P108" i="3"/>
  <c r="AU56" i="1"/>
  <c r="R102" i="4"/>
  <c r="T948" i="3"/>
  <c r="R86" i="6"/>
  <c r="R85" i="6"/>
  <c r="BK948" i="3"/>
  <c r="J948" i="3"/>
  <c r="J86" i="3" s="1"/>
  <c r="R941" i="4"/>
  <c r="R84" i="10"/>
  <c r="R83" i="10"/>
  <c r="AG62" i="1"/>
  <c r="AN62" i="1" s="1"/>
  <c r="AG60" i="1"/>
  <c r="BK86" i="13"/>
  <c r="J86" i="13"/>
  <c r="J60" i="13"/>
  <c r="AG65" i="1"/>
  <c r="J82" i="12"/>
  <c r="J60" i="12"/>
  <c r="J59" i="12"/>
  <c r="AG64" i="1"/>
  <c r="AN64" i="1" s="1"/>
  <c r="BK84" i="5"/>
  <c r="J84" i="5"/>
  <c r="BK108" i="3"/>
  <c r="J108" i="3"/>
  <c r="J59" i="3"/>
  <c r="BK83" i="2"/>
  <c r="J83" i="2"/>
  <c r="J33" i="5"/>
  <c r="AV58" i="1"/>
  <c r="AT58" i="1" s="1"/>
  <c r="BB54" i="1"/>
  <c r="AX54" i="1"/>
  <c r="J30" i="10"/>
  <c r="AG63" i="1"/>
  <c r="F33" i="13"/>
  <c r="AZ66" i="1"/>
  <c r="J33" i="6"/>
  <c r="AV59" i="1" s="1"/>
  <c r="AT59" i="1" s="1"/>
  <c r="F33" i="10"/>
  <c r="AZ63" i="1"/>
  <c r="F33" i="11"/>
  <c r="AZ64" i="1" s="1"/>
  <c r="F33" i="12"/>
  <c r="AZ65" i="1"/>
  <c r="J33" i="8"/>
  <c r="AV61" i="1"/>
  <c r="AT61" i="1"/>
  <c r="F33" i="8"/>
  <c r="AZ61" i="1" s="1"/>
  <c r="J33" i="13"/>
  <c r="AV66" i="1" s="1"/>
  <c r="AT66" i="1" s="1"/>
  <c r="F33" i="7"/>
  <c r="AZ60" i="1" s="1"/>
  <c r="J33" i="2"/>
  <c r="AV55" i="1" s="1"/>
  <c r="AT55" i="1" s="1"/>
  <c r="J33" i="9"/>
  <c r="AV62" i="1"/>
  <c r="AT62" i="1"/>
  <c r="J30" i="5"/>
  <c r="AG58" i="1" s="1"/>
  <c r="J33" i="12"/>
  <c r="AV65" i="1" s="1"/>
  <c r="AT65" i="1" s="1"/>
  <c r="F33" i="2"/>
  <c r="AZ55" i="1" s="1"/>
  <c r="J33" i="11"/>
  <c r="AV64" i="1"/>
  <c r="AT64" i="1"/>
  <c r="BD54" i="1"/>
  <c r="W33" i="1" s="1"/>
  <c r="J33" i="4"/>
  <c r="AV57" i="1" s="1"/>
  <c r="AT57" i="1" s="1"/>
  <c r="F33" i="4"/>
  <c r="AZ57" i="1" s="1"/>
  <c r="J33" i="3"/>
  <c r="AV56" i="1" s="1"/>
  <c r="AT56" i="1" s="1"/>
  <c r="BC54" i="1"/>
  <c r="AY54" i="1" s="1"/>
  <c r="F33" i="9"/>
  <c r="AZ62" i="1" s="1"/>
  <c r="F33" i="6"/>
  <c r="AZ59" i="1" s="1"/>
  <c r="J33" i="7"/>
  <c r="AV60" i="1"/>
  <c r="AT60" i="1"/>
  <c r="AN60" i="1"/>
  <c r="F33" i="5"/>
  <c r="AZ58" i="1" s="1"/>
  <c r="J33" i="10"/>
  <c r="AV63" i="1" s="1"/>
  <c r="AT63" i="1" s="1"/>
  <c r="F33" i="3"/>
  <c r="AZ56" i="1"/>
  <c r="BA54" i="1"/>
  <c r="AW54" i="1"/>
  <c r="AK30" i="1"/>
  <c r="J30" i="8"/>
  <c r="AG61" i="1"/>
  <c r="J30" i="2"/>
  <c r="AG55" i="1" s="1"/>
  <c r="G141" i="30" l="1"/>
  <c r="H141" i="30" s="1"/>
  <c r="H152" i="30" s="1"/>
  <c r="H153" i="30" s="1"/>
  <c r="E141" i="30"/>
  <c r="E152" i="30" s="1"/>
  <c r="AN65" i="1"/>
  <c r="BK101" i="4"/>
  <c r="J101" i="4" s="1"/>
  <c r="J59" i="4" s="1"/>
  <c r="R101" i="4"/>
  <c r="R108" i="3"/>
  <c r="J59" i="6"/>
  <c r="J86" i="6"/>
  <c r="J60" i="6"/>
  <c r="BK85" i="13"/>
  <c r="J85" i="13"/>
  <c r="J59" i="13" s="1"/>
  <c r="J39" i="12"/>
  <c r="AN63" i="1"/>
  <c r="J39" i="11"/>
  <c r="J39" i="10"/>
  <c r="AN61" i="1"/>
  <c r="J39" i="9"/>
  <c r="J39" i="8"/>
  <c r="J39" i="7"/>
  <c r="AN58" i="1"/>
  <c r="J59" i="5"/>
  <c r="J39" i="6"/>
  <c r="J39" i="5"/>
  <c r="AN55" i="1"/>
  <c r="J59" i="2"/>
  <c r="J39" i="2"/>
  <c r="AN59" i="1"/>
  <c r="AZ54" i="1"/>
  <c r="AV54" i="1" s="1"/>
  <c r="AK29" i="1" s="1"/>
  <c r="W32" i="1"/>
  <c r="W31" i="1"/>
  <c r="AU54" i="1"/>
  <c r="J30" i="3"/>
  <c r="AG56" i="1"/>
  <c r="W30" i="1"/>
  <c r="J30" i="4" l="1"/>
  <c r="AG57" i="1" s="1"/>
  <c r="AN57" i="1" s="1"/>
  <c r="J39" i="4"/>
  <c r="J39" i="3"/>
  <c r="AN56" i="1"/>
  <c r="J30" i="13"/>
  <c r="AG66" i="1" s="1"/>
  <c r="AG54" i="1" s="1"/>
  <c r="AK26" i="1" s="1"/>
  <c r="AK35" i="1" s="1"/>
  <c r="W29" i="1"/>
  <c r="AT54" i="1"/>
  <c r="J39" i="13" l="1"/>
  <c r="AN54" i="1"/>
  <c r="AN66" i="1"/>
</calcChain>
</file>

<file path=xl/sharedStrings.xml><?xml version="1.0" encoding="utf-8"?>
<sst xmlns="http://schemas.openxmlformats.org/spreadsheetml/2006/main" count="35054" uniqueCount="4534">
  <si>
    <t>Export Komplet</t>
  </si>
  <si>
    <t>VZ</t>
  </si>
  <si>
    <t>2.0</t>
  </si>
  <si>
    <t>ZAMOK</t>
  </si>
  <si>
    <t>False</t>
  </si>
  <si>
    <t>{d0c33966-b2f2-4de7-9af3-609eaf65b0e6}</t>
  </si>
  <si>
    <t>0,01</t>
  </si>
  <si>
    <t>21</t>
  </si>
  <si>
    <t>12</t>
  </si>
  <si>
    <t>REKAPITULACE STAVBY</t>
  </si>
  <si>
    <t>v ---  níže se nacházejí doplnkové a pomocné údaje k sestavám  --- v</t>
  </si>
  <si>
    <t>Návod na vyplnění</t>
  </si>
  <si>
    <t>0,001</t>
  </si>
  <si>
    <t>Kód:</t>
  </si>
  <si>
    <t>R25-011A</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</si>
  <si>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</si>
  <si>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</si>
  <si>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Dostavba sportovně rekreačního areálu Petynka</t>
  </si>
  <si>
    <t>KSO:</t>
  </si>
  <si>
    <t>802 24</t>
  </si>
  <si>
    <t>CC-CZ:</t>
  </si>
  <si>
    <t>12653</t>
  </si>
  <si>
    <t>Místo:</t>
  </si>
  <si>
    <t>Praha</t>
  </si>
  <si>
    <t>Datum:</t>
  </si>
  <si>
    <t>24. 3. 2025</t>
  </si>
  <si>
    <t>CZ-CPV:</t>
  </si>
  <si>
    <t>45000000-7</t>
  </si>
  <si>
    <t>CZ-CPA:</t>
  </si>
  <si>
    <t>41.00.48</t>
  </si>
  <si>
    <t>Zadavatel:</t>
  </si>
  <si>
    <t>IČ:</t>
  </si>
  <si>
    <t/>
  </si>
  <si>
    <t>SNEO, a.s.</t>
  </si>
  <si>
    <t>DIČ:</t>
  </si>
  <si>
    <t>Účastník:</t>
  </si>
  <si>
    <t>Vyplň údaj</t>
  </si>
  <si>
    <t>Projektant:</t>
  </si>
  <si>
    <t>True</t>
  </si>
  <si>
    <t>Ateliér 11 Hradec Králové s.r.o.</t>
  </si>
  <si>
    <t>1</t>
  </si>
  <si>
    <t>Zpracovatel:</t>
  </si>
  <si>
    <t>0,1</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</si>
  <si>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</si>
  <si>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</si>
  <si>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</si>
  <si>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</si>
  <si>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</si>
  <si>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</si>
  <si>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</si>
  <si>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</si>
  <si>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</si>
  <si>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</si>
  <si>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</si>
  <si>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</si>
  <si>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</si>
  <si>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</si>
  <si>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</si>
  <si>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</si>
  <si>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</si>
  <si>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</si>
  <si>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</si>
  <si>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</si>
  <si>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</si>
  <si>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</si>
  <si>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</si>
  <si>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</si>
  <si>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</si>
  <si>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</si>
  <si>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</si>
  <si>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</si>
  <si>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</si>
  <si>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</si>
  <si>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</si>
  <si>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</si>
  <si>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</si>
  <si>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</si>
  <si>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</si>
  <si>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</si>
  <si>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</si>
  <si>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</si>
  <si>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</si>
  <si>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</si>
  <si>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</si>
  <si>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</si>
  <si>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</si>
  <si>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 Demolice (samostatné řízení)</t>
  </si>
  <si>
    <t>STA</t>
  </si>
  <si>
    <t>{edec9e1d-0085-47b5-9e8a-cc80c1fc9848}</t>
  </si>
  <si>
    <t>2</t>
  </si>
  <si>
    <t>02</t>
  </si>
  <si>
    <t>SO 02 - Dostavba - 1. část</t>
  </si>
  <si>
    <t>{f82eec5e-620c-423d-bb0d-cfeeb59285b5}</t>
  </si>
  <si>
    <t>02a</t>
  </si>
  <si>
    <t>SO 02 - Dostavba - 2. část ( šatny )</t>
  </si>
  <si>
    <t>{e8311467-a734-456b-8864-2be9036d4510}</t>
  </si>
  <si>
    <t>SO 101</t>
  </si>
  <si>
    <t>Komunikace a parkoviště</t>
  </si>
  <si>
    <t>{c55f95eb-ae95-4580-81da-5fb1e34f544f}</t>
  </si>
  <si>
    <t>SO 301</t>
  </si>
  <si>
    <t>Dešťová kanalizace</t>
  </si>
  <si>
    <t>{5f8c679e-bc41-471c-9c8a-273df755a479}</t>
  </si>
  <si>
    <t>SO 302</t>
  </si>
  <si>
    <t>Odlučovač ropných látek</t>
  </si>
  <si>
    <t>{775f6324-91cf-4d37-8a4b-52718c91dda4}</t>
  </si>
  <si>
    <t>SO 303</t>
  </si>
  <si>
    <t>Retenční nádrž</t>
  </si>
  <si>
    <t>{6adcce38-6cef-400f-a8be-4a6ff01aa649}</t>
  </si>
  <si>
    <t>SO 304</t>
  </si>
  <si>
    <t>Akumulační nádrž</t>
  </si>
  <si>
    <t>{d0d2069a-a6b5-4596-a5f0-bc18201dbd69}</t>
  </si>
  <si>
    <t>SO 305</t>
  </si>
  <si>
    <t>Splašková kanalizace</t>
  </si>
  <si>
    <t>{741f0026-24c4-465f-b77e-8a105d761626}</t>
  </si>
  <si>
    <t>SO 306</t>
  </si>
  <si>
    <t>Retenční nádrž na odpadní vody</t>
  </si>
  <si>
    <t>{14604695-2fc1-456a-a699-5c2c531db5f3}</t>
  </si>
  <si>
    <t>SO 901</t>
  </si>
  <si>
    <t>Vegetační úpravy</t>
  </si>
  <si>
    <t>{0146b3c7-78c5-4ead-a81d-5253188cf8dc}</t>
  </si>
  <si>
    <t>VON</t>
  </si>
  <si>
    <t>Vedlejší a ostatní náklady</t>
  </si>
  <si>
    <t>{a92ba16d-ad31-42d8-88a0-dcaaae6970e4}</t>
  </si>
  <si>
    <t>KRYCÍ LIST SOUPISU PRACÍ</t>
  </si>
  <si>
    <t>Objekt:</t>
  </si>
  <si>
    <t>01 - SO 01 - Demolice (samostatné řízení)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</si>
  <si>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</si>
  <si>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</si>
  <si>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</si>
  <si>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</si>
  <si>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</si>
  <si>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</si>
  <si>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</si>
  <si>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</si>
  <si>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Doprava suti a vybouraných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</si>
  <si>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</si>
  <si>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</si>
  <si>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</si>
  <si>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</si>
  <si>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</si>
  <si>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</si>
  <si>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</si>
  <si>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</si>
  <si>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</si>
  <si>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</si>
  <si>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</si>
  <si>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</si>
  <si>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</si>
  <si>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</si>
  <si>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</si>
  <si>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</si>
  <si>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</si>
  <si>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</si>
  <si>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111201101.r1</t>
  </si>
  <si>
    <t>Odstranění křovin a stromů s odstraněním kořenů průměru kmene do 100 mm do sklonu terénu 1 : 5, při celkové ploše do 1 000 m2</t>
  </si>
  <si>
    <t>m2</t>
  </si>
  <si>
    <t>R - položka</t>
  </si>
  <si>
    <t>4</t>
  </si>
  <si>
    <t>1019582741</t>
  </si>
  <si>
    <t>VV</t>
  </si>
  <si>
    <t>"C.5b_Situace_demolic_a_kácení_dřevin.pdf</t>
  </si>
  <si>
    <t>" keře, okrasné dřeviny" 410,000</t>
  </si>
  <si>
    <t>Součet</t>
  </si>
  <si>
    <t>111251111.r1</t>
  </si>
  <si>
    <t>Drcení ořezaných větví strojně - (štěpkování) o průměru větví do 100 mm</t>
  </si>
  <si>
    <t>m3</t>
  </si>
  <si>
    <t>-1162661835</t>
  </si>
  <si>
    <t>" keře, okrasné dřeviny" 410,000*0,025</t>
  </si>
  <si>
    <t>3</t>
  </si>
  <si>
    <t>112101102</t>
  </si>
  <si>
    <t>Odstranění stromů s odřezáním kmene a s odvětvením listnatých, průměru kmene přes 300 do 500 mm</t>
  </si>
  <si>
    <t>kus</t>
  </si>
  <si>
    <t>CS ÚRS 2025 01</t>
  </si>
  <si>
    <t>-662976471</t>
  </si>
  <si>
    <t>Online PSC</t>
  </si>
  <si>
    <t>https://podminky.urs.cz/item/CS_URS_2025_01/112101102</t>
  </si>
  <si>
    <t>" ozn. 01 (lípa)" 4,000</t>
  </si>
  <si>
    <t>" ozn. 02 (javor)" 9,000</t>
  </si>
  <si>
    <t>" ozn. 03 (olše)" 2,000</t>
  </si>
  <si>
    <t>" ozn. 04 (bříza)" 3,000</t>
  </si>
  <si>
    <t>112201102.r1</t>
  </si>
  <si>
    <t>Odstranění pařezů s jejich vykopáním, vytrháním nebo odstřelením, s přesekáním kořenů průměru přes 300 do 500 mm</t>
  </si>
  <si>
    <t>-1439271354</t>
  </si>
  <si>
    <t>5</t>
  </si>
  <si>
    <t>113106242</t>
  </si>
  <si>
    <t>Rozebrání dílců vozovek a ploch s přemístěním hmot na skládku na vzdálenost do 3 m nebo s naložením na dopravní prostředek, ze silničních dílců jakýchkoliv rozměrů, s ložem z kameniva nebo živice strojně plochy jednotlivě přes 200 m2 se spárami zalitými cementovou maltou</t>
  </si>
  <si>
    <t>150774754</t>
  </si>
  <si>
    <t>https://podminky.urs.cz/item/CS_URS_2025_01/113106242</t>
  </si>
  <si>
    <t>"C.5.b_SITUACE_KACENI_DREVIN.pdf</t>
  </si>
  <si>
    <t>" parkoviště u autosalonu" 239,433</t>
  </si>
  <si>
    <t>6</t>
  </si>
  <si>
    <t>113107212</t>
  </si>
  <si>
    <t>Odstranění podkladů nebo krytů strojně plochy jednotlivě přes 200 m2 s přemístěním hmot na skládku na vzdálenost do 20 m nebo s naložením na dopravní prostředek z kameniva těženého, o tl. vrstvy přes 100 do 200 mm</t>
  </si>
  <si>
    <t>1448703987</t>
  </si>
  <si>
    <t>https://podminky.urs.cz/item/CS_URS_2025_01/113107212</t>
  </si>
  <si>
    <t>P</t>
  </si>
  <si>
    <t>Poznámka k položce:_x000D_
- ŠD v tl. 200 mm</t>
  </si>
  <si>
    <t>" komunikace - asfalt" 704,847</t>
  </si>
  <si>
    <t>7</t>
  </si>
  <si>
    <t>113107221</t>
  </si>
  <si>
    <t>Odstranění podkladů nebo krytů strojně plochy jednotlivě přes 200 m2 s přemístěním hmot na skládku na vzdálenost do 20 m nebo s naložením na dopravní prostředek z kameniva hrubého drceného, o tl. vrstvy do 100 mm</t>
  </si>
  <si>
    <t>-224058061</t>
  </si>
  <si>
    <t>https://podminky.urs.cz/item/CS_URS_2025_01/113107221</t>
  </si>
  <si>
    <t>Poznámka k položce:_x000D_
- OK v tl. 100 mm</t>
  </si>
  <si>
    <t>8</t>
  </si>
  <si>
    <t>113107242</t>
  </si>
  <si>
    <t>Odstranění podkladů nebo krytů strojně plochy jednotlivě přes 200 m2 s přemístěním hmot na skládku na vzdálenost do 20 m nebo s naložením na dopravní prostředek živičných, o tl. vrstvy přes 50 do 100 mm</t>
  </si>
  <si>
    <t>428539893</t>
  </si>
  <si>
    <t>https://podminky.urs.cz/item/CS_URS_2025_01/113107242</t>
  </si>
  <si>
    <t>Poznámka k položce:_x000D_
- asfalt, ložná vrstva tl. 60 mm + obrusná vrstva tl. 40 mm</t>
  </si>
  <si>
    <t>9</t>
  </si>
  <si>
    <t>162301402.r1</t>
  </si>
  <si>
    <t>Vodorovné přemístění větví, kmenů nebo pařezů s naložením, složením a dopravou do 5000 m větví stromů listnatých, průměru kmene přes 300 do 500 mm</t>
  </si>
  <si>
    <t>-1522695695</t>
  </si>
  <si>
    <t>10</t>
  </si>
  <si>
    <t>162301412.r1</t>
  </si>
  <si>
    <t>Vodorovné přemístění větví, kmenů nebo pařezů s naložením, složením a dopravou do 5000 m kmenů stromů listnatých, průměru přes 300 do 500 mm</t>
  </si>
  <si>
    <t>-954338157</t>
  </si>
  <si>
    <t>11</t>
  </si>
  <si>
    <t>162301422.r1</t>
  </si>
  <si>
    <t>Vodorovné přemístění větví, kmenů nebo pařezů s naložením, složením a dopravou do 5000 m pařezů kmenů, průměru přes 300 do 500 mm</t>
  </si>
  <si>
    <t>-520674949</t>
  </si>
  <si>
    <t>162301501</t>
  </si>
  <si>
    <t>Vodorovné přemístění smýcených křovin do průměru kmene 100 mm na vzdálenost do 5 000 m</t>
  </si>
  <si>
    <t>2114643560</t>
  </si>
  <si>
    <t>https://podminky.urs.cz/item/CS_URS_2025_01/162301501</t>
  </si>
  <si>
    <t>13</t>
  </si>
  <si>
    <t>162301902.r1</t>
  </si>
  <si>
    <t>Vodorovné přemístění větví, kmenů nebo pařezů s naložením, složením a dopravou Příplatek k cenám za každých dalších i započatých 5000 m přes 5000 m větví stromů listnatých, průměru kmene přes 300 do 500 mm</t>
  </si>
  <si>
    <t>-1723905627</t>
  </si>
  <si>
    <t>Poznámka k položce:_x000D_
- celková odvozová vzdálenost 25 km</t>
  </si>
  <si>
    <t>" ozn. 01 (lípa)" 4,000*4</t>
  </si>
  <si>
    <t>" ozn. 02 (javor)" 9,000*4</t>
  </si>
  <si>
    <t>" ozn. 03 (olše)" 2,000*4</t>
  </si>
  <si>
    <t>" ozn. 04 (bříza)" 3,000*4</t>
  </si>
  <si>
    <t>14</t>
  </si>
  <si>
    <t>162301912.r1</t>
  </si>
  <si>
    <t>Vodorovné přemístění větví, kmenů nebo pařezů s naložením, složením a dopravou Příplatek k cenám za každých dalších i započatých 5000 m přes 5000 m kmenů stromů listnatých, o průměru přes 300 do 500 mm</t>
  </si>
  <si>
    <t>-306344908</t>
  </si>
  <si>
    <t>15</t>
  </si>
  <si>
    <t>162301922.r1</t>
  </si>
  <si>
    <t>Vodorovné přemístění větví, kmenů nebo pařezů s naložením, složením a dopravou Příplatek k cenám za každých dalších i započatých 5000 m přes 5000 m pařezů kmenů, průměru přes 300 do 500 mm</t>
  </si>
  <si>
    <t>1178560881</t>
  </si>
  <si>
    <t>Ostatní konstrukce a práce, bourání</t>
  </si>
  <si>
    <t>16</t>
  </si>
  <si>
    <t>981013313</t>
  </si>
  <si>
    <t>Demolice budov těžkými mechanizačními prostředky z cihel, kamene, smíšeného nebo hrázděného zdiva, tvárnic na maltu vápennou nebo vápenocementovou s podílem konstrukcí přes 15 do 20 %</t>
  </si>
  <si>
    <t>-356531020</t>
  </si>
  <si>
    <t>https://podminky.urs.cz/item/CS_URS_2025_01/981013313</t>
  </si>
  <si>
    <t>Poznámka k položce:_x000D_
- do úrovně podlahy objektu</t>
  </si>
  <si>
    <t>" objekt autosalonu" 31,800*11,600*7,000</t>
  </si>
  <si>
    <t>17</t>
  </si>
  <si>
    <t>981013413</t>
  </si>
  <si>
    <t>Demolice budov těžkými mechanizačními prostředky z cihel, kamene, tvárnic na maltu cementovou nebo z betonu prostého s podílem konstrukcí přes 15 do 20 %</t>
  </si>
  <si>
    <t>1889050195</t>
  </si>
  <si>
    <t>https://podminky.urs.cz/item/CS_URS_2025_01/981013413</t>
  </si>
  <si>
    <t>Poznámka k položce:_x000D_
- do úrovně podlahy</t>
  </si>
  <si>
    <t>" objekt trafostanice" 8,800*8,800*4,000</t>
  </si>
  <si>
    <t>" objekt vsakovací nádrže" 14,100*5,600*4,000</t>
  </si>
  <si>
    <t>18</t>
  </si>
  <si>
    <t>981513114</t>
  </si>
  <si>
    <t>Demolice konstrukcí objektů těžkými mechanizačními prostředky konstrukcí ze železobetonu</t>
  </si>
  <si>
    <t>1798867204</t>
  </si>
  <si>
    <t>https://podminky.urs.cz/item/CS_URS_2025_01/981513114</t>
  </si>
  <si>
    <t>Poznámka k položce:_x000D_
- podlaha + základová deska v celkové tl. 250 mm</t>
  </si>
  <si>
    <t>" objekt autosalonu" (31,800*11,600)*0,250</t>
  </si>
  <si>
    <t>" objekt trafostanice" (8,800*8,800)*0,250</t>
  </si>
  <si>
    <t>" objekt vsakovací nádrže" (14,100*5,600)*0,250</t>
  </si>
  <si>
    <t>19</t>
  </si>
  <si>
    <t>981513116</t>
  </si>
  <si>
    <t>Demolice konstrukcí objektů těžkými mechanizačními prostředky konstrukcí z betonu prostého</t>
  </si>
  <si>
    <t>1134459818</t>
  </si>
  <si>
    <t>https://podminky.urs.cz/item/CS_URS_2025_01/981513116</t>
  </si>
  <si>
    <t>Poznámka k položce:_x000D_
- základy objektu do hl. 800 mm</t>
  </si>
  <si>
    <t>" objekt autosalonu" (31,800*2+10,400*8)*(0,600*0,800)</t>
  </si>
  <si>
    <t>" objekt trafostanice" (8,800*2+7,600*2)*(0,600*0,800)</t>
  </si>
  <si>
    <t>" objekt vsakovací nádrže" (14,100*2+4,400*4)*(0,600*0,800)</t>
  </si>
  <si>
    <t>997</t>
  </si>
  <si>
    <t>Doprava suti a vybouraných hmot</t>
  </si>
  <si>
    <t>20</t>
  </si>
  <si>
    <t>997006012</t>
  </si>
  <si>
    <t>Úprava stavebního odpadu třídění ruční</t>
  </si>
  <si>
    <t>t</t>
  </si>
  <si>
    <t>1438513101</t>
  </si>
  <si>
    <t>https://podminky.urs.cz/item/CS_URS_2025_01/997006012</t>
  </si>
  <si>
    <t>"azbest" 14,850</t>
  </si>
  <si>
    <t>997006014</t>
  </si>
  <si>
    <t>Úprava stavebního odpadu pytlování nebezpečného odpadu s obsahem azbestu z vlnitých tabulí</t>
  </si>
  <si>
    <t>-410585155</t>
  </si>
  <si>
    <t>https://podminky.urs.cz/item/CS_URS_2025_01/997006014</t>
  </si>
  <si>
    <t>22</t>
  </si>
  <si>
    <t>997006512</t>
  </si>
  <si>
    <t>Vodorovná doprava suti na skládku s naložením na dopravní prostředek a složením přes 100 m do 1 km</t>
  </si>
  <si>
    <t>-1437110480</t>
  </si>
  <si>
    <t>https://podminky.urs.cz/item/CS_URS_2025_01/997006512</t>
  </si>
  <si>
    <t>"recyklační skládka - odvozovová vzdálenost &gt; 25 km</t>
  </si>
  <si>
    <t>" dřeviny" 10,250*0,550+((4,000*18)*0,550)</t>
  </si>
  <si>
    <t>" demolice" 1689,732 - 14,850</t>
  </si>
  <si>
    <t>" komunikace" 283,284+119,824</t>
  </si>
  <si>
    <t>" komunikace" 155,066</t>
  </si>
  <si>
    <t>Mezisoučet</t>
  </si>
  <si>
    <t>"skládka nebezpečného odpadu - odvozová vzdálenost &gt; 150 km</t>
  </si>
  <si>
    <t>23</t>
  </si>
  <si>
    <t>997006519</t>
  </si>
  <si>
    <t>Vodorovná doprava suti na skládku Příplatek k ceně -6512 za každý další i započatý 1 km</t>
  </si>
  <si>
    <t>134564990</t>
  </si>
  <si>
    <t>https://podminky.urs.cz/item/CS_URS_2025_01/997006519</t>
  </si>
  <si>
    <t>" dřeviny" ( 10,250*0,550+((4,000*18)*0,550)) * 24</t>
  </si>
  <si>
    <t>" demolice" ( 1689,732 - 14,850 ) * 24</t>
  </si>
  <si>
    <t>" komunikace" ( 283,284+119,824 ) * 24</t>
  </si>
  <si>
    <t>" komunikace" 155,066 * 24</t>
  </si>
  <si>
    <t>"skládka nebezpečného odpadu - odvozová vzdálenost &gt; 80 km</t>
  </si>
  <si>
    <t>"azbest" 14,850 * 79</t>
  </si>
  <si>
    <t>55852,194*24 'Přepočtené koeficientem množství</t>
  </si>
  <si>
    <t>24</t>
  </si>
  <si>
    <t>997006551</t>
  </si>
  <si>
    <t>Hrubé urovnání suti na skládce bez zhutnění</t>
  </si>
  <si>
    <t>254712292</t>
  </si>
  <si>
    <t>https://podminky.urs.cz/item/CS_URS_2025_01/997006551</t>
  </si>
  <si>
    <t>25</t>
  </si>
  <si>
    <t>997013811</t>
  </si>
  <si>
    <t>Poplatek za uložení stavebního odpadu na skládce (skládkovné) dřevěného zatříděného do Katalogu odpadů pod kódem 17 02 01</t>
  </si>
  <si>
    <t>-1935699293</t>
  </si>
  <si>
    <t>https://podminky.urs.cz/item/CS_URS_2025_01/997013811</t>
  </si>
  <si>
    <t>26</t>
  </si>
  <si>
    <t>997013821</t>
  </si>
  <si>
    <t>Poplatek za uložení stavebního odpadu na skládce (skládkovné) ze stavebních materiálů obsahujících azbest zatříděných do Katalogu odpadů pod kódem 17 06 05</t>
  </si>
  <si>
    <t>1766289975</t>
  </si>
  <si>
    <t>https://podminky.urs.cz/item/CS_URS_2025_01/997013821</t>
  </si>
  <si>
    <t>27</t>
  </si>
  <si>
    <t>997013871</t>
  </si>
  <si>
    <t>Poplatek za uložení stavebního odpadu na recyklační skládce (skládkovné) směsného stavebního a demoličního zatříděného do Katalogu odpadů pod kódem 17 09 04</t>
  </si>
  <si>
    <t>-415691848</t>
  </si>
  <si>
    <t>https://podminky.urs.cz/item/CS_URS_2025_01/997013871</t>
  </si>
  <si>
    <t>" demolice" 1689,732</t>
  </si>
  <si>
    <t>28</t>
  </si>
  <si>
    <t>997221873</t>
  </si>
  <si>
    <t>Poplatek za uložení stavebního odpadu na recyklační skládce (skládkovné) zeminy a kamení zatříděného do Katalogu odpadů pod kódem 17 05 04</t>
  </si>
  <si>
    <t>1764562003</t>
  </si>
  <si>
    <t>https://podminky.urs.cz/item/CS_URS_2025_01/997221873</t>
  </si>
  <si>
    <t>29</t>
  </si>
  <si>
    <t>997221875</t>
  </si>
  <si>
    <t>Poplatek za uložení stavebního odpadu na recyklační skládce (skládkovné) asfaltového bez obsahu dehtu zatříděného do Katalogu odpadů pod kódem 17 03 02</t>
  </si>
  <si>
    <t>639784733</t>
  </si>
  <si>
    <t>https://podminky.urs.cz/item/CS_URS_2025_01/997221875</t>
  </si>
  <si>
    <t>02 - SO 02 - Dostavba - 1. část</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</si>
  <si>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</si>
  <si>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</si>
  <si>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</si>
  <si>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</si>
  <si>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</si>
  <si>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</si>
  <si>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</si>
  <si>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</si>
  <si>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</si>
  <si>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723 - Zdravotechnika - vnitřní plynovod</t>
  </si>
  <si>
    <t xml:space="preserve">    724 - Zdravotechnika - strojní vybavení</t>
  </si>
  <si>
    <t xml:space="preserve">    725 - Zdravotechnika - zařizovací předměty</t>
  </si>
  <si>
    <t xml:space="preserve">    731-735 - Ústřední vytápění</t>
  </si>
  <si>
    <t xml:space="preserve">    741 - Elektroinstalace - silnoproud</t>
  </si>
  <si>
    <t xml:space="preserve">    742 - Elektroinstalace - slaboproud</t>
  </si>
  <si>
    <t xml:space="preserve">    751 - Vzduchotechnika</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</si>
  <si>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</si>
  <si>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</si>
  <si>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</si>
  <si>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</si>
  <si>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</si>
  <si>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</si>
  <si>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791 - Zařízení velkokuchyní</t>
  </si>
  <si>
    <t>M - Práce a dodávky M</t>
  </si>
  <si>
    <t xml:space="preserve">    33-M - Montáže dopr.zaříz.,sklad. zař. a váh</t>
  </si>
  <si>
    <t xml:space="preserve">    35-M - Montáž čerpadel, kompr.a vodoh.zař.</t>
  </si>
  <si>
    <t>131251207</t>
  </si>
  <si>
    <t>Hloubení zapažených jam a zářezů strojně s urovnáním dna do předepsaného profilu a spádu v hornině třídy těžitelnosti I skupiny 3 přes 5 000 m3</t>
  </si>
  <si>
    <t>2036208343</t>
  </si>
  <si>
    <t>https://podminky.urs.cz/item/CS_URS_2025_01/131251207</t>
  </si>
  <si>
    <t>"PUDORYS_1PP.pdf</t>
  </si>
  <si>
    <t>"REZ_A-A.pdf</t>
  </si>
  <si>
    <t>" stavební jáma" 112,181*27,500</t>
  </si>
  <si>
    <t>"REZ_C-C.pdf</t>
  </si>
  <si>
    <t>" stavební jáma" 138,003*55,200</t>
  </si>
  <si>
    <t>" přípočet na nezměřitelné plochy 15%" (3084,978+7617,766)*15/100</t>
  </si>
  <si>
    <t>151711111</t>
  </si>
  <si>
    <t>Osazení ocelových zápor pro pažení hloubených vykopávek do předem provedených vrtů se zabetonováním spodního konce, s případným obsypem zápory pískem délky od 0 do 8 m</t>
  </si>
  <si>
    <t>m</t>
  </si>
  <si>
    <t>-537774381</t>
  </si>
  <si>
    <t>https://podminky.urs.cz/item/CS_URS_2025_01/151711111</t>
  </si>
  <si>
    <t>" záporová stěna" 13,000*105</t>
  </si>
  <si>
    <t>Mezisoučet " 1.PP</t>
  </si>
  <si>
    <t>M</t>
  </si>
  <si>
    <t>13010972</t>
  </si>
  <si>
    <t>ocel profilová jakost S235JR (11 375) průřez HEB 120</t>
  </si>
  <si>
    <t>314855579</t>
  </si>
  <si>
    <t>Poznámka k položce:_x000D_
- 27,40 kg/m_x000D_
- ztratné 8%</t>
  </si>
  <si>
    <t>1365,000*27,40*0,001</t>
  </si>
  <si>
    <t>37,401*1,08 'Přepočtené koeficientem množství</t>
  </si>
  <si>
    <t>151712111</t>
  </si>
  <si>
    <t>Převázka ocelová pro ukotvení záporového pažení pro jakoukoliv délku převázky zdvojená</t>
  </si>
  <si>
    <t>329340573</t>
  </si>
  <si>
    <t>https://podminky.urs.cz/item/CS_URS_2025_01/151712111</t>
  </si>
  <si>
    <t>(1,198+26,977+11,440+56,854+24,774+4,599)*3</t>
  </si>
  <si>
    <t>151713111</t>
  </si>
  <si>
    <t>Vrchní kotvení zápor na povrch výkopové jámy s provedením kotevních bloků z betonu nebo se zaberaněním ocelových pilot, případně s provedením vrtů a jejich výplní betonem, s dodáním hmot při délce zápory do 8 m zřízení</t>
  </si>
  <si>
    <t>438426406</t>
  </si>
  <si>
    <t>https://podminky.urs.cz/item/CS_URS_2025_01/151713111</t>
  </si>
  <si>
    <t>151721111</t>
  </si>
  <si>
    <t>Pažení do ocelových zápor bez ohledu na druh pažin, s odstraněním pažení, hloubky výkopu do 4 m</t>
  </si>
  <si>
    <t>-2048452674</t>
  </si>
  <si>
    <t>https://podminky.urs.cz/item/CS_URS_2025_01/151721111</t>
  </si>
  <si>
    <t>" záporová stěna" (1,198+26,977+11,440+56,854+24,774+4,599)*4,500</t>
  </si>
  <si>
    <t>153271121</t>
  </si>
  <si>
    <t>Kotvičky pro výztuž stříkaného betonu z betonářské oceli BSt 500 do malty hloubky přes 200 do 400 mm, průměru do 10 mm</t>
  </si>
  <si>
    <t>932499326</t>
  </si>
  <si>
    <t>https://podminky.urs.cz/item/CS_URS_2025_01/153271121</t>
  </si>
  <si>
    <t>" záporová stěna - cca. 6 ks/m2" 3398,000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</si>
  <si>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</si>
  <si>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</si>
  <si>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-151670539</t>
  </si>
  <si>
    <t>https://podminky.urs.cz/item/CS_URS_2025_01/162751117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</si>
  <si>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</si>
  <si>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</si>
  <si>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-1160276981</t>
  </si>
  <si>
    <t>https://podminky.urs.cz/item/CS_URS_2025_01/162751119</t>
  </si>
  <si>
    <t>12308,156 * 15</t>
  </si>
  <si>
    <t>171201231</t>
  </si>
  <si>
    <t>-1875848347</t>
  </si>
  <si>
    <t>https://podminky.urs.cz/item/CS_URS_2025_01/171201231</t>
  </si>
  <si>
    <t>12308,156 * 2000,00 * 0,001</t>
  </si>
  <si>
    <t>Zakládání</t>
  </si>
  <si>
    <t>153211003</t>
  </si>
  <si>
    <t>Zřízení stříkaného betonu skalních a poloskalních ploch průměrné tloušťky přes 100 do 150 mm</t>
  </si>
  <si>
    <t>455247162</t>
  </si>
  <si>
    <t>https://podminky.urs.cz/item/CS_URS_2025_01/153211003</t>
  </si>
  <si>
    <t>58933333</t>
  </si>
  <si>
    <t>beton C 30/37 XF2-4 kamenivo frakce 0/22</t>
  </si>
  <si>
    <t>-1476846612</t>
  </si>
  <si>
    <t>566,289*0,140</t>
  </si>
  <si>
    <t>" přípočet 5%" 79,280*5/100</t>
  </si>
  <si>
    <t>153273123</t>
  </si>
  <si>
    <t>Výztuž stříkaného betonu ze svařovaných sítí skalních a poloskalních ploch dvouvrstvých, průměru drátu přes 6 do 8 mm</t>
  </si>
  <si>
    <t>-210428126</t>
  </si>
  <si>
    <t>https://podminky.urs.cz/item/CS_URS_2025_01/153273123</t>
  </si>
  <si>
    <t>213111121</t>
  </si>
  <si>
    <t>Stabilizace základové spáry zřízením vrstvy z geomříže tuhé</t>
  </si>
  <si>
    <t>312370741</t>
  </si>
  <si>
    <t>https://podminky.urs.cz/item/CS_URS_2025_01/213111121</t>
  </si>
  <si>
    <t>3795,918</t>
  </si>
  <si>
    <t>69321064</t>
  </si>
  <si>
    <t>geomříž dvouosá tkaná PES s tahovou pevností podélně 60kN/m příčně 55kN/m</t>
  </si>
  <si>
    <t>-1958554811</t>
  </si>
  <si>
    <t>3795,918*1,15 'Přepočtené koeficientem množství</t>
  </si>
  <si>
    <t>225511114</t>
  </si>
  <si>
    <t>Maloprofilové vrty jádrové průměru přes 195 do 245 mm do úklonu 45° v hl 0 až 25 m v hornině tř. III a IV</t>
  </si>
  <si>
    <t>-1990312165</t>
  </si>
  <si>
    <t>https://podminky.urs.cz/item/CS_URS_2025_01/225511114</t>
  </si>
  <si>
    <t>" záporová stěna" 9,000*105</t>
  </si>
  <si>
    <t>" m.č. 1.29 - mikropiloty" 9,000*18</t>
  </si>
  <si>
    <t>226213713</t>
  </si>
  <si>
    <t>Velkoprofilové vrty náběrovým vrtáním svislé zapažené ocelovými pažnicemi průměru přes 1050 do 1250 mm, v hl od 0 do 20 m v hornině tř. III</t>
  </si>
  <si>
    <t>-230782080</t>
  </si>
  <si>
    <t>https://podminky.urs.cz/item/CS_URS_2025_01/226213713</t>
  </si>
  <si>
    <t>Poznámka k položce:_x000D_
- zatřídění hornin : 50% tř. 3 + 25% tř. 4 + 25% tř. 5</t>
  </si>
  <si>
    <t>" sloup 400x400 mm" 9,000*33</t>
  </si>
  <si>
    <t>" sloup 900x600 mm" 9,000*31</t>
  </si>
  <si>
    <t>227111115</t>
  </si>
  <si>
    <t>Odpažení maloprofilových vrtů průměru přes 195 do 245 mm</t>
  </si>
  <si>
    <t>-1577713788</t>
  </si>
  <si>
    <t>https://podminky.urs.cz/item/CS_URS_2025_01/227111115</t>
  </si>
  <si>
    <t>227211116</t>
  </si>
  <si>
    <t>Odpažení velkoprofilových vrtů průměru přes 1050 do 1250 mm</t>
  </si>
  <si>
    <t>-447147144</t>
  </si>
  <si>
    <t>https://podminky.urs.cz/item/CS_URS_2025_01/227211116</t>
  </si>
  <si>
    <t>231112213</t>
  </si>
  <si>
    <t>Zřízení výplně pilot bez vytažení pažnic nezapažených nebo zapažených bentonitovou suspenzí svislých z betonu železového, v hl od 0 do 20 m, při průměru piloty přes 650 do 1250 mm</t>
  </si>
  <si>
    <t>2093116384</t>
  </si>
  <si>
    <t>https://podminky.urs.cz/item/CS_URS_2025_01/231112213</t>
  </si>
  <si>
    <t>58933736</t>
  </si>
  <si>
    <t>beton C 35/45 XF2-4 kamenivo frakce 0/22</t>
  </si>
  <si>
    <t>-1345497017</t>
  </si>
  <si>
    <t>" sloup 400x400 mm" (PI*0,625*0,625*297,000)</t>
  </si>
  <si>
    <t>" sloup 900x600 mm" (PI*0,625*0,625*279,000)</t>
  </si>
  <si>
    <t>" přípočet 5%" (364,474+342,385)*5/100</t>
  </si>
  <si>
    <t>231611114</t>
  </si>
  <si>
    <t>Výztuž pilot betonovaných do země z oceli 10 505 (R)</t>
  </si>
  <si>
    <t>1915097258</t>
  </si>
  <si>
    <t>https://podminky.urs.cz/item/CS_URS_2025_01/231611114</t>
  </si>
  <si>
    <t>" sloup 400x400 mm" (PI*0,625*0,625*297,000)*45,00*0,001</t>
  </si>
  <si>
    <t>" sloup 900x600 mm" (PI*0,625*0,625*279,000)*45,00*0,001</t>
  </si>
  <si>
    <t>239111113</t>
  </si>
  <si>
    <t>Odbourání vrchní znehodnocené části výplně betonových pilot při průměru piloty přes 650 do 1250 mm</t>
  </si>
  <si>
    <t>1456155931</t>
  </si>
  <si>
    <t>https://podminky.urs.cz/item/CS_URS_2025_01/239111113</t>
  </si>
  <si>
    <t>" sloup 400x400 mm" 1,000*33</t>
  </si>
  <si>
    <t>" sloup 900x600 mm" 1,000*31</t>
  </si>
  <si>
    <t>271572211</t>
  </si>
  <si>
    <t>Podsyp pod základové konstrukce se zhutněním a urovnáním povrchu ze štěrkopísku netříděného</t>
  </si>
  <si>
    <t>904161002</t>
  </si>
  <si>
    <t>https://podminky.urs.cz/item/CS_URS_2025_01/271572211</t>
  </si>
  <si>
    <t>3795,918*0,250</t>
  </si>
  <si>
    <t>273313711</t>
  </si>
  <si>
    <t>Základy z betonu prostého desky z betonu kamenem neprokládaného tř. C 20/25</t>
  </si>
  <si>
    <t>87131431</t>
  </si>
  <si>
    <t>https://podminky.urs.cz/item/CS_URS_2025_01/273313711</t>
  </si>
  <si>
    <t>" podkladní mazanina tl. 60 mm" 3795,918*0,060</t>
  </si>
  <si>
    <t>273323711</t>
  </si>
  <si>
    <t>Základy z betonu železového (bez výztuže) desky z betonu pro konstrukce bílých van tř. C 35/45</t>
  </si>
  <si>
    <t>528816069</t>
  </si>
  <si>
    <t>https://podminky.urs.cz/item/CS_URS_2025_01/273323711</t>
  </si>
  <si>
    <t>" základová ŽB deska tl. 300 mm" 3795,918*0,300</t>
  </si>
  <si>
    <t>273351121</t>
  </si>
  <si>
    <t>Bednění základů desek zřízení</t>
  </si>
  <si>
    <t>-1291839633</t>
  </si>
  <si>
    <t>https://podminky.urs.cz/item/CS_URS_2025_01/273351121</t>
  </si>
  <si>
    <t>(26,939+11,440+56,583+40,196+12,677+8,735+43,751+0,502+14,300+2,319+18,668+24,504+5,875+10,319)*0,300</t>
  </si>
  <si>
    <t>273351122</t>
  </si>
  <si>
    <t>Bednění základů desek odstranění</t>
  </si>
  <si>
    <t>857396539</t>
  </si>
  <si>
    <t>https://podminky.urs.cz/item/CS_URS_2025_01/273351122</t>
  </si>
  <si>
    <t>273361821</t>
  </si>
  <si>
    <t>Výztuž základů desek z betonářské oceli 10 505 (R) nebo BSt 500</t>
  </si>
  <si>
    <t>1290740406</t>
  </si>
  <si>
    <t>https://podminky.urs.cz/item/CS_URS_2025_01/273361821</t>
  </si>
  <si>
    <t>" základová ŽB deska tl. 300 mm" (3795,918*0,300)*120,00*0,001</t>
  </si>
  <si>
    <t>30</t>
  </si>
  <si>
    <t>279323113</t>
  </si>
  <si>
    <t>Základové zdi z betonu železového (bez výztuže) pro konstrukce bílých van tř. C 35/45</t>
  </si>
  <si>
    <t>1708255670</t>
  </si>
  <si>
    <t>https://podminky.urs.cz/item/CS_URS_2025_01/279323113</t>
  </si>
  <si>
    <t>(10,165+27,364+11,324+56,274+32,929+4,715+13,527+13,605+13,566+13,566+13,605+5,682+5,681+8,773+4,484+3,749+4,144+25,470+4,522+10,551)*0,300*4,000</t>
  </si>
  <si>
    <t>(4,144+4,174+21,605+8,851+13,605+36,369+12,677+8,039+24,195+3,672+15,962+13,334)*0,300*4,000</t>
  </si>
  <si>
    <t>31</t>
  </si>
  <si>
    <t>279351121</t>
  </si>
  <si>
    <t>Bednění základových zdí rovné oboustranné za každou stranu zřízení</t>
  </si>
  <si>
    <t>-1539151762</t>
  </si>
  <si>
    <t>https://podminky.urs.cz/item/CS_URS_2025_01/279351121</t>
  </si>
  <si>
    <t>(10,165+27,364+11,324+56,274+32,929+4,715+13,527+13,605+13,566+13,566+13,605+5,682+5,681+8,773+4,484+3,749+4,144+25,470+4,522+10,551)*2*4,000</t>
  </si>
  <si>
    <t>(4,144+4,174+21,605+8,851+13,605+36,369+12,677+8,039+24,195+3,672+15,962+13,334)*2*4,000</t>
  </si>
  <si>
    <t>32</t>
  </si>
  <si>
    <t>279351122</t>
  </si>
  <si>
    <t>Bednění základových zdí rovné oboustranné za každou stranu odstranění</t>
  </si>
  <si>
    <t>-875147500</t>
  </si>
  <si>
    <t>https://podminky.urs.cz/item/CS_URS_2025_01/279351122</t>
  </si>
  <si>
    <t>33</t>
  </si>
  <si>
    <t>279361821</t>
  </si>
  <si>
    <t>Výztuž základových zdí nosných svislých nebo odkloněných od svislice, rovinných nebo oblých, deskových nebo žebrových, včetně výztuže jejich žeber z betonářské oceli 10 505 (R) nebo BSt 500</t>
  </si>
  <si>
    <t>-232921036</t>
  </si>
  <si>
    <t>https://podminky.urs.cz/item/CS_URS_2025_01/279361821</t>
  </si>
  <si>
    <t>540,387*115,00*0,001</t>
  </si>
  <si>
    <t>34</t>
  </si>
  <si>
    <t>281602111</t>
  </si>
  <si>
    <t>Injektování povrchové s dvojitým obturátorem mikropilot nebo kotev tlakem do 0,60 MPa</t>
  </si>
  <si>
    <t>hod</t>
  </si>
  <si>
    <t>441246917</t>
  </si>
  <si>
    <t>https://podminky.urs.cz/item/CS_URS_2025_01/281602111</t>
  </si>
  <si>
    <t>" záporová stěna" 105*2,000</t>
  </si>
  <si>
    <t>" m.č. 1.29 - mikropiloty" 18*2,000</t>
  </si>
  <si>
    <t>35</t>
  </si>
  <si>
    <t>782343747</t>
  </si>
  <si>
    <t>(PI*0,1225*0,1225*1107,000)</t>
  </si>
  <si>
    <t>" přípočet 3,5%" 52,188*3,50/100</t>
  </si>
  <si>
    <t>36</t>
  </si>
  <si>
    <t>291111113</t>
  </si>
  <si>
    <t>Podklad pro zpevněné plochy s rozprostřením a s hutněním ze štěrku zpevněného cementovou maltou ŠCM</t>
  </si>
  <si>
    <t>1049905090</t>
  </si>
  <si>
    <t>https://podminky.urs.cz/item/CS_URS_2025_01/291111113</t>
  </si>
  <si>
    <t>" pro provádění pilot" ((27,500*3,500)*2)+((15,200*3,500)*2)+((55,200*3,500)*3)</t>
  </si>
  <si>
    <t>37</t>
  </si>
  <si>
    <t>291211111</t>
  </si>
  <si>
    <t>Zřízení zpevněné plochy ze silničních panelů osazených do lože tl. 50 mm z kameniva</t>
  </si>
  <si>
    <t>1687344426</t>
  </si>
  <si>
    <t>https://podminky.urs.cz/item/CS_URS_2025_01/291211111</t>
  </si>
  <si>
    <t>" pro provádění pilot" ((27,500*3,000)*2)+((15,200*3,000)*2)+((55,200*3,000)*3)</t>
  </si>
  <si>
    <t>38</t>
  </si>
  <si>
    <t>59381005</t>
  </si>
  <si>
    <t>panel silniční 3,00x1,50x0,215m</t>
  </si>
  <si>
    <t>400943585</t>
  </si>
  <si>
    <t>Poznámka k položce:_x000D_
- započtena 2-násobná obrátkovost</t>
  </si>
  <si>
    <t>167*0,5 'Přepočtené koeficientem množství</t>
  </si>
  <si>
    <t>Svislé a kompletní konstrukce</t>
  </si>
  <si>
    <t>39</t>
  </si>
  <si>
    <t>311235145</t>
  </si>
  <si>
    <t>Zdivo jednovrstvé z cihel děrovaných broušených na celoplošnou tenkovrstvou maltu, pevnost cihel přes P10 do P15, tl. zdiva 250 mm</t>
  </si>
  <si>
    <t>399972478</t>
  </si>
  <si>
    <t>https://podminky.urs.cz/item/CS_URS_2025_01/311235145</t>
  </si>
  <si>
    <t>(9,276+2,203+3,015+14,068+3,788+3,788+11,788+14,107+2,628+4,291+3,402+1,932+1,933+4,561+1,932+15,846+10,435+5,759+4,251+8,696+8,658+8,580+8,658)*3,000</t>
  </si>
  <si>
    <t>(8,696+2,396+6,339+6,609+4,908+13,450+4,174+4,986+2,937+3,672)*3,000</t>
  </si>
  <si>
    <t>"PUDORYS_1NP.pdf</t>
  </si>
  <si>
    <t>(4,934+2,528+2,132+2,054+3,592+17,053)*3,000</t>
  </si>
  <si>
    <t>Mezisoučet " 1.NP</t>
  </si>
  <si>
    <t>40</t>
  </si>
  <si>
    <t>311235151</t>
  </si>
  <si>
    <t>Zdivo jednovrstvé z cihel děrovaných broušených na celoplošnou tenkovrstvou maltu, pevnost cihel do P10, tl. zdiva 300 mm</t>
  </si>
  <si>
    <t>1194694693</t>
  </si>
  <si>
    <t>https://podminky.urs.cz/item/CS_URS_2025_01/311235151</t>
  </si>
  <si>
    <t>(3,434+8,211)*3,000</t>
  </si>
  <si>
    <t>(8,658+8,658+8,658+8,580+8,619)*3,000</t>
  </si>
  <si>
    <t>41</t>
  </si>
  <si>
    <t>311235201</t>
  </si>
  <si>
    <t>Zdivo jednovrstvé z cihel děrovaných broušených na celoplošnou tenkovrstvou maltu, pevnost cihel do P10, tl. zdiva 400 mm</t>
  </si>
  <si>
    <t>-1498176081</t>
  </si>
  <si>
    <t>https://podminky.urs.cz/item/CS_URS_2025_01/311235201</t>
  </si>
  <si>
    <t>9,508*3,000</t>
  </si>
  <si>
    <t>42</t>
  </si>
  <si>
    <t>31132_R01</t>
  </si>
  <si>
    <t>ŽB konstrukce a prvky včetně bednění a výztuže dle statiky</t>
  </si>
  <si>
    <t>269219156</t>
  </si>
  <si>
    <t>43</t>
  </si>
  <si>
    <t>330321713</t>
  </si>
  <si>
    <t>Sloupy, pilíře, táhla, rámové stojky, vzpěry z betonu železového (bez výztuže) pohledového odolného proti agresivnímu prostředí tř. C 35/45</t>
  </si>
  <si>
    <t>-873845315</t>
  </si>
  <si>
    <t>https://podminky.urs.cz/item/CS_URS_2025_01/330321713</t>
  </si>
  <si>
    <t>0,400*0,400*3,000*33</t>
  </si>
  <si>
    <t>0,900*0,600*3,000*31</t>
  </si>
  <si>
    <t>0,850*0,300*3,000*14</t>
  </si>
  <si>
    <t>0,850*0,300*3,650*41</t>
  </si>
  <si>
    <t>44</t>
  </si>
  <si>
    <t>331351121</t>
  </si>
  <si>
    <t>Bednění hranatých sloupů a pilířů včetně vzepření průřezu pravoúhlého čtyřúhelníka výšky do 4 m, průřezu přes 0,08 do 0,16 m2 zřízení</t>
  </si>
  <si>
    <t>-978639487</t>
  </si>
  <si>
    <t>https://podminky.urs.cz/item/CS_URS_2025_01/331351121</t>
  </si>
  <si>
    <t>(0,400*4)*3,000*33</t>
  </si>
  <si>
    <t>45</t>
  </si>
  <si>
    <t>331351122</t>
  </si>
  <si>
    <t>Bednění hranatých sloupů a pilířů včetně vzepření průřezu pravoúhlého čtyřúhelníka výšky do 4 m, průřezu přes 0,08 do 0,16 m2 odstranění</t>
  </si>
  <si>
    <t>304836219</t>
  </si>
  <si>
    <t>https://podminky.urs.cz/item/CS_URS_2025_01/331351122</t>
  </si>
  <si>
    <t>46</t>
  </si>
  <si>
    <t>331351125</t>
  </si>
  <si>
    <t>Bednění hranatých sloupů a pilířů včetně vzepření průřezu pravoúhlého čtyřúhelníka výšky do 4 m, průřezu přes 0,16 m2 zřízení</t>
  </si>
  <si>
    <t>1143348187</t>
  </si>
  <si>
    <t>https://podminky.urs.cz/item/CS_URS_2025_01/331351125</t>
  </si>
  <si>
    <t>(0,900*2+0,600*2)*3,000*31</t>
  </si>
  <si>
    <t>(0,850*2+0,300*2)*3,000*14</t>
  </si>
  <si>
    <t>(0,850*2+0,300*2)*3,650*41</t>
  </si>
  <si>
    <t>47</t>
  </si>
  <si>
    <t>331351126</t>
  </si>
  <si>
    <t>Bednění hranatých sloupů a pilířů včetně vzepření průřezu pravoúhlého čtyřúhelníka výšky do 4 m, průřezu přes 0,16 m2 odstranění</t>
  </si>
  <si>
    <t>432174376</t>
  </si>
  <si>
    <t>https://podminky.urs.cz/item/CS_URS_2025_01/331351126</t>
  </si>
  <si>
    <t>48</t>
  </si>
  <si>
    <t>331361821</t>
  </si>
  <si>
    <t>Výztuž sloupů, pilířů, rámových stojek, táhel nebo vzpěr hranatých svislých nebo šikmých (odkloněných) z betonářské oceli 10 505 (R) nebo BSt 500</t>
  </si>
  <si>
    <t>2137754100</t>
  </si>
  <si>
    <t>https://podminky.urs.cz/item/CS_URS_2025_01/331361821</t>
  </si>
  <si>
    <t>114,931*150,00*0,001</t>
  </si>
  <si>
    <t>49</t>
  </si>
  <si>
    <t>342244221</t>
  </si>
  <si>
    <t>Příčky jednoduché z cihel děrovaných broušených na tenkovrstvou maltu, pevnost cihel do P15, tl. příčky 140 mm</t>
  </si>
  <si>
    <t>-1934361012</t>
  </si>
  <si>
    <t>https://podminky.urs.cz/item/CS_URS_2025_01/342244221</t>
  </si>
  <si>
    <t>(10,126+4,599+10,088+4,329+3,015+1,469+2,744+1,509+13,141+3,672+3,131+3,169+24,504+24,504+40,118+3,247+23,228+3,324+3,363+3,324+3,325+1,623)*3,000</t>
  </si>
  <si>
    <t>(3,865+3,865+2,976+3,015+6,532+18,977+20,098+6,996+6,803+1,741+3,131+1,546+1,585+2,087+0,697)*3,000</t>
  </si>
  <si>
    <t>(6,592+4,382+2,015+26,487+6,908+7,421+3,632+2,211+1,106+9,158+3,553+4,342+3,632+2,171+1,067+5,408+8,684+8,724+8,763+6,750+3,711+6,632+4,895)*3,000</t>
  </si>
  <si>
    <t>(2,487+1,067+2,527)*3,000</t>
  </si>
  <si>
    <t>"PUDORYS_2NP.pdf</t>
  </si>
  <si>
    <t>(2,703+11,472+7,577+21,461+6,650+6,571+2,093+2,093+2,093+6,650+7,049+6,412)*3,000</t>
  </si>
  <si>
    <t>Mezisoučet " 2.NP</t>
  </si>
  <si>
    <t>50</t>
  </si>
  <si>
    <t>342291112</t>
  </si>
  <si>
    <t>Ukotvení příček polyuretanovou pěnou, tl. příčky přes 100 mm</t>
  </si>
  <si>
    <t>17375889</t>
  </si>
  <si>
    <t>https://podminky.urs.cz/item/CS_URS_2025_01/342291112</t>
  </si>
  <si>
    <t>(10,126+4,599+10,088+4,329+3,015+1,469+2,744+1,509+13,141+3,672+3,131+3,169+24,504+24,504+40,118+3,247+23,228+3,324+3,363+3,324+3,325+1,623)</t>
  </si>
  <si>
    <t>(3,865+3,865+2,976+3,015+6,532+18,977+20,098+6,996+6,803+1,741+3,131+1,546+1,585+2,087+0,697)</t>
  </si>
  <si>
    <t>(6,592+4,382+2,015+26,487+6,908+7,421+3,632+2,211+1,106+9,158+3,553+4,342+3,632+2,171+1,067+5,408+8,684+8,724+8,763+6,750+3,711+6,632+4,895)</t>
  </si>
  <si>
    <t>(2,487+1,067+2,527)</t>
  </si>
  <si>
    <t>(2,703+11,472+7,577+21,461+6,650+6,571+2,093+2,093+2,093+6,650+7,049+6,412)</t>
  </si>
  <si>
    <t>51</t>
  </si>
  <si>
    <t>342291131</t>
  </si>
  <si>
    <t>Ukotvení příček plochými kotvami, do konstrukce betonové</t>
  </si>
  <si>
    <t>456071295</t>
  </si>
  <si>
    <t>https://podminky.urs.cz/item/CS_URS_2025_01/342291131</t>
  </si>
  <si>
    <t>3,000*50</t>
  </si>
  <si>
    <t>52</t>
  </si>
  <si>
    <t>346971153</t>
  </si>
  <si>
    <t>Izolace proti šíření zvuku prováděná současně při zdění z desek z minerální plsti do svislé mezery dvojitých příček tl. přes 40 do 60 mm</t>
  </si>
  <si>
    <t>1312204578</t>
  </si>
  <si>
    <t>https://podminky.urs.cz/item/CS_URS_2025_01/346971153</t>
  </si>
  <si>
    <t>24,465*3,000</t>
  </si>
  <si>
    <t>53</t>
  </si>
  <si>
    <t>346971157</t>
  </si>
  <si>
    <t>Izolace proti šíření zvuku prováděná současně při zdění z desek z minerální plsti do svislé mezery dvojitých příček tl. přes 120 do 140 mm</t>
  </si>
  <si>
    <t>-624244955</t>
  </si>
  <si>
    <t>https://podminky.urs.cz/item/CS_URS_2025_01/346971157</t>
  </si>
  <si>
    <t>(0,000+0,000+36,485)*3,000</t>
  </si>
  <si>
    <t>54</t>
  </si>
  <si>
    <t>388129310</t>
  </si>
  <si>
    <t>Montáž dílců prefabrikovaných kanálů ze železobetonu pro rozvody se zalitím spár šířky do 30 mm tvaru uzavřeného profilu (skříně), hmotnosti do 2,0 t</t>
  </si>
  <si>
    <t>-1222406979</t>
  </si>
  <si>
    <t>https://podminky.urs.cz/item/CS_URS_2025_01/388129310</t>
  </si>
  <si>
    <t>38,000*2</t>
  </si>
  <si>
    <t>55</t>
  </si>
  <si>
    <t>59385430.1</t>
  </si>
  <si>
    <t>energokanál tvaru U 239x340x142 cm</t>
  </si>
  <si>
    <t>120771676</t>
  </si>
  <si>
    <t>76*1,01 'Přepočtené koeficientem množství</t>
  </si>
  <si>
    <t>56</t>
  </si>
  <si>
    <t>59385411.1</t>
  </si>
  <si>
    <t>deska zákrytová energokanálu 239x340x15 cm</t>
  </si>
  <si>
    <t>1228871684</t>
  </si>
  <si>
    <t>Vodorovné konstrukce</t>
  </si>
  <si>
    <t>57</t>
  </si>
  <si>
    <t>411324747</t>
  </si>
  <si>
    <t>Stropy z betonu železového (bez výztuže) pohledového stropů deskových, plochých střech, desek balkonových, desek hřibových stropů včetně hlavic hřibových sloupů tř. C 35/45</t>
  </si>
  <si>
    <t>419458496</t>
  </si>
  <si>
    <t>https://podminky.urs.cz/item/CS_URS_2025_01/411324747</t>
  </si>
  <si>
    <t>3337,855*0,300</t>
  </si>
  <si>
    <t>594,712*0,300</t>
  </si>
  <si>
    <t>58</t>
  </si>
  <si>
    <t>41133_R01</t>
  </si>
  <si>
    <t>887623477</t>
  </si>
  <si>
    <t>59</t>
  </si>
  <si>
    <t>411351021</t>
  </si>
  <si>
    <t>Bednění stropních konstrukcí - bez podpěrné konstrukce desek tloušťky stropní desky přes 25 do 50 cm zřízení</t>
  </si>
  <si>
    <t>1826817461</t>
  </si>
  <si>
    <t>https://podminky.urs.cz/item/CS_URS_2025_01/411351021</t>
  </si>
  <si>
    <t>3337,855</t>
  </si>
  <si>
    <t>183,582</t>
  </si>
  <si>
    <t>594,712</t>
  </si>
  <si>
    <t>(15,315*2+38,832*2)*0,300</t>
  </si>
  <si>
    <t>60</t>
  </si>
  <si>
    <t>411351022</t>
  </si>
  <si>
    <t>Bednění stropních konstrukcí - bez podpěrné konstrukce desek tloušťky stropní desky přes 25 do 50 cm odstranění</t>
  </si>
  <si>
    <t>1252817316</t>
  </si>
  <si>
    <t>https://podminky.urs.cz/item/CS_URS_2025_01/411351022</t>
  </si>
  <si>
    <t>61</t>
  </si>
  <si>
    <t>411354315</t>
  </si>
  <si>
    <t>Podpěrná konstrukce stropů - desek, kleneb a skořepin výška podepření do 4 m tloušťka stropu přes 25 do 35 cm zřízení</t>
  </si>
  <si>
    <t>-493953583</t>
  </si>
  <si>
    <t>https://podminky.urs.cz/item/CS_URS_2025_01/411354315</t>
  </si>
  <si>
    <t>62</t>
  </si>
  <si>
    <t>411354316</t>
  </si>
  <si>
    <t>Podpěrná konstrukce stropů - desek, kleneb a skořepin výška podepření do 4 m tloušťka stropu přes 25 do 35 cm odstranění</t>
  </si>
  <si>
    <t>-1375779602</t>
  </si>
  <si>
    <t>https://podminky.urs.cz/item/CS_URS_2025_01/411354316</t>
  </si>
  <si>
    <t>63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</si>
  <si>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</si>
  <si>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</si>
  <si>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-19963386</t>
  </si>
  <si>
    <t>https://podminky.urs.cz/item/CS_URS_2025_01/411361821</t>
  </si>
  <si>
    <t>1179,771*120,00*0,001</t>
  </si>
  <si>
    <t>Úpravy povrchů, podlahy a osazování výplní</t>
  </si>
  <si>
    <t>64</t>
  </si>
  <si>
    <t>611111001</t>
  </si>
  <si>
    <t>Ubroušení výstupků betonu po odbednění neomítaných vnitřních ploch ze spár bednicích desek do roviny povrchu stropů</t>
  </si>
  <si>
    <t>1804696273</t>
  </si>
  <si>
    <t>https://podminky.urs.cz/item/CS_URS_2025_01/611111001</t>
  </si>
  <si>
    <t>65</t>
  </si>
  <si>
    <t>611111121</t>
  </si>
  <si>
    <t>Vyspravení povrchu neomítaných vnitřních ploch monolitických betonových nebo železobetonových konstrukcí rozetřením vysprávky do ztracena maltou cementovou lokálně v rozsahu vyspravované plochy do 30 % z celkové plochy stropů</t>
  </si>
  <si>
    <t>-926362242</t>
  </si>
  <si>
    <t>https://podminky.urs.cz/item/CS_URS_2025_01/611111121</t>
  </si>
  <si>
    <t>66</t>
  </si>
  <si>
    <t>611311131</t>
  </si>
  <si>
    <t>Vápenný štuk vnitřních ploch tloušťky do 3 mm vodorovných konstrukcí stropů rovných</t>
  </si>
  <si>
    <t>335387322</t>
  </si>
  <si>
    <t>https://podminky.urs.cz/item/CS_URS_2025_01/611311131</t>
  </si>
  <si>
    <t>67</t>
  </si>
  <si>
    <t>612111001</t>
  </si>
  <si>
    <t>Ubroušení výstupků betonu po odbednění neomítaných vnitřních ploch ze spár bednicích desek do roviny povrchu stěn</t>
  </si>
  <si>
    <t>438724472</t>
  </si>
  <si>
    <t>https://podminky.urs.cz/item/CS_URS_2025_01/612111001</t>
  </si>
  <si>
    <t>(10,165+27,364+11,324+56,274+32,929+4,715+13,527+13,605+13,566+13,566+13,605+5,682+5,681+8,773+4,484+3,749+4,144+25,470+4,522+10,551)*4,000*2</t>
  </si>
  <si>
    <t>(4,144+4,174+21,605+8,851+13,605+36,369+12,677+8,039+24,195+3,672+15,962+13,334)*4,000*2</t>
  </si>
  <si>
    <t>68</t>
  </si>
  <si>
    <t>612111121</t>
  </si>
  <si>
    <t>Vyspravení povrchu neomítaných vnitřních ploch monolitických betonových nebo železobetonových konstrukcí rozetřením vysprávky do ztracena maltou cementovou lokálně v rozsahu vyspravované plochy do 30 % z celkové plochy stěn</t>
  </si>
  <si>
    <t>1814382520</t>
  </si>
  <si>
    <t>https://podminky.urs.cz/item/CS_URS_2025_01/612111121</t>
  </si>
  <si>
    <t>69</t>
  </si>
  <si>
    <t>612131101</t>
  </si>
  <si>
    <t>Podkladní a spojovací vrstva vnitřních omítaných ploch cementový postřik nanášený ručně celoplošně stěn</t>
  </si>
  <si>
    <t>1879257457</t>
  </si>
  <si>
    <t>https://podminky.urs.cz/item/CS_URS_2025_01/612131101</t>
  </si>
  <si>
    <t>" zdivo tl. 150 mm" 1507,845*2</t>
  </si>
  <si>
    <t>" zdivo tl. 250 mm" 732,165*2</t>
  </si>
  <si>
    <t>" zdivo tl. 300 mm" 164,454*2</t>
  </si>
  <si>
    <t>" zdivo tl. 400 mm" 28,524*2</t>
  </si>
  <si>
    <t>70</t>
  </si>
  <si>
    <t>612311131</t>
  </si>
  <si>
    <t>Vápenný štuk vnitřních ploch tloušťky do 3 mm svislých konstrukcí stěn</t>
  </si>
  <si>
    <t>-929097536</t>
  </si>
  <si>
    <t>https://podminky.urs.cz/item/CS_URS_2025_01/612311131</t>
  </si>
  <si>
    <t>" zdivo tl. 300 mm" 164,454*2+3602,584</t>
  </si>
  <si>
    <t>71</t>
  </si>
  <si>
    <t>612321121</t>
  </si>
  <si>
    <t>Omítka vápenocementová vnitřních ploch nanášená ručně jednovrstvá, tloušťky do 10 mm hladká svislých konstrukcí stěn</t>
  </si>
  <si>
    <t>-924132923</t>
  </si>
  <si>
    <t>https://podminky.urs.cz/item/CS_URS_2025_01/612321121</t>
  </si>
  <si>
    <t>72</t>
  </si>
  <si>
    <t>613111001</t>
  </si>
  <si>
    <t>Ubroušení výstupků betonu po odbednění neomítaných vnitřních ploch ze spár bednicích desek do roviny povrchu pilířů nebo sloupů</t>
  </si>
  <si>
    <t>-1695727002</t>
  </si>
  <si>
    <t>https://podminky.urs.cz/item/CS_URS_2025_01/613111001</t>
  </si>
  <si>
    <t>73</t>
  </si>
  <si>
    <t>613111121</t>
  </si>
  <si>
    <t>Vyspravení povrchu neomítaných vnitřních ploch monolitických betonových nebo železobetonových konstrukcí rozetřením vysprávky do ztracena maltou cementovou lokálně v rozsahu vyspravované plochy do 30 % z celkové plochy pilířů nebo sloupů</t>
  </si>
  <si>
    <t>230147228</t>
  </si>
  <si>
    <t>https://podminky.urs.cz/item/CS_URS_2025_01/613111121</t>
  </si>
  <si>
    <t>74</t>
  </si>
  <si>
    <t>619991001</t>
  </si>
  <si>
    <t>Zakrytí vnitřních ploch před znečištěním PE fólií včetně pozdějšího odkrytí podlah</t>
  </si>
  <si>
    <t>67229011</t>
  </si>
  <si>
    <t>https://podminky.urs.cz/item/CS_URS_2025_01/619991001</t>
  </si>
  <si>
    <t>3383,640</t>
  </si>
  <si>
    <t>3117,560</t>
  </si>
  <si>
    <t>503,360</t>
  </si>
  <si>
    <t>75</t>
  </si>
  <si>
    <t>62242.r1</t>
  </si>
  <si>
    <t>Fasáda S1a, S2a, S2b, S2c, S4a a S4b s keramickým zavěšeným obkladem včetně ostění</t>
  </si>
  <si>
    <t>95807853</t>
  </si>
  <si>
    <t>"S1a" 505,100</t>
  </si>
  <si>
    <t>"S2a" 833,910</t>
  </si>
  <si>
    <t>"S2b" 183,840</t>
  </si>
  <si>
    <t>"S2c" 127,160</t>
  </si>
  <si>
    <t>"S4a" 122,610</t>
  </si>
  <si>
    <t>"S4b" 269,400</t>
  </si>
  <si>
    <t>76</t>
  </si>
  <si>
    <t>631311214</t>
  </si>
  <si>
    <t>Mazanina z betonu prostého se zvýšenými nároky na prostředí tl. přes 50 do 80 mm tř. C 25/30</t>
  </si>
  <si>
    <t>1020902537</t>
  </si>
  <si>
    <t>https://podminky.urs.cz/item/CS_URS_2025_01/631311214</t>
  </si>
  <si>
    <t>3117,560*0,060</t>
  </si>
  <si>
    <t>503,360*0,060</t>
  </si>
  <si>
    <t>77</t>
  </si>
  <si>
    <t>631311224</t>
  </si>
  <si>
    <t>Mazanina z betonu prostého se zvýšenými nároky na prostředí tl. přes 80 do 120 mm tř. C 25/30</t>
  </si>
  <si>
    <t>1967724920</t>
  </si>
  <si>
    <t>https://podminky.urs.cz/item/CS_URS_2025_01/631311224</t>
  </si>
  <si>
    <t>3383,640*0,100</t>
  </si>
  <si>
    <t>78</t>
  </si>
  <si>
    <t>631319011</t>
  </si>
  <si>
    <t>Příplatek k cenám mazanin za úpravu povrchu mazaniny přehlazením, mazanina tl. přes 50 do 80 mm</t>
  </si>
  <si>
    <t>-1345212493</t>
  </si>
  <si>
    <t>https://podminky.urs.cz/item/CS_URS_2025_01/631319011</t>
  </si>
  <si>
    <t>79</t>
  </si>
  <si>
    <t>631319012</t>
  </si>
  <si>
    <t>Příplatek k cenám mazanin za úpravu povrchu mazaniny přehlazením, mazanina tl. přes 80 do 120 mm</t>
  </si>
  <si>
    <t>1332901539</t>
  </si>
  <si>
    <t>https://podminky.urs.cz/item/CS_URS_2025_01/631319012</t>
  </si>
  <si>
    <t>80</t>
  </si>
  <si>
    <t>631319171</t>
  </si>
  <si>
    <t>Příplatek k cenám mazanin za stržení povrchu spodní vrstvy mazaniny latí před vložením výztuže nebo pletiva pro tl. obou vrstev mazaniny přes 50 do 80 mm</t>
  </si>
  <si>
    <t>-699623880</t>
  </si>
  <si>
    <t>https://podminky.urs.cz/item/CS_URS_2025_01/631319171</t>
  </si>
  <si>
    <t>81</t>
  </si>
  <si>
    <t>631319173</t>
  </si>
  <si>
    <t>Příplatek k cenám mazanin za stržení povrchu spodní vrstvy mazaniny latí před vložením výztuže nebo pletiva pro tl. obou vrstev mazaniny přes 80 do 120 mm</t>
  </si>
  <si>
    <t>-1170711019</t>
  </si>
  <si>
    <t>https://podminky.urs.cz/item/CS_URS_2025_01/631319173</t>
  </si>
  <si>
    <t>82</t>
  </si>
  <si>
    <t>631362021</t>
  </si>
  <si>
    <t>Výztuž mazanin ze svařovaných sítí z drátů typu KARI</t>
  </si>
  <si>
    <t>1962642661</t>
  </si>
  <si>
    <t>https://podminky.urs.cz/item/CS_URS_2025_01/631362021</t>
  </si>
  <si>
    <t>3383,640*4,44*0,001</t>
  </si>
  <si>
    <t>3117,560*4,44*0,001</t>
  </si>
  <si>
    <t>503,360*4,44*0,001</t>
  </si>
  <si>
    <t>" přípočet 30% na prostřih a stykování" (15,023+13,842+2,235)*30/100</t>
  </si>
  <si>
    <t>83</t>
  </si>
  <si>
    <t>941_R01</t>
  </si>
  <si>
    <t>Lešení fasádní, pomocné a prostorové</t>
  </si>
  <si>
    <t>-429858049</t>
  </si>
  <si>
    <t>84</t>
  </si>
  <si>
    <t>952901111</t>
  </si>
  <si>
    <t>Vyčištění budov nebo objektů před předáním do užívání budov bytové nebo občanské výstavby, světlé výšky podlaží do 4 m</t>
  </si>
  <si>
    <t>-1468855419</t>
  </si>
  <si>
    <t>https://podminky.urs.cz/item/CS_URS_2025_01/952901111</t>
  </si>
  <si>
    <t>85</t>
  </si>
  <si>
    <t>953312123</t>
  </si>
  <si>
    <t>Vložky svislé do dilatačních spár z polystyrenových desek extrudovaných včetně dodání a osazení, v jakémkoliv zdivu přes 20 do 30 mm</t>
  </si>
  <si>
    <t>-1785607890</t>
  </si>
  <si>
    <t>https://podminky.urs.cz/item/CS_URS_2025_01/953312123</t>
  </si>
  <si>
    <t>" dilateční spára v úrovni podlahy a stropu" ((31,190+17,045+31,074+17,006)*0,300)*2</t>
  </si>
  <si>
    <t>" dilatační spára v úrovni podlahy a stropu" ((33,355+18,355+33,395+18,355)*0,300)*2</t>
  </si>
  <si>
    <t>86</t>
  </si>
  <si>
    <t>953334124</t>
  </si>
  <si>
    <t>Bobtnavý pásek do pracovních spar betonových konstrukcí bentonitový, rozměru 20 x 25 mm s prodlouženou dobou bobtnání</t>
  </si>
  <si>
    <t>1954125575</t>
  </si>
  <si>
    <t>https://podminky.urs.cz/item/CS_URS_2025_01/953334124</t>
  </si>
  <si>
    <t>" dilatační spára v úrovni podlahy a stropu" (31,190+17,045+31,074+17,006)*2</t>
  </si>
  <si>
    <t>" dilatační spára v úrovni podlahy a stropu" (33,355+18,355+33,395+18,355)*2</t>
  </si>
  <si>
    <t>998</t>
  </si>
  <si>
    <t>Přesun hmot</t>
  </si>
  <si>
    <t>87</t>
  </si>
  <si>
    <t>998011003</t>
  </si>
  <si>
    <t>Přesun hmot pro budovy občanské výstavby, bydlení, výrobu a služby s nosnou svislou konstrukcí zděnou z cihel, tvárnic nebo kamene vodorovná dopravní vzdálenost do 100 m základní pro budovy výšky přes 12 do 24 m</t>
  </si>
  <si>
    <t>-239642235</t>
  </si>
  <si>
    <t>https://podminky.urs.cz/item/CS_URS_2025_01/998011003</t>
  </si>
  <si>
    <t>PSV</t>
  </si>
  <si>
    <t>Práce a dodávky PSV</t>
  </si>
  <si>
    <t>711</t>
  </si>
  <si>
    <t>Izolace proti vodě, vlhkosti a plynům</t>
  </si>
  <si>
    <t>88</t>
  </si>
  <si>
    <t>711_R01</t>
  </si>
  <si>
    <t>Hydroizolace (penetrace + asfaltové pásy)</t>
  </si>
  <si>
    <t>1462219549</t>
  </si>
  <si>
    <t>89</t>
  </si>
  <si>
    <t>711193121</t>
  </si>
  <si>
    <t>Izolace proti zemní vlhkosti ostatní těsnicí hmotou dvousložkovou na bázi cementu na ploše vodorovné V</t>
  </si>
  <si>
    <t>-1130907595</t>
  </si>
  <si>
    <t>https://podminky.urs.cz/item/CS_URS_2025_01/711193121</t>
  </si>
  <si>
    <t>" reliéfní dlažba" 2765,000</t>
  </si>
  <si>
    <t>" velkoplošná dlažba" 1414,8</t>
  </si>
  <si>
    <t>90</t>
  </si>
  <si>
    <t>711193131</t>
  </si>
  <si>
    <t>Izolace proti zemní vlhkosti ostatní těsnicí hmotou dvousložkovou na bázi cementu na ploše svislé S</t>
  </si>
  <si>
    <t>1749368666</t>
  </si>
  <si>
    <t>https://podminky.urs.cz/item/CS_URS_2025_01/711193131</t>
  </si>
  <si>
    <t>" m.č. 1.01 - brouzdaliště" (7,600*2+7,900*2)*0,150</t>
  </si>
  <si>
    <t>" m.č. 1.01 - relaxační bazén" (12,000*2+7,900*2)*1,200</t>
  </si>
  <si>
    <t>" m.č. 1.01 - dojezdový a výukový bazén" (8,200*2+7,900*2)*1,100</t>
  </si>
  <si>
    <t>" m.č. 1.01 - plavecký bazén" (25,000*2+13,000*2)*1,400</t>
  </si>
  <si>
    <t>" m.č. 1.01" (20,000*2+7,500)*1,500</t>
  </si>
  <si>
    <t>" vytažení na stěny" 3761,000*0,150</t>
  </si>
  <si>
    <t>91</t>
  </si>
  <si>
    <t>998711203</t>
  </si>
  <si>
    <t>Přesun hmot pro izolace proti vodě, vlhkosti a plynům stanovený procentní sazbou (%) z ceny vodorovná dopravní vzdálenost do 50 m základní v objektech výšky přes 12 do 60 m</t>
  </si>
  <si>
    <t>%</t>
  </si>
  <si>
    <t>1816373275</t>
  </si>
  <si>
    <t>https://podminky.urs.cz/item/CS_URS_2025_01/998711203</t>
  </si>
  <si>
    <t>721</t>
  </si>
  <si>
    <t>Zdravotechnika - vnitřní kanalizace</t>
  </si>
  <si>
    <t>92</t>
  </si>
  <si>
    <t>721_R01</t>
  </si>
  <si>
    <t>Vnitřní kanalizace (viz. samostatná příloha PD)</t>
  </si>
  <si>
    <t>543132141</t>
  </si>
  <si>
    <t>93</t>
  </si>
  <si>
    <t>721-ZV</t>
  </si>
  <si>
    <t>Zednické výpomoci pro oddíl 721</t>
  </si>
  <si>
    <t>-649550256</t>
  </si>
  <si>
    <t>722</t>
  </si>
  <si>
    <t>Zdravotechnika - vnitřní vodovod</t>
  </si>
  <si>
    <t>94</t>
  </si>
  <si>
    <t>722_R01</t>
  </si>
  <si>
    <t>Vnitřní vodovod (viz. samostatná přloha PD)</t>
  </si>
  <si>
    <t>-1312744181</t>
  </si>
  <si>
    <t>95</t>
  </si>
  <si>
    <t>722_ZV</t>
  </si>
  <si>
    <t>Zednické výpomoci pro oddíl 722</t>
  </si>
  <si>
    <t>-1845459174</t>
  </si>
  <si>
    <t>723</t>
  </si>
  <si>
    <t>Zdravotechnika - vnitřní plynovod</t>
  </si>
  <si>
    <t>96</t>
  </si>
  <si>
    <t>723_R01</t>
  </si>
  <si>
    <t>Vnitřní plynovod (viz. samostatná příloha PD)</t>
  </si>
  <si>
    <t>380165712</t>
  </si>
  <si>
    <t>97</t>
  </si>
  <si>
    <t>723_ZV</t>
  </si>
  <si>
    <t>Zednické výpomoci pro oddíl 723</t>
  </si>
  <si>
    <t>-400569041</t>
  </si>
  <si>
    <t>724</t>
  </si>
  <si>
    <t>Zdravotechnika - strojní vybavení</t>
  </si>
  <si>
    <t>98</t>
  </si>
  <si>
    <t>724_R01</t>
  </si>
  <si>
    <t>Strojní vybavení (viz. samostatná příloha PD)</t>
  </si>
  <si>
    <t>-726004390</t>
  </si>
  <si>
    <t>725</t>
  </si>
  <si>
    <t>Zdravotechnika - zařizovací předměty</t>
  </si>
  <si>
    <t>99</t>
  </si>
  <si>
    <t>725_R01</t>
  </si>
  <si>
    <t>Zařizovací předměty (viz. samostatná příloha PD)</t>
  </si>
  <si>
    <t>740340026</t>
  </si>
  <si>
    <t>731-735</t>
  </si>
  <si>
    <t>Ústřední vytápění</t>
  </si>
  <si>
    <t>100</t>
  </si>
  <si>
    <t>731-735_R01</t>
  </si>
  <si>
    <t>Ústřední vytápění (viz. samostatná příloha) - dodávka, montáž, demontáže, tlakové a topné zkoušky, doplňkové konstrukce</t>
  </si>
  <si>
    <t>-1124900376</t>
  </si>
  <si>
    <t>Poznámka k položce:_x000D_
- včetně původních šaten (1056 m2)</t>
  </si>
  <si>
    <t>101</t>
  </si>
  <si>
    <t>731-735_R02</t>
  </si>
  <si>
    <t xml:space="preserve">Vybavení strojovny </t>
  </si>
  <si>
    <t>942914476</t>
  </si>
  <si>
    <t>102</t>
  </si>
  <si>
    <t>731-735_R03</t>
  </si>
  <si>
    <t>Kotelna včetně nových kotlů</t>
  </si>
  <si>
    <t>-1180172478</t>
  </si>
  <si>
    <t>103</t>
  </si>
  <si>
    <t>731-735_ZV</t>
  </si>
  <si>
    <t>Zednické výpomoci pro oddíl 731-735 (sekání, vrtání, průrazy, zazdívky, zaomítnutí, začištění apod.)</t>
  </si>
  <si>
    <t>-2022523691</t>
  </si>
  <si>
    <t>Poznámka k položce:_x000D_
Doplnit celkovou cenu dělenou 100</t>
  </si>
  <si>
    <t>741</t>
  </si>
  <si>
    <t>Elektroinstalace - silnoproud</t>
  </si>
  <si>
    <t>104</t>
  </si>
  <si>
    <t>741_R01</t>
  </si>
  <si>
    <t>Elektroinstalace silnoproudá včetně dodávky svítidel</t>
  </si>
  <si>
    <t>1557079928</t>
  </si>
  <si>
    <t>742</t>
  </si>
  <si>
    <t>Elektroinstalace - slaboproud</t>
  </si>
  <si>
    <t>105</t>
  </si>
  <si>
    <t>742_R01</t>
  </si>
  <si>
    <t>Elektroinstalace slaboproudá</t>
  </si>
  <si>
    <t>-2020583429</t>
  </si>
  <si>
    <t>106</t>
  </si>
  <si>
    <t>742_R02</t>
  </si>
  <si>
    <t>Platební odbavovací systém - viz. samostatná příloha</t>
  </si>
  <si>
    <t>-2093317835</t>
  </si>
  <si>
    <t>107</t>
  </si>
  <si>
    <t>742_R02.1</t>
  </si>
  <si>
    <t>Odbavovací systém - skříňky pro sportovce a ZTP - viz. samostatná příloha</t>
  </si>
  <si>
    <t>322622266</t>
  </si>
  <si>
    <t>108</t>
  </si>
  <si>
    <t>742_R02.2</t>
  </si>
  <si>
    <t>Odbavovací systém - skříňky pro veřejnost - viz. samostatná příloha</t>
  </si>
  <si>
    <t>-526322633</t>
  </si>
  <si>
    <t>109</t>
  </si>
  <si>
    <t>742_R03</t>
  </si>
  <si>
    <t>Měření a regulace</t>
  </si>
  <si>
    <t>-314673826</t>
  </si>
  <si>
    <t>110</t>
  </si>
  <si>
    <t>742_R04</t>
  </si>
  <si>
    <t>Docházkový systém</t>
  </si>
  <si>
    <t>543246304</t>
  </si>
  <si>
    <t>111</t>
  </si>
  <si>
    <t>742_R05</t>
  </si>
  <si>
    <t>EZS - elektronická zabezpečovací signalizace</t>
  </si>
  <si>
    <t>-1126100059</t>
  </si>
  <si>
    <t>751</t>
  </si>
  <si>
    <t>Vzduchotechnika</t>
  </si>
  <si>
    <t>112</t>
  </si>
  <si>
    <t>751.R01</t>
  </si>
  <si>
    <t>Vzduchotechnika (viz.samostatná příloha) - dodávka, montáž, demontáž stáv.zařízení, doprava, komplexní vyzkoušení, zaregulování, zaškolení obsluhy</t>
  </si>
  <si>
    <t>soubor</t>
  </si>
  <si>
    <t>-1839890628</t>
  </si>
  <si>
    <t>113</t>
  </si>
  <si>
    <t>751.ZV</t>
  </si>
  <si>
    <t>Zednické výpomoci pro oddíl 751 (sekání, vrtání, průrazy, zazdívky, zaomítnutí, začištění apod.)</t>
  </si>
  <si>
    <t>183333439</t>
  </si>
  <si>
    <t>766</t>
  </si>
  <si>
    <t>Konstrukce truhlářské</t>
  </si>
  <si>
    <t>114</t>
  </si>
  <si>
    <t>766_R01</t>
  </si>
  <si>
    <t>Dodávka a montáž truhlářských konstrukcí dle výpisu prvků</t>
  </si>
  <si>
    <t>-1773075452</t>
  </si>
  <si>
    <t>115</t>
  </si>
  <si>
    <t>998766203</t>
  </si>
  <si>
    <t>Přesun hmot pro konstrukce truhlářské stanovený procentní sazbou (%) z ceny vodorovná dopravní vzdálenost do 50 m základní v objektech výšky přes 12 do 24 m</t>
  </si>
  <si>
    <t>341970159</t>
  </si>
  <si>
    <t>https://podminky.urs.cz/item/CS_URS_2025_01/998766203</t>
  </si>
  <si>
    <t>767</t>
  </si>
  <si>
    <t>Konstrukce zámečnické</t>
  </si>
  <si>
    <t>116</t>
  </si>
  <si>
    <t>767_R01</t>
  </si>
  <si>
    <t>Opláštění střešní konstrukce včetně nosné konstrukce</t>
  </si>
  <si>
    <t>-131170479</t>
  </si>
  <si>
    <t xml:space="preserve">Poznámka k položce:_x000D_
kompletní skladba střechy :_x000D_
</t>
  </si>
  <si>
    <t>"STRECHA.pdf</t>
  </si>
  <si>
    <t>(3319,333+(3319,333*10/100))/Cos(20)</t>
  </si>
  <si>
    <t>117</t>
  </si>
  <si>
    <t>767_R02</t>
  </si>
  <si>
    <t>Opláštění fasády včetně nosných prvků</t>
  </si>
  <si>
    <t>-244989665</t>
  </si>
  <si>
    <t>118</t>
  </si>
  <si>
    <t>767_R03</t>
  </si>
  <si>
    <t>Výplně otvorů a vnitřní stěny z hliníkových profilů se zasklením</t>
  </si>
  <si>
    <t>86970777</t>
  </si>
  <si>
    <t>119</t>
  </si>
  <si>
    <t>767_R04</t>
  </si>
  <si>
    <t>Zámečnické prvky a výrobky dle výpisu prvků</t>
  </si>
  <si>
    <t>972473567</t>
  </si>
  <si>
    <t>120</t>
  </si>
  <si>
    <t>767_R05</t>
  </si>
  <si>
    <t>Zavěšené podhledy včetně opláštění a nosné konstrukce</t>
  </si>
  <si>
    <t>1014873212</t>
  </si>
  <si>
    <t>121</t>
  </si>
  <si>
    <t>998767203</t>
  </si>
  <si>
    <t>Přesun hmot pro zámečnické konstrukce stanovený procentní sazbou (%) z ceny vodorovná dopravní vzdálenost do 50 m základní v objektech výšky přes 12 do 24 m</t>
  </si>
  <si>
    <t>-4971526</t>
  </si>
  <si>
    <t>https://podminky.urs.cz/item/CS_URS_2025_01/998767203</t>
  </si>
  <si>
    <t>771</t>
  </si>
  <si>
    <t>Podlahy z dlaždic</t>
  </si>
  <si>
    <t>122</t>
  </si>
  <si>
    <t>771274123</t>
  </si>
  <si>
    <t>Montáž obkladů schodišť z dlaždic keramických lepených cementovým flexibilním lepidlem stupnic reliéfních nebo z dekorů, šířky přes 250 do 300 mm</t>
  </si>
  <si>
    <t>-324779190</t>
  </si>
  <si>
    <t>https://podminky.urs.cz/item/CS_URS_2025_01/771274123</t>
  </si>
  <si>
    <t>" m.č. 1.11" 1,500*21</t>
  </si>
  <si>
    <t>123</t>
  </si>
  <si>
    <t>59761337</t>
  </si>
  <si>
    <t>schodovka podlahy (barevné)</t>
  </si>
  <si>
    <t>-4202532</t>
  </si>
  <si>
    <t>105*1,1 'Přepočtené koeficientem množství</t>
  </si>
  <si>
    <t>124</t>
  </si>
  <si>
    <t>771274232</t>
  </si>
  <si>
    <t>Montáž obkladů schodišť z dlaždic keramických lepených cementovým flexibilním lepidlem podstupnic hladkých, výšky přes 150 do 200 mm</t>
  </si>
  <si>
    <t>-597535045</t>
  </si>
  <si>
    <t>https://podminky.urs.cz/item/CS_URS_2025_01/771274232</t>
  </si>
  <si>
    <t>125</t>
  </si>
  <si>
    <t>59761004</t>
  </si>
  <si>
    <t>dlaždice keramické koupelnové (barevné) přes 4 do 6 ks/m2</t>
  </si>
  <si>
    <t>-1334872886</t>
  </si>
  <si>
    <t>5,828*1,1 'Přepočtené koeficientem množství</t>
  </si>
  <si>
    <t>126</t>
  </si>
  <si>
    <t>771474143</t>
  </si>
  <si>
    <t>Montáž soklů z dlaždic keramických lepených cementovým flexibilním lepidlem s požlábkem nebo francouzských, výšky přes 120 do 150 mm</t>
  </si>
  <si>
    <t>1472880379</t>
  </si>
  <si>
    <t>https://podminky.urs.cz/item/CS_URS_2025_01/771474143</t>
  </si>
  <si>
    <t>127</t>
  </si>
  <si>
    <t>59761417.1</t>
  </si>
  <si>
    <t>sokl - dlaždice keramické slinuté neglazované mrazuvzdorné 300x150mm</t>
  </si>
  <si>
    <t>-1212270004</t>
  </si>
  <si>
    <t>12524*1,1 'Přepočtené koeficientem množství</t>
  </si>
  <si>
    <t>128</t>
  </si>
  <si>
    <t>771574131</t>
  </si>
  <si>
    <t>Montáž podlah z dlaždic keramických lepených flexibilním lepidlem režných nebo glazovaných protiskluzných nebo reliefovaných do 50 ks/ m2</t>
  </si>
  <si>
    <t>-764965446</t>
  </si>
  <si>
    <t>https://podminky.urs.cz/item/CS_URS_2025_01/771574131</t>
  </si>
  <si>
    <t>" m.č. 1.01" 764,600</t>
  </si>
  <si>
    <t>" m.č. 1.02" 667,830</t>
  </si>
  <si>
    <t>" m.č. 1.03" 613,710</t>
  </si>
  <si>
    <t>" m.č. 1.08" 32,240</t>
  </si>
  <si>
    <t>" m.č. 1.09" 24,740</t>
  </si>
  <si>
    <t>" m.č. 1.10" 18,520</t>
  </si>
  <si>
    <t>" m.č. 1.11" 37,750</t>
  </si>
  <si>
    <t>" m.č. 1.12" 86,380</t>
  </si>
  <si>
    <t>" m.č. 1.13" 8,960</t>
  </si>
  <si>
    <t>" m.č. 1.14" 9,570</t>
  </si>
  <si>
    <t>" m.č. 1.15" 1,790</t>
  </si>
  <si>
    <t>" m.č. 1.16" 9,730</t>
  </si>
  <si>
    <t>" m.č. 1.17" 10,070</t>
  </si>
  <si>
    <t>" m.č. 1.18" 15,100</t>
  </si>
  <si>
    <t>" m.č. 1.19" 17,180</t>
  </si>
  <si>
    <t>" m.č. 1.20" 3,870</t>
  </si>
  <si>
    <t>" m.č. 1.21" 24,210</t>
  </si>
  <si>
    <t>" m.č. 1.22" 9,080</t>
  </si>
  <si>
    <t>" m.č. 1.23" 2,370</t>
  </si>
  <si>
    <t>" m.č. 1.24" 3,870</t>
  </si>
  <si>
    <t>" m.č. 2.01" 58,320</t>
  </si>
  <si>
    <t>" m.č. 2.02" 38,060</t>
  </si>
  <si>
    <t>" m.č. 2.03" 27,970</t>
  </si>
  <si>
    <t>" m.č. 2.04" 33,820</t>
  </si>
  <si>
    <t>" m.č. 2.05" 78,910</t>
  </si>
  <si>
    <t>" m.č. 2.07" 9,650</t>
  </si>
  <si>
    <t>" m.č. 2.08" 2,420</t>
  </si>
  <si>
    <t>" m.č. 2.09" 2,590</t>
  </si>
  <si>
    <t>" m.č. 2.10" 126,980</t>
  </si>
  <si>
    <t>" m.č. 2.11" 12,550</t>
  </si>
  <si>
    <t>" m.č. 2.12" 3,000</t>
  </si>
  <si>
    <t>" m.č. 2.13" 4,000</t>
  </si>
  <si>
    <t>" m.č. 2.14" 3,000</t>
  </si>
  <si>
    <t>" m.č. 2.15" 2,160</t>
  </si>
  <si>
    <t>129</t>
  </si>
  <si>
    <t>59761432</t>
  </si>
  <si>
    <t>dlaždice keramické slinuté neglazované mrazuvzdorné pro extrémní mechanické namáhání přes 19 do 25 ks/m2 - reliéfní dlažba</t>
  </si>
  <si>
    <t>-1906458207</t>
  </si>
  <si>
    <t>Poznámka k položce:_x000D_
- ztratné 10%</t>
  </si>
  <si>
    <t>2765*1,1 'Přepočtené koeficientem množství</t>
  </si>
  <si>
    <t>130</t>
  </si>
  <si>
    <t>771574154</t>
  </si>
  <si>
    <t>Montáž podlah z dlaždic keramických lepených cementovým flexibilním lepidlem hladkých, tloušťky do 10 mm přes 4 do 6 ks/m2</t>
  </si>
  <si>
    <t>371295261</t>
  </si>
  <si>
    <t>https://podminky.urs.cz/item/CS_URS_2025_01/771574154</t>
  </si>
  <si>
    <t>" m.č. 0.01" 230,940</t>
  </si>
  <si>
    <t>" m.č. 0.02" 61,270</t>
  </si>
  <si>
    <t>" m.č. 0.03" 13,090</t>
  </si>
  <si>
    <t>" m.č. 0.04" 5,400</t>
  </si>
  <si>
    <t>" m.č. 0.05" 102,460</t>
  </si>
  <si>
    <t>" m.č. 0.06" 12,260</t>
  </si>
  <si>
    <t>" m.č. 0.07" 11,890</t>
  </si>
  <si>
    <t>" m.č. 0.09" 12,710</t>
  </si>
  <si>
    <t>" m.č. 0.10" 27,230</t>
  </si>
  <si>
    <t>" m.č. 0.11" 27,720</t>
  </si>
  <si>
    <t>" m.č. 0.12" 16,680</t>
  </si>
  <si>
    <t>" m.č. 0.14" 29,800</t>
  </si>
  <si>
    <t>" m.č. 0.15" 17,950</t>
  </si>
  <si>
    <t>" m.č. 0.16" 29,800</t>
  </si>
  <si>
    <t>" m.č. 0.17" 17,950</t>
  </si>
  <si>
    <t>" m.č. 0.18" 29,800</t>
  </si>
  <si>
    <t>" m.č. 0.19" 12,620</t>
  </si>
  <si>
    <t>" m.č. 0.20" 49,920</t>
  </si>
  <si>
    <t>" m.č. 0.21" 4,840</t>
  </si>
  <si>
    <t>" m.č. 0.22" 37,530</t>
  </si>
  <si>
    <t>" m.č. 0.23" 6,230</t>
  </si>
  <si>
    <t>" m.č. 0.24" 6,150</t>
  </si>
  <si>
    <t>" m.č. 0.28" 4,900</t>
  </si>
  <si>
    <t>" m.č. 0.29" 2,920</t>
  </si>
  <si>
    <t>" m.č. 0.30" 19,560</t>
  </si>
  <si>
    <t>" m.č. 0.59" 1,340</t>
  </si>
  <si>
    <t>" m.č. 0.60" 3,240</t>
  </si>
  <si>
    <t>" m.č. 0.65" 14,440</t>
  </si>
  <si>
    <t>" m.č. 0.66" 7,940</t>
  </si>
  <si>
    <t>" m.č. 1.04" 263,980</t>
  </si>
  <si>
    <t>" m.č. 1.05" 37,730</t>
  </si>
  <si>
    <t>" m.č. 1.06" 23,400</t>
  </si>
  <si>
    <t>" m.č. 1.30" 19,520</t>
  </si>
  <si>
    <t>" m.č. 1.31" 202,780</t>
  </si>
  <si>
    <t>" m.č. 1.32" 5,340</t>
  </si>
  <si>
    <t>" m.č. 1.33" 11,450</t>
  </si>
  <si>
    <t>" m.č. 1.34" 6,720</t>
  </si>
  <si>
    <t>" m.č. 1.35" 4,960</t>
  </si>
  <si>
    <t>" m.č. 1.36" 10,160</t>
  </si>
  <si>
    <t>" m.č. 1.37" 10,180</t>
  </si>
  <si>
    <t>131</t>
  </si>
  <si>
    <t>-1664148746</t>
  </si>
  <si>
    <t>1414,8*1,15 'Přepočtené koeficientem množství</t>
  </si>
  <si>
    <t>132</t>
  </si>
  <si>
    <t>771579191</t>
  </si>
  <si>
    <t>Montáž podlah z dlaždic keramických Příplatek k cenám za plochu do 5 m2 jednotlivě</t>
  </si>
  <si>
    <t>-748062633</t>
  </si>
  <si>
    <t>https://podminky.urs.cz/item/CS_URS_2025_01/771579191</t>
  </si>
  <si>
    <t>Mezisoučet " 1.NP + 2.NP (reliéfní dlažba)</t>
  </si>
  <si>
    <t>Mezisoučet " 1.PP (velkoplošná dlažba)</t>
  </si>
  <si>
    <t>133</t>
  </si>
  <si>
    <t>771579196</t>
  </si>
  <si>
    <t>Montáž podlah z dlaždic keramických Příplatek k cenám za dvousložkový spárovací tmel</t>
  </si>
  <si>
    <t>-1676186828</t>
  </si>
  <si>
    <t>https://podminky.urs.cz/item/CS_URS_2025_01/771579196</t>
  </si>
  <si>
    <t>" schody" (1,500*21)*(0,2633+0,1833)</t>
  </si>
  <si>
    <t>" sokl" 3761,000*0,150</t>
  </si>
  <si>
    <t>134</t>
  </si>
  <si>
    <t>771579197</t>
  </si>
  <si>
    <t>Montáž podlah z dlaždic keramických Příplatek k cenám za dvousložkové lepidlo</t>
  </si>
  <si>
    <t>2135446325</t>
  </si>
  <si>
    <t>https://podminky.urs.cz/item/CS_URS_2025_01/771579197</t>
  </si>
  <si>
    <t>135</t>
  </si>
  <si>
    <t>771591111</t>
  </si>
  <si>
    <t>Podlahy - ostatní práce penetrace podkladu</t>
  </si>
  <si>
    <t>1546836874</t>
  </si>
  <si>
    <t>https://podminky.urs.cz/item/CS_URS_2025_01/771591111</t>
  </si>
  <si>
    <t>136</t>
  </si>
  <si>
    <t>771591116</t>
  </si>
  <si>
    <t>Podlahy - dokončovací práce spárování epoxidem</t>
  </si>
  <si>
    <t>270798702</t>
  </si>
  <si>
    <t>https://podminky.urs.cz/item/CS_URS_2025_01/771591116</t>
  </si>
  <si>
    <t>" m.č. 1.01" (8,500*2+21,700*2+8,800*2+8,500*2+13,600*2+25,600*2+7,500+21,300*2+8,100*2)*2</t>
  </si>
  <si>
    <t>" m.č. 1.02" (4,485*6+4,535*4)*2</t>
  </si>
  <si>
    <t>137</t>
  </si>
  <si>
    <t>771591161</t>
  </si>
  <si>
    <t>Podlahy - ostatní práce montáž profilu dilatační spáry v rovině dlažby</t>
  </si>
  <si>
    <t>360894891</t>
  </si>
  <si>
    <t>https://podminky.urs.cz/item/CS_URS_2025_01/771591161</t>
  </si>
  <si>
    <t>" m.č. 1.02" 4,485*6+4,535*4</t>
  </si>
  <si>
    <t>138</t>
  </si>
  <si>
    <t>59054164</t>
  </si>
  <si>
    <t>profil dilatační s bočními díly z PVC/CPE tl 10mm</t>
  </si>
  <si>
    <t>-1939027275</t>
  </si>
  <si>
    <t>524,45*1,1 'Přepočtené koeficientem množství</t>
  </si>
  <si>
    <t>139</t>
  </si>
  <si>
    <t>771591185</t>
  </si>
  <si>
    <t>Podlahy - ostatní práce pracnější řezání dlaždic keramických rovné</t>
  </si>
  <si>
    <t>-1722222045</t>
  </si>
  <si>
    <t>https://podminky.urs.cz/item/CS_URS_2025_01/771591185</t>
  </si>
  <si>
    <t>20737,000+1769,000</t>
  </si>
  <si>
    <t>140</t>
  </si>
  <si>
    <t>771591436</t>
  </si>
  <si>
    <t>Liniové odvodnění odvodňovacím žlabem s napojením na kontaktní izolaci pro bezbariérové sprchy v úrovni podlahy s horizontálním nebo vertikálním odtokem s bezrámovým krytem a nosičem pro nalepení dlažby délky 1000 mm</t>
  </si>
  <si>
    <t>-588456066</t>
  </si>
  <si>
    <t>https://podminky.urs.cz/item/CS_URS_2025_01/771591436</t>
  </si>
  <si>
    <t>" m.č. 1.01" 9,000*2+22,000*2+9,000*2+9,000*2+14,000*2+26,000*2+8,000+22,000*2+9,000*2</t>
  </si>
  <si>
    <t>" m.č. 1.02" 5,000*6+5,000*4</t>
  </si>
  <si>
    <t>141</t>
  </si>
  <si>
    <t>771990111</t>
  </si>
  <si>
    <t>Vyrovnání podkladní vrstvy samonivelační stěrkou tl. 4 mm, min. pevnosti 15 MPa</t>
  </si>
  <si>
    <t>1505633980</t>
  </si>
  <si>
    <t>https://podminky.urs.cz/item/CS_URS_2025_01/771990111</t>
  </si>
  <si>
    <t>" velkoplošná dlažba" 1414,800</t>
  </si>
  <si>
    <t>142</t>
  </si>
  <si>
    <t>771990191</t>
  </si>
  <si>
    <t>Vyrovnání podkladní vrstvy samonivelační stěrkou tl. 4 mm, min. pevnosti Příplatek k cenám za každý další 1 mm tloušťky, min. pevnosti 15 MPa</t>
  </si>
  <si>
    <t>1417018321</t>
  </si>
  <si>
    <t>https://podminky.urs.cz/item/CS_URS_2025_01/771990191</t>
  </si>
  <si>
    <t>143</t>
  </si>
  <si>
    <t>998771203</t>
  </si>
  <si>
    <t>Přesun hmot pro podlahy z dlaždic stanovený procentní sazbou (%) z ceny vodorovná dopravní vzdálenost do 50 m základní v objektech výšky přes 12 do 24 m</t>
  </si>
  <si>
    <t>105427405</t>
  </si>
  <si>
    <t>https://podminky.urs.cz/item/CS_URS_2025_01/998771203</t>
  </si>
  <si>
    <t>781</t>
  </si>
  <si>
    <t>Dokončovací práce - obklady</t>
  </si>
  <si>
    <t>144</t>
  </si>
  <si>
    <t>781_R01</t>
  </si>
  <si>
    <t>Keramické obklady stěn včetně dodávky a včetně nerezových lišt</t>
  </si>
  <si>
    <t>-386014596</t>
  </si>
  <si>
    <t>145</t>
  </si>
  <si>
    <t>998781203</t>
  </si>
  <si>
    <t>Přesun hmot pro obklady keramické stanovený procentní sazbou (%) z ceny vodorovná dopravní vzdálenost do 50 m základní v objektech výšky přes 12 do 24 m</t>
  </si>
  <si>
    <t>1356817691</t>
  </si>
  <si>
    <t>https://podminky.urs.cz/item/CS_URS_2025_01/998781203</t>
  </si>
  <si>
    <t>783</t>
  </si>
  <si>
    <t>Dokončovací práce - nátěry</t>
  </si>
  <si>
    <t>146</t>
  </si>
  <si>
    <t>783801401</t>
  </si>
  <si>
    <t>Příprava podkladu omítek před provedením nátěru ometení</t>
  </si>
  <si>
    <t>1635835889</t>
  </si>
  <si>
    <t>https://podminky.urs.cz/item/CS_URS_2025_01/783801401</t>
  </si>
  <si>
    <t>2016,21*4,500*3,400</t>
  </si>
  <si>
    <t>147</t>
  </si>
  <si>
    <t>783813101</t>
  </si>
  <si>
    <t>Penetrační nátěr omítek hladkých betonových povrchů syntetický</t>
  </si>
  <si>
    <t>415328954</t>
  </si>
  <si>
    <t>https://podminky.urs.cz/item/CS_URS_2025_01/783813101</t>
  </si>
  <si>
    <t>148</t>
  </si>
  <si>
    <t>783817401</t>
  </si>
  <si>
    <t>Krycí (ochranný) nátěr omítek dvojnásobný hladkých betonových povrchů nebo povrchů z desek na bázi dřeva (dřevovláknitých apod.) syntetický</t>
  </si>
  <si>
    <t>-1186380943</t>
  </si>
  <si>
    <t>https://podminky.urs.cz/item/CS_URS_2025_01/783817401</t>
  </si>
  <si>
    <t>149</t>
  </si>
  <si>
    <t>783901451</t>
  </si>
  <si>
    <t>Příprava podkladu betonových podlah před provedením nátěru zametením</t>
  </si>
  <si>
    <t>812997515</t>
  </si>
  <si>
    <t>https://podminky.urs.cz/item/CS_URS_2025_01/783901451</t>
  </si>
  <si>
    <t>" m.č. 0.31" 1298,500</t>
  </si>
  <si>
    <t>" m.č. 0.40" 217,040</t>
  </si>
  <si>
    <t>" m.č. 0.41" 83,360</t>
  </si>
  <si>
    <t>" m.č. 0.42" 16,530</t>
  </si>
  <si>
    <t>" m.č. 0.43" 16,560</t>
  </si>
  <si>
    <t>" m.č. 0.44" 16,490</t>
  </si>
  <si>
    <t>" m.č. 0.45" 84,600</t>
  </si>
  <si>
    <t>" m.č. 0.46" 18,000</t>
  </si>
  <si>
    <t>" m.č. 0.47" 115,860</t>
  </si>
  <si>
    <t>" m.č. 0.48" 26,820</t>
  </si>
  <si>
    <t>" m.č. 0.49" 22,350</t>
  </si>
  <si>
    <t>" m.č. 0.50" 14,370</t>
  </si>
  <si>
    <t>" m.č. 0.51" 16,110</t>
  </si>
  <si>
    <t>" m.č. 0.52" 12,850</t>
  </si>
  <si>
    <t>" m.č. 0.53" 7,810</t>
  </si>
  <si>
    <t>" m.č. 0.54" 11,170</t>
  </si>
  <si>
    <t>" m.č. 0.55" 2,660</t>
  </si>
  <si>
    <t>" m.č. 0.56" 4,540</t>
  </si>
  <si>
    <t>" m.č. 0.58" 6,370</t>
  </si>
  <si>
    <t>" m.č. 0.61" 3,200</t>
  </si>
  <si>
    <t>" m.č. 0.62" 2,310</t>
  </si>
  <si>
    <t>" m.č. 0.63" 3,370</t>
  </si>
  <si>
    <t>" m.č. 0.67" 5,380</t>
  </si>
  <si>
    <t>" m.č. 0.68" 9,960</t>
  </si>
  <si>
    <t>150</t>
  </si>
  <si>
    <t>783901453</t>
  </si>
  <si>
    <t>Příprava podkladu betonových podlah před provedením nátěru vysátím</t>
  </si>
  <si>
    <t>-1078723965</t>
  </si>
  <si>
    <t>https://podminky.urs.cz/item/CS_URS_2025_01/783901453</t>
  </si>
  <si>
    <t>151</t>
  </si>
  <si>
    <t>783943151</t>
  </si>
  <si>
    <t>Penetrační nátěr betonových podlah hladkých (z pohledového nebo gletovaného betonu, stěrky apod.) polyuretanový</t>
  </si>
  <si>
    <t>1353620447</t>
  </si>
  <si>
    <t>https://podminky.urs.cz/item/CS_URS_2025_01/783943151</t>
  </si>
  <si>
    <t>152</t>
  </si>
  <si>
    <t>783947161</t>
  </si>
  <si>
    <t>Krycí (uzavírací) nátěr betonových podlah dvojnásobný polyuretanový vodou ředitelný</t>
  </si>
  <si>
    <t>1541603555</t>
  </si>
  <si>
    <t>https://podminky.urs.cz/item/CS_URS_2025_01/783947161</t>
  </si>
  <si>
    <t>153</t>
  </si>
  <si>
    <t>783997151</t>
  </si>
  <si>
    <t>Krycí (uzavírací) nátěr betonových podlah Příplatek k cenám za protiskluznou vrstvu prosypem křemičitým pískem nebo skleněnými kuličkami</t>
  </si>
  <si>
    <t>1632423232</t>
  </si>
  <si>
    <t>https://podminky.urs.cz/item/CS_URS_2025_01/783997151</t>
  </si>
  <si>
    <t>784</t>
  </si>
  <si>
    <t>Dokončovací práce - malby a tapety</t>
  </si>
  <si>
    <t>154</t>
  </si>
  <si>
    <t>784_R01</t>
  </si>
  <si>
    <t>Malby do vlhkého prostředí bílé, otěruvzdorné</t>
  </si>
  <si>
    <t>-1414763475</t>
  </si>
  <si>
    <t>791</t>
  </si>
  <si>
    <t>Zařízení velkokuchyní</t>
  </si>
  <si>
    <t>155</t>
  </si>
  <si>
    <t>791_R02</t>
  </si>
  <si>
    <t>Vybavení restaurace a bufetu nábytkem</t>
  </si>
  <si>
    <t>-909070743</t>
  </si>
  <si>
    <t>Práce a dodávky M</t>
  </si>
  <si>
    <t>33-M</t>
  </si>
  <si>
    <t>Montáže dopr.zaříz.,sklad. zař. a váh</t>
  </si>
  <si>
    <t>156</t>
  </si>
  <si>
    <t>330_R01</t>
  </si>
  <si>
    <t>Dodávka a montáž výtahu pro ZTP - 3 stanice</t>
  </si>
  <si>
    <t>-1883200671</t>
  </si>
  <si>
    <t>157</t>
  </si>
  <si>
    <t>330_R02</t>
  </si>
  <si>
    <t>Dodávka a montáž výtahu pro zásobování - 3 stanice</t>
  </si>
  <si>
    <t>691653097</t>
  </si>
  <si>
    <t>158</t>
  </si>
  <si>
    <t>330_R03</t>
  </si>
  <si>
    <t>Dodávka a montáž jídelního výtahu</t>
  </si>
  <si>
    <t>13321472</t>
  </si>
  <si>
    <t>35-M</t>
  </si>
  <si>
    <t>Montáž čerpadel, kompr.a vodoh.zař.</t>
  </si>
  <si>
    <t>159</t>
  </si>
  <si>
    <t>350_R01</t>
  </si>
  <si>
    <t>Technologie plaveckého bazénu 25 m</t>
  </si>
  <si>
    <t>-1698354472</t>
  </si>
  <si>
    <t>160</t>
  </si>
  <si>
    <t>350_R02</t>
  </si>
  <si>
    <t>Technologie rekreačního bazénu</t>
  </si>
  <si>
    <t>1106148924</t>
  </si>
  <si>
    <t>161</t>
  </si>
  <si>
    <t>350_R03</t>
  </si>
  <si>
    <t>Technologie dětského bazénu</t>
  </si>
  <si>
    <t>-1867349505</t>
  </si>
  <si>
    <t>162</t>
  </si>
  <si>
    <t>350_R04</t>
  </si>
  <si>
    <t>Technologie vířivek</t>
  </si>
  <si>
    <t>-1778753914</t>
  </si>
  <si>
    <t>163</t>
  </si>
  <si>
    <t>350_R05</t>
  </si>
  <si>
    <t>Bazénové příslušenství</t>
  </si>
  <si>
    <t>287581637</t>
  </si>
  <si>
    <t>164</t>
  </si>
  <si>
    <t>350_R06</t>
  </si>
  <si>
    <t>Zdvihací dne včetně dělící stěny</t>
  </si>
  <si>
    <t>-427802303</t>
  </si>
  <si>
    <t>165</t>
  </si>
  <si>
    <t>350_R07</t>
  </si>
  <si>
    <t>Bezpečnostní počítačový systém detekce nehody/tonutí</t>
  </si>
  <si>
    <t>-690493203</t>
  </si>
  <si>
    <t>166</t>
  </si>
  <si>
    <t>350_R08</t>
  </si>
  <si>
    <t>Skluzavka</t>
  </si>
  <si>
    <t>1054064138</t>
  </si>
  <si>
    <t>167</t>
  </si>
  <si>
    <t>350_R09</t>
  </si>
  <si>
    <t>Prvky plynné chlorace</t>
  </si>
  <si>
    <t>664034706</t>
  </si>
  <si>
    <t>168</t>
  </si>
  <si>
    <t>350_R10</t>
  </si>
  <si>
    <t>Ostatní náklady bazénové technologie</t>
  </si>
  <si>
    <t>1047592679</t>
  </si>
  <si>
    <t>169</t>
  </si>
  <si>
    <t>350_R11</t>
  </si>
  <si>
    <t>Vnitřní nerezové bazény - rekreační bazén</t>
  </si>
  <si>
    <t>-309764877</t>
  </si>
  <si>
    <t>170</t>
  </si>
  <si>
    <t>350_R12</t>
  </si>
  <si>
    <t>Vnitřní nerezové bazény - dětský bazén</t>
  </si>
  <si>
    <t>1413693130</t>
  </si>
  <si>
    <t>171</t>
  </si>
  <si>
    <t>350_R13</t>
  </si>
  <si>
    <t>Vnitřní nerezové bazény - vířivá vana 1</t>
  </si>
  <si>
    <t>1024774314</t>
  </si>
  <si>
    <t>172</t>
  </si>
  <si>
    <t>350_R14</t>
  </si>
  <si>
    <t>Vnitřní nerezové bazény - vířivá vana 2</t>
  </si>
  <si>
    <t>926321857</t>
  </si>
  <si>
    <t>173</t>
  </si>
  <si>
    <t>350_R15</t>
  </si>
  <si>
    <t>Vnitřní nerezové bazény - Kneippův chodník</t>
  </si>
  <si>
    <t>-1859362734</t>
  </si>
  <si>
    <t>VV0021</t>
  </si>
  <si>
    <t>Výkaz (20)</t>
  </si>
  <si>
    <t>856,45</t>
  </si>
  <si>
    <t>VV0004</t>
  </si>
  <si>
    <t>Výkaz (3)</t>
  </si>
  <si>
    <t>1445,977</t>
  </si>
  <si>
    <t>VV0031</t>
  </si>
  <si>
    <t>Výkaz (30)</t>
  </si>
  <si>
    <t>988,7</t>
  </si>
  <si>
    <t>VV0033</t>
  </si>
  <si>
    <t>Výkaz (32)</t>
  </si>
  <si>
    <t>96,834</t>
  </si>
  <si>
    <t>VV0032</t>
  </si>
  <si>
    <t>Výkaz (31)</t>
  </si>
  <si>
    <t>769,2</t>
  </si>
  <si>
    <t>VV0005</t>
  </si>
  <si>
    <t>Výkaz (4)</t>
  </si>
  <si>
    <t>76,92</t>
  </si>
  <si>
    <t>VV0006</t>
  </si>
  <si>
    <t>Výkaz (5)</t>
  </si>
  <si>
    <t>7,403</t>
  </si>
  <si>
    <t>02a - SO 02 - Dostavba - 2. část ( šatny )</t>
  </si>
  <si>
    <t>VV0007</t>
  </si>
  <si>
    <t>Výkaz (6)</t>
  </si>
  <si>
    <t>4,627</t>
  </si>
  <si>
    <t>VV0002</t>
  </si>
  <si>
    <t>Výkaz (1)</t>
  </si>
  <si>
    <t>VV0008</t>
  </si>
  <si>
    <t>Výkaz (7)</t>
  </si>
  <si>
    <t>849,056</t>
  </si>
  <si>
    <t>VV0034</t>
  </si>
  <si>
    <t>Výkaz (33)</t>
  </si>
  <si>
    <t>0,046</t>
  </si>
  <si>
    <t>VV0035</t>
  </si>
  <si>
    <t>Výkaz (34)</t>
  </si>
  <si>
    <t>6,411</t>
  </si>
  <si>
    <t>VV0036</t>
  </si>
  <si>
    <t>Výkaz (35)</t>
  </si>
  <si>
    <t>70,463</t>
  </si>
  <si>
    <t>VV0037</t>
  </si>
  <si>
    <t>Výkaz (36)</t>
  </si>
  <si>
    <t>VV0003</t>
  </si>
  <si>
    <t>Výkaz (2)</t>
  </si>
  <si>
    <t>281,373</t>
  </si>
  <si>
    <t>VV0029</t>
  </si>
  <si>
    <t>Výkaz (28)</t>
  </si>
  <si>
    <t>548,96</t>
  </si>
  <si>
    <t>VV0030</t>
  </si>
  <si>
    <t>Výkaz (29)</t>
  </si>
  <si>
    <t>VV0027</t>
  </si>
  <si>
    <t>Výkaz (26)</t>
  </si>
  <si>
    <t>VV0010</t>
  </si>
  <si>
    <t>Výkaz (9)</t>
  </si>
  <si>
    <t>VV0038</t>
  </si>
  <si>
    <t>Výkaz (37)</t>
  </si>
  <si>
    <t>VV0039</t>
  </si>
  <si>
    <t>Výkaz (38)</t>
  </si>
  <si>
    <t>VV0040</t>
  </si>
  <si>
    <t>Výkaz (39)</t>
  </si>
  <si>
    <t>VV0050</t>
  </si>
  <si>
    <t>Výkaz (49)</t>
  </si>
  <si>
    <t>VV0051</t>
  </si>
  <si>
    <t>Výkaz (50)</t>
  </si>
  <si>
    <t>VV0041</t>
  </si>
  <si>
    <t>Výkaz (40)</t>
  </si>
  <si>
    <t>VV0042</t>
  </si>
  <si>
    <t>Výkaz (41)</t>
  </si>
  <si>
    <t>VV0052</t>
  </si>
  <si>
    <t>Výkaz (51)</t>
  </si>
  <si>
    <t>VV0043</t>
  </si>
  <si>
    <t>Výkaz (42)</t>
  </si>
  <si>
    <t>VV0053</t>
  </si>
  <si>
    <t>Výkaz (52)</t>
  </si>
  <si>
    <t>VV0044</t>
  </si>
  <si>
    <t>Výkaz (43)</t>
  </si>
  <si>
    <t>VV0054</t>
  </si>
  <si>
    <t>Výkaz (53)</t>
  </si>
  <si>
    <t>VV0045</t>
  </si>
  <si>
    <t>Výkaz (44)</t>
  </si>
  <si>
    <t>VV0055</t>
  </si>
  <si>
    <t>Výkaz (54)</t>
  </si>
  <si>
    <t>VV0056</t>
  </si>
  <si>
    <t>Výkaz (55)</t>
  </si>
  <si>
    <t>VV0046</t>
  </si>
  <si>
    <t>Výkaz (45)</t>
  </si>
  <si>
    <t>VV0057</t>
  </si>
  <si>
    <t>Výkaz (56)</t>
  </si>
  <si>
    <t>VV0058</t>
  </si>
  <si>
    <t>Výkaz (57)</t>
  </si>
  <si>
    <t>VV0059</t>
  </si>
  <si>
    <t>Výkaz (58)</t>
  </si>
  <si>
    <t>VV0047</t>
  </si>
  <si>
    <t>Výkaz (46)</t>
  </si>
  <si>
    <t>VV0048</t>
  </si>
  <si>
    <t>Výkaz (47)</t>
  </si>
  <si>
    <t>VV0060</t>
  </si>
  <si>
    <t>Výkaz (59)</t>
  </si>
  <si>
    <t>VV0049</t>
  </si>
  <si>
    <t>Výkaz (48)</t>
  </si>
  <si>
    <t>VV0061</t>
  </si>
  <si>
    <t>Výkaz (60)</t>
  </si>
  <si>
    <t>VV0062</t>
  </si>
  <si>
    <t>Výkaz (61)</t>
  </si>
  <si>
    <t>VV0063</t>
  </si>
  <si>
    <t>Výkaz (62)</t>
  </si>
  <si>
    <t>VV0064</t>
  </si>
  <si>
    <t>Výkaz (63)</t>
  </si>
  <si>
    <t>VV0012</t>
  </si>
  <si>
    <t>Výkaz (11)</t>
  </si>
  <si>
    <t>VV0018</t>
  </si>
  <si>
    <t>Výkaz (17)</t>
  </si>
  <si>
    <t>429,97</t>
  </si>
  <si>
    <t>VV0013</t>
  </si>
  <si>
    <t>Výkaz (12)</t>
  </si>
  <si>
    <t>220,24</t>
  </si>
  <si>
    <t>VV0014</t>
  </si>
  <si>
    <t>Výkaz (13)</t>
  </si>
  <si>
    <t>VV0016</t>
  </si>
  <si>
    <t>Výkaz (15)</t>
  </si>
  <si>
    <t>12,59</t>
  </si>
  <si>
    <t>VV0017</t>
  </si>
  <si>
    <t>Výkaz (16)</t>
  </si>
  <si>
    <t>536,37</t>
  </si>
  <si>
    <t>VV0015</t>
  </si>
  <si>
    <t>Výkaz (14)</t>
  </si>
  <si>
    <t>VV0019</t>
  </si>
  <si>
    <t>Výkaz (18)</t>
  </si>
  <si>
    <t>871,856</t>
  </si>
  <si>
    <t>VV0020</t>
  </si>
  <si>
    <t>Výkaz (19)</t>
  </si>
  <si>
    <t>23,864</t>
  </si>
  <si>
    <t>VV0022</t>
  </si>
  <si>
    <t>Výkaz (21)</t>
  </si>
  <si>
    <t>VV0023</t>
  </si>
  <si>
    <t>Výkaz (22)</t>
  </si>
  <si>
    <t>49,784</t>
  </si>
  <si>
    <t>VV0026</t>
  </si>
  <si>
    <t>Výkaz (25)</t>
  </si>
  <si>
    <t>VV0028</t>
  </si>
  <si>
    <t>Výkaz (27)</t>
  </si>
  <si>
    <t>VV0024</t>
  </si>
  <si>
    <t>Výkaz (23)</t>
  </si>
  <si>
    <t>124,46</t>
  </si>
  <si>
    <t>VV0025</t>
  </si>
  <si>
    <t>Výkaz (24)</t>
  </si>
  <si>
    <t>77,5</t>
  </si>
  <si>
    <t>VV0065</t>
  </si>
  <si>
    <t>Výkaz (64)</t>
  </si>
  <si>
    <t>VV0066</t>
  </si>
  <si>
    <t>Výkaz (65)</t>
  </si>
  <si>
    <t>VV0067</t>
  </si>
  <si>
    <t>Výkaz (66)</t>
  </si>
  <si>
    <t>VV0068</t>
  </si>
  <si>
    <t>Výkaz (67)</t>
  </si>
  <si>
    <t>422</t>
  </si>
  <si>
    <t xml:space="preserve">    713 - Izolace tepelné</t>
  </si>
  <si>
    <t xml:space="preserve">    775 - Podlahy skládané</t>
  </si>
  <si>
    <t>HZS - Hodinové zúčtovací sazby</t>
  </si>
  <si>
    <t>OST - Ostatní</t>
  </si>
  <si>
    <t xml:space="preserve">    OST1 - Ostatní práce, dodávky a činnosti </t>
  </si>
  <si>
    <t>VRN - Vedlejší rozpočtové náklady</t>
  </si>
  <si>
    <t xml:space="preserve">    VRN3 - Zařízení staveniště</t>
  </si>
  <si>
    <t xml:space="preserve">    VRN6 - Územní vlivy</t>
  </si>
  <si>
    <t xml:space="preserve">    VRN7 - Provozní vlivy</t>
  </si>
  <si>
    <t>611325416</t>
  </si>
  <si>
    <t>Oprava vápenocementové omítky vnitřních ploch hladké, tl. do 20 mm, s celoplošným přeštukováním, tl. štuku do 3 mm stropů, v rozsahu opravované plochy do 10%</t>
  </si>
  <si>
    <t>1698612897</t>
  </si>
  <si>
    <t>https://podminky.urs.cz/item/CS_URS_2025_01/611325416</t>
  </si>
  <si>
    <t>"Množství určené pomocí aplikace Výměry.</t>
  </si>
  <si>
    <t>"43,220 "m.č. 103"</t>
  </si>
  <si>
    <t>"40,800 "m.č. 104"</t>
  </si>
  <si>
    <t>"2,690 "m.č. 104.1"</t>
  </si>
  <si>
    <t>"2,690 "m.č. 104.2"</t>
  </si>
  <si>
    <t>"40,990 "m.č. 105"</t>
  </si>
  <si>
    <t>"2,690 "m.č. 105.1"</t>
  </si>
  <si>
    <t>"2,720 "m.č. 105.2"</t>
  </si>
  <si>
    <t>"32,120 "m.č. 106"</t>
  </si>
  <si>
    <t>"1,570 "m.č. 107"</t>
  </si>
  <si>
    <t>"16,740 "m.č. 108"</t>
  </si>
  <si>
    <t>"4,730 "m.č. 108.1"</t>
  </si>
  <si>
    <t>"1,360 "m.č. 108.2"</t>
  </si>
  <si>
    <t>"1,450 "m.č. 108.3"</t>
  </si>
  <si>
    <t>"16,250 "m.č. 109"</t>
  </si>
  <si>
    <t>"5,580 "m.č. 109.1"</t>
  </si>
  <si>
    <t>"1,260 "m.č. 109.2"</t>
  </si>
  <si>
    <t>"1,220 "m.č. 109.3"</t>
  </si>
  <si>
    <t>"16,240 "m.č. 110"</t>
  </si>
  <si>
    <t>"5,580 "m.č. 110.1"</t>
  </si>
  <si>
    <t>"1,260 "m.č. 110.2"</t>
  </si>
  <si>
    <t>"1,210 "m.č. 110.3"</t>
  </si>
  <si>
    <t>"43,260 "m.č. 113"</t>
  </si>
  <si>
    <t>"40,840 "m.č. 114"</t>
  </si>
  <si>
    <t>"2,680 "m.č. 114.1"</t>
  </si>
  <si>
    <t>"2,690 "m.č. 114.2"</t>
  </si>
  <si>
    <t>"41,020 "m.č. 115"</t>
  </si>
  <si>
    <t>"2,680 "m.č. 115.1"</t>
  </si>
  <si>
    <t>"2,660 "m.č. 115.2"</t>
  </si>
  <si>
    <t>"31,560 "m.č. 116"</t>
  </si>
  <si>
    <t>"0,460 "m.č. 117"</t>
  </si>
  <si>
    <t>"16,600 "m.č. 118"</t>
  </si>
  <si>
    <t>"4,730 "m.č. 118.1"</t>
  </si>
  <si>
    <t>"2,990 "m.č. 118.2"</t>
  </si>
  <si>
    <t>"16,250 "m.č. 119"</t>
  </si>
  <si>
    <t>"5,580 "m.č. 119.1"</t>
  </si>
  <si>
    <t>"1,270 "m.č. 119.2"</t>
  </si>
  <si>
    <t>"1,220 "m.č. 119.3"</t>
  </si>
  <si>
    <t>"14,170 "m.č. 120"</t>
  </si>
  <si>
    <t>"5,580 "m.č. 120.1"</t>
  </si>
  <si>
    <t>"1,270 "m.č. 120.2"</t>
  </si>
  <si>
    <t>"1,220 "m.č. 120.3"</t>
  </si>
  <si>
    <t>"32,480 "m.č. 121"</t>
  </si>
  <si>
    <t>"9,480 "m.č. 122"</t>
  </si>
  <si>
    <t>"11,470 "m.č. 123"</t>
  </si>
  <si>
    <t>"8,640 "m.č. 124"</t>
  </si>
  <si>
    <t>"2,560 "m.č. 125"</t>
  </si>
  <si>
    <t>"1,560 "m.č. 125.1"</t>
  </si>
  <si>
    <t>"2,120 "m.č. 126"</t>
  </si>
  <si>
    <t>-1813689898</t>
  </si>
  <si>
    <t>"K.O. do výšky stropu/podlhedu</t>
  </si>
  <si>
    <t>"415,268 "m.č. 101, 101.1, 101.2, 102 a 112"</t>
  </si>
  <si>
    <t>"K.O. do výšky 2,50 m</t>
  </si>
  <si>
    <t>"42,804 "m.č. 106" * 2,500</t>
  </si>
  <si>
    <t>"5,490 "m.č. 107" * 2,500</t>
  </si>
  <si>
    <t>"20,064 "m.č. 108" * 2,500</t>
  </si>
  <si>
    <t>"8,775 "m.č. 108.1" * 2,500</t>
  </si>
  <si>
    <t>"4,849 "m.č. 108.2" * 2,500</t>
  </si>
  <si>
    <t>"4,975 "m.č. 108.3" * 2,500</t>
  </si>
  <si>
    <t>"21,921 "m.č. 109" * 2,500</t>
  </si>
  <si>
    <t>"9,623 "m.č. 109.1" * 2,500</t>
  </si>
  <si>
    <t>"4,565 "m.č. 109.2" * 2,500</t>
  </si>
  <si>
    <t>"4,501 "Plocha m.č. 109.3" * 2,500</t>
  </si>
  <si>
    <t>"21,901 "m.č. 110" * 2,500</t>
  </si>
  <si>
    <t>"9,625 "m.č. 110.1" * 2,500</t>
  </si>
  <si>
    <t>"4,566 "m.č. 110.2" * 2,500</t>
  </si>
  <si>
    <t>"4,499 "m.č. 110.3" * 2,500</t>
  </si>
  <si>
    <t>"43,144 "m.č. 116" * 2,500</t>
  </si>
  <si>
    <t>"2,720 "m.č. 117" * 2,500</t>
  </si>
  <si>
    <t>"22,267 "m.č. 118" * 2,500</t>
  </si>
  <si>
    <t>"8,775 "m.č. 118.1" * 2,500</t>
  </si>
  <si>
    <t>"7,130 "m.č. 118.2" * 2,500</t>
  </si>
  <si>
    <t>"21,919 "m.č. 119" * 2,500</t>
  </si>
  <si>
    <t>"9,625 "m.č. 119.1" * 2,500</t>
  </si>
  <si>
    <t>"4,575 "m.č. 119.2" * 2,500</t>
  </si>
  <si>
    <t>"4,500 "m.č. 119.3" * 2,500</t>
  </si>
  <si>
    <t>"21,917 "m.č. 120" * 2,500</t>
  </si>
  <si>
    <t>"9,625 "m.č. 120.1" * 2,500</t>
  </si>
  <si>
    <t>"4,575 "m.č. 120.2" * 2,500</t>
  </si>
  <si>
    <t>"4,500 "m.č. 120.3" * 2,500</t>
  </si>
  <si>
    <t>"14,920 "m.č. 123" * 2,500</t>
  </si>
  <si>
    <t>"6,415 "m.č. 125" * 2,500</t>
  </si>
  <si>
    <t>"5,263 "m.č. 125.1" * 2,500</t>
  </si>
  <si>
    <t>"6,042 "m.č. 126" * 2,500</t>
  </si>
  <si>
    <t>"7,348 "m.č. 127" * 2,500</t>
  </si>
  <si>
    <t>"10,350 "m.č. 128" * 2,500</t>
  </si>
  <si>
    <t>"4,799 "m.č. 128.2" * 2,500</t>
  </si>
  <si>
    <t>"4,900 "m.č. 129.1" * 2,500</t>
  </si>
  <si>
    <t>"5,000 "m.č. 129.2" * 2,500</t>
  </si>
  <si>
    <t>"5,001 "m.č. 130" * 2,500</t>
  </si>
  <si>
    <t>"4,198 "m.č. 131" * 2,500</t>
  </si>
  <si>
    <t>"4,613 "m.č. 132" * 2,500</t>
  </si>
  <si>
    <t>612325416</t>
  </si>
  <si>
    <t>Oprava vápenocementové omítky vnitřních ploch hladké, tl. do 20 mm, s celoplošným přeštukováním, tl. štuku do 3 mm stěn, v rozsahu opravované plochy do 10%</t>
  </si>
  <si>
    <t>1321234633</t>
  </si>
  <si>
    <t>https://podminky.urs.cz/item/CS_URS_2025_01/612325416</t>
  </si>
  <si>
    <t>"pruh nad keramickým obkladem výšky 0,27 m</t>
  </si>
  <si>
    <t>"42,804 "m.č. 106" * 0,270</t>
  </si>
  <si>
    <t>"5,490 "m.č. 107" * 0,270</t>
  </si>
  <si>
    <t>"20,064 "m.č. 108" * 0,270</t>
  </si>
  <si>
    <t>"8,775 "m.č. 108.1" * 0,270</t>
  </si>
  <si>
    <t>"4,849 "m.č. 108.2" * 0,270</t>
  </si>
  <si>
    <t>"4,975 "m.č. 108.3" * 0,270</t>
  </si>
  <si>
    <t>"21,921 "m.č. 109" * 0,270</t>
  </si>
  <si>
    <t>"9,623 "m.č. 109.1" * 0,270</t>
  </si>
  <si>
    <t>"4,565 "m.č. 109.2" * 0,270</t>
  </si>
  <si>
    <t>"4,501 "Plocha m.č. 109.3" * 0,270</t>
  </si>
  <si>
    <t>"21,901 "m.č. 110" * 0,270</t>
  </si>
  <si>
    <t>"9,625 "m.č. 110.1" * 0,270</t>
  </si>
  <si>
    <t>"4,566 "m.č. 110.2" * 0,270</t>
  </si>
  <si>
    <t>"4,499 "m.č. 110.3" * 0,270</t>
  </si>
  <si>
    <t>"43,144 "m.č. 116" * 0,270</t>
  </si>
  <si>
    <t>"2,720 "m.č. 117" * 0,270</t>
  </si>
  <si>
    <t>"22,267 "m.č. 118" * 0,270</t>
  </si>
  <si>
    <t>"8,775 "m.č. 118.1" * 0,270</t>
  </si>
  <si>
    <t>"7,130 "m.č. 118.2" * 0,270</t>
  </si>
  <si>
    <t>"21,919 "m.č. 119" * 0,270</t>
  </si>
  <si>
    <t>"9,625 "m.č. 119.1" * 0,270</t>
  </si>
  <si>
    <t>"4,575 "m.č. 119.2" * 0,270</t>
  </si>
  <si>
    <t>"4,500 "m.č. 119.3" * 0,270</t>
  </si>
  <si>
    <t>"21,917 "m.č. 120" * 0,270</t>
  </si>
  <si>
    <t>"9,625 "m.č. 120.1" * 0,270</t>
  </si>
  <si>
    <t>"4,575 "m.č. 120.2" * 0,270</t>
  </si>
  <si>
    <t>"4,500 "m.č. 120.3" * 0,270</t>
  </si>
  <si>
    <t>"14,920 "m.č. 123" * 0,270</t>
  </si>
  <si>
    <t>"6,415 "m.č. 125" * 0,270</t>
  </si>
  <si>
    <t>"5,263 "m.č. 125.1" * 0,270</t>
  </si>
  <si>
    <t>"6,042 "m.č. 126" * 0,270</t>
  </si>
  <si>
    <t>"7,348 "m.č. 127" * 0,270</t>
  </si>
  <si>
    <t>"10,350 "m.č. 128" * 0,270</t>
  </si>
  <si>
    <t>"4,799 "m.č. 128.2" * 0,270</t>
  </si>
  <si>
    <t>"4,900 "m.č. 129.1" * 0,270</t>
  </si>
  <si>
    <t>"5,000 "m.č. 129.2" * 0,270</t>
  </si>
  <si>
    <t>"5,001 "m.č. 130" * 0,270</t>
  </si>
  <si>
    <t>"4,198 "m.č. 131" * 0,270</t>
  </si>
  <si>
    <t>"4,613 "m.č. 132" * 0,270</t>
  </si>
  <si>
    <t>"plná výška místnosti</t>
  </si>
  <si>
    <t>"19,060 "m.č. 102.1"</t>
  </si>
  <si>
    <t>"88,910 "m.č. 103"</t>
  </si>
  <si>
    <t>"88,873 "m.č. 104"</t>
  </si>
  <si>
    <t>"20,873 "m.č. 104.1"</t>
  </si>
  <si>
    <t>"20,873 "m.č. 104.2"</t>
  </si>
  <si>
    <t>"88,975 "m.č. 105"</t>
  </si>
  <si>
    <t>"20,873 "m.č. 105.1"</t>
  </si>
  <si>
    <t>"21,023 "m.č. 105.2"</t>
  </si>
  <si>
    <t>"17,226 "m.č. 112.1"</t>
  </si>
  <si>
    <t>"88,680 "m.č. 113"</t>
  </si>
  <si>
    <t>"88,573 "m.č. 114"</t>
  </si>
  <si>
    <t>"20,864 "m.č. 114.1"</t>
  </si>
  <si>
    <t>"20,873 "m.č. 114.2"</t>
  </si>
  <si>
    <t>"88,723 "m.č. 115"</t>
  </si>
  <si>
    <t>"20,855 "m.č. 115.1"</t>
  </si>
  <si>
    <t>"20,876 "m.č. 115.2"</t>
  </si>
  <si>
    <t>"46,980 "m.č. 122"</t>
  </si>
  <si>
    <t>"45,433 "m.č. 124"</t>
  </si>
  <si>
    <t>"19,863 "m.č. 128.1"</t>
  </si>
  <si>
    <t>"28,980 "m.č. 129"</t>
  </si>
  <si>
    <t>612331121</t>
  </si>
  <si>
    <t>Omítka cementová vnitřních ploch nanášená ručně jednovrstvá, tloušťky do 10 mm hladká svislých konstrukcí stěn</t>
  </si>
  <si>
    <t>549923387</t>
  </si>
  <si>
    <t>https://podminky.urs.cz/item/CS_URS_2025_01/612331121</t>
  </si>
  <si>
    <t>619996127</t>
  </si>
  <si>
    <t>Ochrana stavebních konstrukcí a samostatných prvků včetně pozdějšího odstranění obedněním z OSB desek svislých ploch</t>
  </si>
  <si>
    <t>-172625831</t>
  </si>
  <si>
    <t>https://podminky.urs.cz/item/CS_URS_2025_01/619996127</t>
  </si>
  <si>
    <t>"15,330 "Stěna výšky 2690 mm"</t>
  </si>
  <si>
    <t>"15,866 "Stěna výšky 2690 mm"</t>
  </si>
  <si>
    <t>"15,876 "Stěna výšky 2690 mm"</t>
  </si>
  <si>
    <t>"1,000 "Stěna ST3 5600x2690 mm" * 5,600 * 2,690</t>
  </si>
  <si>
    <t>"2,000 "Dveře 900x2030/2690 mm" * 0,900 * 2,690</t>
  </si>
  <si>
    <t>"6,000 "Vstupní dveře DV2 - 900x1970/2690 mm" * 0,900 * 2,690</t>
  </si>
  <si>
    <t>619996137</t>
  </si>
  <si>
    <t>Ochrana stavebních konstrukcí a samostatných prvků včetně pozdějšího odstranění obedněním z OSB desek samostatných konstrukcí a prvků</t>
  </si>
  <si>
    <t>-68600544</t>
  </si>
  <si>
    <t>https://podminky.urs.cz/item/CS_URS_2025_01/619996137</t>
  </si>
  <si>
    <t>"rozvody VZT</t>
  </si>
  <si>
    <t>500,000</t>
  </si>
  <si>
    <t>619996147</t>
  </si>
  <si>
    <t>Ochrana stavebních konstrukcí a samostatných prvků včetně pozdějšího odstranění geotextilií zakrytím podlahy</t>
  </si>
  <si>
    <t>889503591</t>
  </si>
  <si>
    <t>https://podminky.urs.cz/item/CS_URS_2025_01/619996147</t>
  </si>
  <si>
    <t>"postupné ochránění dotčených ploch před poškozením stavební činností</t>
  </si>
  <si>
    <t>"(220,240+2,820+43,220+40,800+2,690+2,690+40,990+2,690+2,720+32,120+1,570+16,740+4,730+1,360+1,450+16,250+5,580+1,260+1,220+16,240+5,580+1,260+1,21...</t>
  </si>
  <si>
    <t>631311126</t>
  </si>
  <si>
    <t>Mazanina z betonu prostého bez zvýšených nároků na prostředí tl. přes 80 do 120 mm tř. C 25/30</t>
  </si>
  <si>
    <t>-1176161246</t>
  </si>
  <si>
    <t>https://podminky.urs.cz/item/CS_URS_2025_01/631311126</t>
  </si>
  <si>
    <t>"viz. skladba podlah A 170/02_03/2025</t>
  </si>
  <si>
    <t>"vyztužená mazanina se sítí</t>
  </si>
  <si>
    <t>"m.č. 101 - 110.3; m.č. 112 - 132</t>
  </si>
  <si>
    <t>-1538682842</t>
  </si>
  <si>
    <t>-70109827</t>
  </si>
  <si>
    <t>631319196</t>
  </si>
  <si>
    <t>Příplatek k cenám mazanin za malou plochu do 5 m2 jednotlivě, mazanina tl. přes 80 do 120 mm</t>
  </si>
  <si>
    <t>1657534976</t>
  </si>
  <si>
    <t>https://podminky.urs.cz/item/CS_URS_2025_01/631319196</t>
  </si>
  <si>
    <t>"(2,820+2,690+2,690+2,690+2,720+1,570+4,730+1,360+1,450+1,260+1,220+1,260+1,210+1,860+2,680+2,690+2,680+2,660+0,460+4,730+2,990+1,270+1,220+1,270+1...</t>
  </si>
  <si>
    <t>-1308763080</t>
  </si>
  <si>
    <t>"1x KARI 6/6-100x100 mm - celková plocha 801,68 m2</t>
  </si>
  <si>
    <t>"( 801,680 * 4,44 ) * 0,001</t>
  </si>
  <si>
    <t>"přípočet 30 % na prostřih a stykování</t>
  </si>
  <si>
    <t>"3,559 * 30/100</t>
  </si>
  <si>
    <t>632481213</t>
  </si>
  <si>
    <t>Separační vrstva k oddělení podlahových vrstev z polyetylénové fólie</t>
  </si>
  <si>
    <t>-269255623</t>
  </si>
  <si>
    <t>https://podminky.urs.cz/item/CS_URS_2025_01/632481213</t>
  </si>
  <si>
    <t>"m.č. 101 - 110, 112 - 132</t>
  </si>
  <si>
    <t>633811111</t>
  </si>
  <si>
    <t>Povrchová úprava betonových podlah broušení nerovností do 2 mm (stržení šlemu)</t>
  </si>
  <si>
    <t>-472373894</t>
  </si>
  <si>
    <t>https://podminky.urs.cz/item/CS_URS_2025_01/633811111</t>
  </si>
  <si>
    <t>633991111</t>
  </si>
  <si>
    <t>Povrchová úprava betonových podlah nástřik proti odpařování vody</t>
  </si>
  <si>
    <t>-219296421</t>
  </si>
  <si>
    <t>https://podminky.urs.cz/item/CS_URS_2025_01/633991111</t>
  </si>
  <si>
    <t>634112127</t>
  </si>
  <si>
    <t>Obvodová dilatace mezi stěnou a mazaninou nebo potěrem podlahovým páskem z pěnového PE s fólií tl. do 10 mm, výšky 120 mm</t>
  </si>
  <si>
    <t>159427999</t>
  </si>
  <si>
    <t>https://podminky.urs.cz/item/CS_URS_2025_01/634112127</t>
  </si>
  <si>
    <t>"m.č. 101 - 110.3 a 112 - 132</t>
  </si>
  <si>
    <t>"(148,310+6,807+28,961+28,949+6,799+6,799+28,982+6,799+6,848+42,804+5,490+20,064+8,775+4,849+4,975+21,921+9,623+4,565+4,501+21,901+9,625+4,566+4,49...</t>
  </si>
  <si>
    <t>949101111</t>
  </si>
  <si>
    <t>Lešení pomocné pracovní pro objekty pozemních staveb pro zatížení do 150 kg/m2, o výšce lešeňové podlahy do 1,9 m</t>
  </si>
  <si>
    <t>-792685965</t>
  </si>
  <si>
    <t>https://podminky.urs.cz/item/CS_URS_2025_01/949101111</t>
  </si>
  <si>
    <t>-495957757</t>
  </si>
  <si>
    <t>952902021</t>
  </si>
  <si>
    <t>Čištění budov při provádění oprav a udržovacích prací podlah hladkých zametením</t>
  </si>
  <si>
    <t>-1226612831</t>
  </si>
  <si>
    <t>https://podminky.urs.cz/item/CS_URS_2025_01/952902021</t>
  </si>
  <si>
    <t>"po odstranění původních skladeb</t>
  </si>
  <si>
    <t>769,200</t>
  </si>
  <si>
    <t>952902031</t>
  </si>
  <si>
    <t>Čištění budov při provádění oprav a udržovacích prací podlah hladkých omytím</t>
  </si>
  <si>
    <t>385767182</t>
  </si>
  <si>
    <t>https://podminky.urs.cz/item/CS_URS_2025_01/952902031</t>
  </si>
  <si>
    <t>965042121</t>
  </si>
  <si>
    <t>Bourání mazanin betonových nebo z litého asfaltu tl. do 100 mm, plochy do 1 m2</t>
  </si>
  <si>
    <t>-1684748003</t>
  </si>
  <si>
    <t>https://podminky.urs.cz/item/CS_URS_2025_01/965042121</t>
  </si>
  <si>
    <t>"0,460 "m.č. 117" * 0,100</t>
  </si>
  <si>
    <t>965042131</t>
  </si>
  <si>
    <t>Bourání mazanin betonových nebo z litého asfaltu tl. do 100 mm, plochy do 4 m2</t>
  </si>
  <si>
    <t>1347807312</t>
  </si>
  <si>
    <t>https://podminky.urs.cz/item/CS_URS_2025_01/965042131</t>
  </si>
  <si>
    <t>"2,820 "m.č. 102.1" * 0,100</t>
  </si>
  <si>
    <t>"2,690 "m.č. 104.1" * 0,100</t>
  </si>
  <si>
    <t>"2,690 "m.č. 104.2" * 0,100</t>
  </si>
  <si>
    <t>"2,690 "m.č. 105.1" * 0,100</t>
  </si>
  <si>
    <t>"2,720 "m.č. 105.2" * 0,100</t>
  </si>
  <si>
    <t>"1,570 "m.č. 107" * 0,100</t>
  </si>
  <si>
    <t>"1,360 "m.č. 108.2" * 0,100</t>
  </si>
  <si>
    <t>"1,450 "m.č. 108.3" * 0,100</t>
  </si>
  <si>
    <t>"1,260 "m.č. 109.2" * 0,100</t>
  </si>
  <si>
    <t>"1,220 "m.č. 109.3" * 0,100</t>
  </si>
  <si>
    <t>"1,260 "m.č. 110.2" * 0,100</t>
  </si>
  <si>
    <t>"1,210 "m.č. 110.3" * 0,100</t>
  </si>
  <si>
    <t>"1,860 "m.č. 112.1" * 0,100</t>
  </si>
  <si>
    <t>"2,680 "m.č. 114.1" * 0,100</t>
  </si>
  <si>
    <t>"2,690 "m.č. 114.2" * 0,100</t>
  </si>
  <si>
    <t>"2,680 "m.č. 115.1" * 0,100</t>
  </si>
  <si>
    <t>"2,660 "m.č. 115.2" * 0,100</t>
  </si>
  <si>
    <t>"2,990 "m.č. 118.2" * 0,100</t>
  </si>
  <si>
    <t>"1,270 "m.č. 119.2" * 0,100</t>
  </si>
  <si>
    <t>"1,220 "m.č. 119.3" * 0,100</t>
  </si>
  <si>
    <t>"1,270 "m.č. 120.2" * 0,100</t>
  </si>
  <si>
    <t>"1,220 "m.č. 120.3" * 0,100</t>
  </si>
  <si>
    <t>"2,560 "m.č. 125" * 0,100</t>
  </si>
  <si>
    <t>"1,560 "m.č. 125.1" * 0,100</t>
  </si>
  <si>
    <t>"2,120 "m.č. 126" * 0,100</t>
  </si>
  <si>
    <t>"3,340 "m.č. 127" * 0,100</t>
  </si>
  <si>
    <t>"3,070 "m.č. 128.1" * 0,100</t>
  </si>
  <si>
    <t>"1,350 "m.č. 128.2" * 0,100</t>
  </si>
  <si>
    <t>"1,400 "m.č. 129.1" * 0,100</t>
  </si>
  <si>
    <t>"1,470 "m.č. 129.2" * 0,100</t>
  </si>
  <si>
    <t>"1,490 "m.č. 130" * 0,100</t>
  </si>
  <si>
    <t>"1,100 "m.č. 131" * 0,100</t>
  </si>
  <si>
    <t>"1,170 "m.č. 132" * 0,100</t>
  </si>
  <si>
    <t>965042141</t>
  </si>
  <si>
    <t>Bourání mazanin betonových nebo z litého asfaltu tl. do 100 mm, plochy přes 4 m2</t>
  </si>
  <si>
    <t>733924463</t>
  </si>
  <si>
    <t>https://podminky.urs.cz/item/CS_URS_2025_01/965042141</t>
  </si>
  <si>
    <t>"220,240 "m.č. 101, 101.1, 101.2, 102 a 112" * 0,100</t>
  </si>
  <si>
    <t>"43,220 "m.č. 103" * 0,100</t>
  </si>
  <si>
    <t>"40,800 "m.č. 104" * 0,100</t>
  </si>
  <si>
    <t>"40,990 "m.č. 105" * 0,100</t>
  </si>
  <si>
    <t>"32,120 "m.č. 106" * 0,100</t>
  </si>
  <si>
    <t>"16,740 "m.č. 108" * 0,100</t>
  </si>
  <si>
    <t>"4,730 "m.č. 108.1" * 0,100</t>
  </si>
  <si>
    <t>"16,250 "m.č. 109" * 0,100</t>
  </si>
  <si>
    <t>"5,580 "m.č. 109.1" * 0,100</t>
  </si>
  <si>
    <t>"16,240 "m.č. 110" * 0,100</t>
  </si>
  <si>
    <t>"5,580 "m.č. 110.1" * 0,100</t>
  </si>
  <si>
    <t>"43,260 "m.č. 113" * 0,100</t>
  </si>
  <si>
    <t>"40,840 "m.č. 114" * 0,100</t>
  </si>
  <si>
    <t>"41,020 "m.č. 115" * 0,100</t>
  </si>
  <si>
    <t>"31,560 "m.č. 116" * 0,100</t>
  </si>
  <si>
    <t>"16,600 "m.č. 118" * 0,100</t>
  </si>
  <si>
    <t>"4,730 "m.č. 118.1" * 0,100</t>
  </si>
  <si>
    <t>"16,250 "m.č. 119" * 0,100</t>
  </si>
  <si>
    <t>"5,580 "m.č. 119.1" * 0,100</t>
  </si>
  <si>
    <t>"14,170 "m.č. 120" * 0,100</t>
  </si>
  <si>
    <t>"5,580 "m.č. 120.1" * 0,100</t>
  </si>
  <si>
    <t>"9,480 "m.č. 122" * 0,100</t>
  </si>
  <si>
    <t>"11,470 "m.č. 123" * 0,100</t>
  </si>
  <si>
    <t>"8,640 "m.č. 124" * 0,100</t>
  </si>
  <si>
    <t>"6,480 "m.č. 128" * 0,100</t>
  </si>
  <si>
    <t>"6,480 "m.č. 129" * 0,100</t>
  </si>
  <si>
    <t>965046111</t>
  </si>
  <si>
    <t>Broušení stávajících betonových podlah úběr do 3 mm</t>
  </si>
  <si>
    <t>-1119559133</t>
  </si>
  <si>
    <t>https://podminky.urs.cz/item/CS_URS_2025_01/965046111</t>
  </si>
  <si>
    <t>"po odstranění původních skladebních vrstev, příprava podkladu pro nové skladby</t>
  </si>
  <si>
    <t>"celkový úběr v tl. 5 mm</t>
  </si>
  <si>
    <t>"220,240 "m.č. 101, 101.1, 101.2, 102 a 112"</t>
  </si>
  <si>
    <t>"2,820 "m.č. 102.1"</t>
  </si>
  <si>
    <t>"1,860 "m.č. 112.1"</t>
  </si>
  <si>
    <t>"3,340 "m.č. 127"</t>
  </si>
  <si>
    <t>"6,480 "m.č. 128"</t>
  </si>
  <si>
    <t>"3,070 "m.č. 128.1"</t>
  </si>
  <si>
    <t>"1,350 "m.č. 128.2"</t>
  </si>
  <si>
    <t>"6,480 "m.č. 129"</t>
  </si>
  <si>
    <t>"1,400 "m.č. 129.1"</t>
  </si>
  <si>
    <t>"1,470 "m.č. 129.2"</t>
  </si>
  <si>
    <t>"1,490 "m.č. 130"</t>
  </si>
  <si>
    <t>"1,100 "m.č. 131"</t>
  </si>
  <si>
    <t>"1,170 "m.č. 132"</t>
  </si>
  <si>
    <t>965046119</t>
  </si>
  <si>
    <t>Broušení stávajících betonových podlah Příplatek k ceně za každý další 1 mm úběru</t>
  </si>
  <si>
    <t>-74858854</t>
  </si>
  <si>
    <t>https://podminky.urs.cz/item/CS_URS_2025_01/965046119</t>
  </si>
  <si>
    <t>"220,240  "m.č. 101, 101.1, 101.2, 102 a 112"</t>
  </si>
  <si>
    <t>"2,820  "m.č. 102.1"</t>
  </si>
  <si>
    <t>"43,220  "m.č. 103"</t>
  </si>
  <si>
    <t>"40,800  "m.č. 104"</t>
  </si>
  <si>
    <t>"2,690  "m.č. 104.1"</t>
  </si>
  <si>
    <t>"2,690  "m.č. 104.2"</t>
  </si>
  <si>
    <t>"40,990  "m.č. 105"</t>
  </si>
  <si>
    <t>"2,690  "m.č. 105.1"</t>
  </si>
  <si>
    <t>"2,720  "m.č. 105.2"</t>
  </si>
  <si>
    <t>"32,120  "m.č. 106"</t>
  </si>
  <si>
    <t>"1,570  "m.č. 107"</t>
  </si>
  <si>
    <t>"16,740  "m.č. 108"</t>
  </si>
  <si>
    <t>"4,730  "m.č. 108.1"</t>
  </si>
  <si>
    <t>"1,360  "m.č. 108.2"</t>
  </si>
  <si>
    <t>"1,450  "m.č. 108.3"</t>
  </si>
  <si>
    <t>"16,250  "m.č. 109"</t>
  </si>
  <si>
    <t>"5,580  "m.č. 109.1"</t>
  </si>
  <si>
    <t>"1,260  "m.č. 109.2"</t>
  </si>
  <si>
    <t>"1,220  "m.č. 109.3"</t>
  </si>
  <si>
    <t>"16,240  "m.č. 110"</t>
  </si>
  <si>
    <t>"5,580  "m.č. 110.1"</t>
  </si>
  <si>
    <t>"1,260  "m.č. 110.2"</t>
  </si>
  <si>
    <t>"1,210  "m.č. 110.3"</t>
  </si>
  <si>
    <t>"1,860  "m.č. 112.1"</t>
  </si>
  <si>
    <t>"43,260  "m.č. 113"</t>
  </si>
  <si>
    <t>"40,840  "m.č. 114"</t>
  </si>
  <si>
    <t>"2,680  "m.č. 114.1"</t>
  </si>
  <si>
    <t>"2,690  "m.č. 114.2"</t>
  </si>
  <si>
    <t>"41,020  "m.č. 115"</t>
  </si>
  <si>
    <t>"2,680  "m.č. 115.1"</t>
  </si>
  <si>
    <t>"2,660  "m.č. 115.2"</t>
  </si>
  <si>
    <t>"31,560  "m.č. 116"</t>
  </si>
  <si>
    <t>"0,460  "m.č. 117"</t>
  </si>
  <si>
    <t>"16,600  "m.č. 118"</t>
  </si>
  <si>
    <t>"4,730  "m.č. 118.1"</t>
  </si>
  <si>
    <t>"2,990  "m.č. 118.2"</t>
  </si>
  <si>
    <t>"16,250  "m.č. 119"</t>
  </si>
  <si>
    <t>"5,580  "m.č. 119.1"</t>
  </si>
  <si>
    <t>"1,270  "m.č. 119.2"</t>
  </si>
  <si>
    <t>"1,220  "m.č. 119.3"</t>
  </si>
  <si>
    <t>"14,170  "m.č. 120"</t>
  </si>
  <si>
    <t>"5,580  "m.č. 120.1"</t>
  </si>
  <si>
    <t>"1,270  "m.č. 120.2"</t>
  </si>
  <si>
    <t>"1,220  "m.č. 120.3"</t>
  </si>
  <si>
    <t>"32,480  "m.č. 121"</t>
  </si>
  <si>
    <t>"9,480  "m.č. 122"</t>
  </si>
  <si>
    <t>"11,470  "m.č. 123"</t>
  </si>
  <si>
    <t>"8,640  "m.č. 124"</t>
  </si>
  <si>
    <t>"2,560  "m.č. 125"</t>
  </si>
  <si>
    <t>"1,560  "m.č. 125.1"</t>
  </si>
  <si>
    <t>"2,120  "m.č. 126"</t>
  </si>
  <si>
    <t>"3,340  "m.č. 127"</t>
  </si>
  <si>
    <t>"6,480  "m.č. 128"</t>
  </si>
  <si>
    <t>"3,070  "m.č. 128.1"</t>
  </si>
  <si>
    <t>"1,350  "m.č. 128.2"</t>
  </si>
  <si>
    <t>"6,480  "m.č. 129"</t>
  </si>
  <si>
    <t>"1,400  "m.č. 129.1"</t>
  </si>
  <si>
    <t>"1,470  "m.č. 129.2"</t>
  </si>
  <si>
    <t>"1,490  "m.č. 130"</t>
  </si>
  <si>
    <t>"1,100  "m.č. 131"</t>
  </si>
  <si>
    <t>"1,170  "m.č. 132"</t>
  </si>
  <si>
    <t>VV0037 * 2</t>
  </si>
  <si>
    <t>965049111</t>
  </si>
  <si>
    <t>Bourání mazanin Příplatek k cenám za bourání mazanin betonových se svařovanou sítí, tl. do 100 mm</t>
  </si>
  <si>
    <t>1635079298</t>
  </si>
  <si>
    <t>https://podminky.urs.cz/item/CS_URS_2025_01/965049111</t>
  </si>
  <si>
    <t>"VV viz. 965042121</t>
  </si>
  <si>
    <t>"VV viz. 965042131</t>
  </si>
  <si>
    <t>"VV viz. 965042141</t>
  </si>
  <si>
    <t>965081213</t>
  </si>
  <si>
    <t>Bourání podlah z dlaždic bez podkladního lože nebo mazaniny, s jakoukoliv výplní spár keramických nebo xylolitových tl. do 10 mm, plochy přes 1 m2</t>
  </si>
  <si>
    <t>-8159160</t>
  </si>
  <si>
    <t>https://podminky.urs.cz/item/CS_URS_2025_01/965081213</t>
  </si>
  <si>
    <t>965081611</t>
  </si>
  <si>
    <t>Odsekání soklíků včetně otlučení podkladní omítky až na zdivo rovných</t>
  </si>
  <si>
    <t>1202336737</t>
  </si>
  <si>
    <t>https://podminky.urs.cz/item/CS_URS_2025_01/965081611</t>
  </si>
  <si>
    <t>"6,807 "m.č. 102.1"</t>
  </si>
  <si>
    <t>"28,961 "m.č. 103"</t>
  </si>
  <si>
    <t>"28,949 "m.č. 104"</t>
  </si>
  <si>
    <t>"6,799 "m.č. 104.1"</t>
  </si>
  <si>
    <t>"6,799 "m.č. 104.2"</t>
  </si>
  <si>
    <t>"28,982 "m.č. 105"</t>
  </si>
  <si>
    <t>"6,799 "m.č. 105.1"</t>
  </si>
  <si>
    <t>"6,848 "m.č. 105.2"</t>
  </si>
  <si>
    <t>"6,152 "m.č. 112.1"</t>
  </si>
  <si>
    <t>"28,886 "m.č. 113"</t>
  </si>
  <si>
    <t>"28,851 "m.č. 114"</t>
  </si>
  <si>
    <t>"6,796 "m.č. 114.1"</t>
  </si>
  <si>
    <t>"6,799 "m.č. 114.2"</t>
  </si>
  <si>
    <t>"28,900 "m.č. 115"</t>
  </si>
  <si>
    <t>"6,793 "m.č. 115.1"</t>
  </si>
  <si>
    <t>"6,800 "m.č. 115.2"</t>
  </si>
  <si>
    <t>"15,303 "m.č. 122"</t>
  </si>
  <si>
    <t>"14,799 "m.č. 124"</t>
  </si>
  <si>
    <t>"10,350 "m.č. 129"</t>
  </si>
  <si>
    <t>978011121</t>
  </si>
  <si>
    <t>Otlučení vápenných nebo vápenocementových omítek vnitřních ploch stropů, v rozsahu přes 5 do 10 %</t>
  </si>
  <si>
    <t>28812949</t>
  </si>
  <si>
    <t>https://podminky.urs.cz/item/CS_URS_2025_01/978011121</t>
  </si>
  <si>
    <t>978013121</t>
  </si>
  <si>
    <t>Otlučení vápenných nebo vápenocementových omítek vnitřních ploch stěn s vyškrabáním spar, s očištěním zdiva, v rozsahu přes 5 do 10 %</t>
  </si>
  <si>
    <t>-1905407939</t>
  </si>
  <si>
    <t>https://podminky.urs.cz/item/CS_URS_2025_01/978013121</t>
  </si>
  <si>
    <t>978059541</t>
  </si>
  <si>
    <t>Odsekání obkladů stěn včetně otlučení podkladní omítky až na zdivo z obkládaček vnitřních, z jakýchkoliv materiálů, plochy přes 1 m2</t>
  </si>
  <si>
    <t>-1204403815</t>
  </si>
  <si>
    <t>https://podminky.urs.cz/item/CS_URS_2025_01/978059541</t>
  </si>
  <si>
    <t>993121111</t>
  </si>
  <si>
    <t>Dovoz a odvoz lešení včetně naložení a složení prostorového lehkého, na vzdálenost do 10 km</t>
  </si>
  <si>
    <t>796381662</t>
  </si>
  <si>
    <t>https://podminky.urs.cz/item/CS_URS_2025_01/993121111</t>
  </si>
  <si>
    <t>"celkovová dovozová vzdálenost max. &gt; 25 km</t>
  </si>
  <si>
    <t>"VV viz. 949101111</t>
  </si>
  <si>
    <t>769,200 * 1,000</t>
  </si>
  <si>
    <t>993121119</t>
  </si>
  <si>
    <t>Dovoz a odvoz lešení včetně naložení a složení prostorového lehkého, na vzdálenost Příplatek k ceně za každých dalších i započatých 10 km přes 10 km</t>
  </si>
  <si>
    <t>2040066957</t>
  </si>
  <si>
    <t>https://podminky.urs.cz/item/CS_URS_2025_01/993121119</t>
  </si>
  <si>
    <t>( 769,200 * 1,000 ) * 15</t>
  </si>
  <si>
    <t>653852266</t>
  </si>
  <si>
    <t>"separace výztuže bet. mazaniny - druhotné využití</t>
  </si>
  <si>
    <t>997013211</t>
  </si>
  <si>
    <t>Vnitrostaveništní doprava suti a vybouraných hmot vodorovně do 50 m s naložením ručně pro budovy a haly výšky do 6 m</t>
  </si>
  <si>
    <t>1798530150</t>
  </si>
  <si>
    <t>https://podminky.urs.cz/item/CS_URS_2025_01/997013211</t>
  </si>
  <si>
    <t>997013501</t>
  </si>
  <si>
    <t>Odvoz suti a vybouraných hmot na skládku nebo meziskládku se složením, na vzdálenost do 1 km</t>
  </si>
  <si>
    <t>-2025314572</t>
  </si>
  <si>
    <t>https://podminky.urs.cz/item/CS_URS_2025_01/997013501</t>
  </si>
  <si>
    <t>997013509</t>
  </si>
  <si>
    <t>Odvoz suti a vybouraných hmot na skládku nebo meziskládku se složením, na vzdálenost Příplatek k ceně za každý další započatý 1 km přes 1 km</t>
  </si>
  <si>
    <t>-1583152443</t>
  </si>
  <si>
    <t>https://podminky.urs.cz/item/CS_URS_2025_01/997013509</t>
  </si>
  <si>
    <t>329,59*24 'Přepočtené koeficientem množství</t>
  </si>
  <si>
    <t>997013645</t>
  </si>
  <si>
    <t>Poplatek za uložení stavebního odpadu na skládce (skládkovné) asfaltového bez obsahu dehtu zatříděného do Katalogu odpadů pod kódem 17 03 02</t>
  </si>
  <si>
    <t>-1228768594</t>
  </si>
  <si>
    <t>https://podminky.urs.cz/item/CS_URS_2025_01/997013645</t>
  </si>
  <si>
    <t>"asfaltové pásy</t>
  </si>
  <si>
    <t>6,039</t>
  </si>
  <si>
    <t>9970138.r1</t>
  </si>
  <si>
    <t>Výzisk z prodeje kovového odpadu/šrotu ve sběrně druhotných surovin</t>
  </si>
  <si>
    <t>2088380570</t>
  </si>
  <si>
    <t>"separovaná výztuž bet. mazanin</t>
  </si>
  <si>
    <t>- 4,627</t>
  </si>
  <si>
    <t>1142347197</t>
  </si>
  <si>
    <t>"OSB desky</t>
  </si>
  <si>
    <t>1,937</t>
  </si>
  <si>
    <t>997013813</t>
  </si>
  <si>
    <t>Poplatek za uložení stavebního odpadu na skládce (skládkovné) z plastických hmot zatříděného do Katalogu odpadů pod kódem 17 02 03</t>
  </si>
  <si>
    <t>-852652200</t>
  </si>
  <si>
    <t>https://podminky.urs.cz/item/CS_URS_2025_01/997013813</t>
  </si>
  <si>
    <t>"kročejová izolace</t>
  </si>
  <si>
    <t>0,274</t>
  </si>
  <si>
    <t>997013814</t>
  </si>
  <si>
    <t>Poplatek za uložení stavebního odpadu na skládce (skládkovné) z izolačních materiálů zatříděného do Katalogu odpadů pod kódem 17 06 04</t>
  </si>
  <si>
    <t>-482938782</t>
  </si>
  <si>
    <t>https://podminky.urs.cz/item/CS_URS_2025_01/997013814</t>
  </si>
  <si>
    <t>"geotextílie</t>
  </si>
  <si>
    <t>0,462</t>
  </si>
  <si>
    <t>"EPS</t>
  </si>
  <si>
    <t>1,372</t>
  </si>
  <si>
    <t>997013861</t>
  </si>
  <si>
    <t>Poplatek za uložení stavebního odpadu na recyklační skládce (skládkovné) z prostého betonu zatříděného do Katalogu odpadů pod kódem 17 01 01</t>
  </si>
  <si>
    <t>1463182243</t>
  </si>
  <si>
    <t>https://podminky.urs.cz/item/CS_URS_2025_01/997013861</t>
  </si>
  <si>
    <t>"bet. mazanina</t>
  </si>
  <si>
    <t>0,101 + 14,104 + 155,019</t>
  </si>
  <si>
    <t>997013863</t>
  </si>
  <si>
    <t>Poplatek za uložení stavebního odpadu na recyklační skládce (skládkovné) cihelného zatříděného do Katalogu odpadů pod kódem 17 01 02</t>
  </si>
  <si>
    <t>-1052134237</t>
  </si>
  <si>
    <t>https://podminky.urs.cz/item/CS_URS_2025_01/997013863</t>
  </si>
  <si>
    <t>"omítky</t>
  </si>
  <si>
    <t>3,426 + 3,955</t>
  </si>
  <si>
    <t>"malby</t>
  </si>
  <si>
    <t>0,598</t>
  </si>
  <si>
    <t>997013867</t>
  </si>
  <si>
    <t>Poplatek za uložení stavebního odpadu na recyklační skládce (skládkovné) z tašek a keramických výrobků zatříděného do Katalogu odpadů pod kódem 17 01 03</t>
  </si>
  <si>
    <t>2026055006</t>
  </si>
  <si>
    <t>https://podminky.urs.cz/item/CS_URS_2025_01/997013867</t>
  </si>
  <si>
    <t>"ker. dlažba</t>
  </si>
  <si>
    <t>26,922 + 2,532</t>
  </si>
  <si>
    <t>"ker. obklad</t>
  </si>
  <si>
    <t>98,326</t>
  </si>
  <si>
    <t>998018001</t>
  </si>
  <si>
    <t>Přesun hmot pro budovy občanské výstavby, bydlení, výrobu a služby ruční (bez užití mechanizace) vodorovná dopravní vzdálenost do 100 m pro budovy s jakoukoliv nosnou konstrukcí výšky do 6 m</t>
  </si>
  <si>
    <t>-2140073539</t>
  </si>
  <si>
    <t>https://podminky.urs.cz/item/CS_URS_2025_01/998018001</t>
  </si>
  <si>
    <t>711131111</t>
  </si>
  <si>
    <t>Provedení izolace proti zemní vlhkosti pásy na sucho samolepícího asfaltového pásu na ploše vodorovné V</t>
  </si>
  <si>
    <t>1907050886</t>
  </si>
  <si>
    <t>https://podminky.urs.cz/item/CS_URS_2025_01/711131111</t>
  </si>
  <si>
    <t>"v místě sprch a šaten</t>
  </si>
  <si>
    <t>"Keramická dlažba hladká 300x300 mm</t>
  </si>
  <si>
    <t>"Keramická dlažba protiskluzná 300x300 mm</t>
  </si>
  <si>
    <t>62853001</t>
  </si>
  <si>
    <t>pás asfaltový samolepicí modifikovaný SBS s vložkou ze skleněné tkaniny se spalitelnou fólií nebo jemnozrnným minerálním posypem nebo textilií na horním povrchu tl 4,0mm</t>
  </si>
  <si>
    <t>-366410206</t>
  </si>
  <si>
    <t>548,96*1,1655 'Přepočtené koeficientem množství</t>
  </si>
  <si>
    <t>711141559</t>
  </si>
  <si>
    <t>Provedení izolace proti zemní vlhkosti pásy přitavením NAIP na ploše vodorovné V</t>
  </si>
  <si>
    <t>-1638278689</t>
  </si>
  <si>
    <t>https://podminky.urs.cz/item/CS_URS_2025_01/711141559</t>
  </si>
  <si>
    <t>62855001</t>
  </si>
  <si>
    <t>pás asfaltový natavitelný modifikovaný SBS s vložkou z polyesterové rohože a spalitelnou PE fólií nebo jemnozrnným minerálním posypem na horním povrchu tl 4,0mm</t>
  </si>
  <si>
    <t>1002428199</t>
  </si>
  <si>
    <t>711141821</t>
  </si>
  <si>
    <t>Odstranění izolace proti vodě, vlhkosti a plynům z přitavených pásů NAIP z plochy vodorovné V dvouvrstvé</t>
  </si>
  <si>
    <t>-831219638</t>
  </si>
  <si>
    <t>https://podminky.urs.cz/item/CS_URS_2025_01/711141821</t>
  </si>
  <si>
    <t>"původní HI skladba</t>
  </si>
  <si>
    <t>"2x asfaltový pás</t>
  </si>
  <si>
    <t>998711121</t>
  </si>
  <si>
    <t>Přesun hmot pro izolace proti vodě, vlhkosti a plynům stanovený z hmotnosti přesunovaného materiálu vodorovná dopravní vzdálenost do 50 m ruční (bez užití mechanizace) v objektech výšky do 6 m</t>
  </si>
  <si>
    <t>-1561642760</t>
  </si>
  <si>
    <t>https://podminky.urs.cz/item/CS_URS_2025_01/998711121</t>
  </si>
  <si>
    <t>713</t>
  </si>
  <si>
    <t>Izolace tepelné</t>
  </si>
  <si>
    <t>713120821</t>
  </si>
  <si>
    <t>Odstranění tepelné izolace podlah z rohoží, pásů, dílců, desek, bloků podlah volně kladených nebo mezi trámy z polystyrenu, tloušťka izolace suchého, tloušťka izolace do 100 mm</t>
  </si>
  <si>
    <t>1880320957</t>
  </si>
  <si>
    <t>https://podminky.urs.cz/item/CS_URS_2025_01/713120821</t>
  </si>
  <si>
    <t>713121111</t>
  </si>
  <si>
    <t>Montáž tepelné izolace podlah rohožemi, pásy, deskami, dílci, bloky (izolační materiál ve specifikaci) kladenými volně jednovrstvá</t>
  </si>
  <si>
    <t>-1826976721</t>
  </si>
  <si>
    <t>https://podminky.urs.cz/item/CS_URS_2025_01/713121111</t>
  </si>
  <si>
    <t>28372309</t>
  </si>
  <si>
    <t>deska EPS 100 pro konstrukce s běžným zatížením λ=0,037 tl 100mm</t>
  </si>
  <si>
    <t>-741016195</t>
  </si>
  <si>
    <t>548,96*1,05 'Přepočtené koeficientem množství</t>
  </si>
  <si>
    <t>713121121</t>
  </si>
  <si>
    <t>Montáž tepelné izolace podlah rohožemi, pásy, deskami, dílci, bloky (izolační materiál ve specifikaci) kladenými volně dvouvrstvá</t>
  </si>
  <si>
    <t>-2039779569</t>
  </si>
  <si>
    <t>https://podminky.urs.cz/item/CS_URS_2025_01/713121121</t>
  </si>
  <si>
    <t>"kročejová izolace 2x tl. 5 mm</t>
  </si>
  <si>
    <t>61155353</t>
  </si>
  <si>
    <t>podložka pod plovoucí podlahy dřevovláknitá pro kročejový útlum tl 5mm</t>
  </si>
  <si>
    <t>681272493</t>
  </si>
  <si>
    <t>769,2*2,1 'Přepočtené koeficientem množství</t>
  </si>
  <si>
    <t>998713121</t>
  </si>
  <si>
    <t>Přesun hmot pro izolace tepelné stanovený z hmotnosti přesunovaného materiálu vodorovná dopravní vzdálenost do 50 m ruční (bez užití mechanizace) v objektech výšky do 6 m</t>
  </si>
  <si>
    <t>-1788614447</t>
  </si>
  <si>
    <t>https://podminky.urs.cz/item/CS_URS_2025_01/998713121</t>
  </si>
  <si>
    <t>721100911</t>
  </si>
  <si>
    <t>Opravy potrubí hrdlového zazátkování hrdla kanalizačního potrubí</t>
  </si>
  <si>
    <t>-83010248</t>
  </si>
  <si>
    <t>https://podminky.urs.cz/item/CS_URS_2025_01/721100911</t>
  </si>
  <si>
    <t>"22,000 "Um"</t>
  </si>
  <si>
    <t>"3,000 "Umm"</t>
  </si>
  <si>
    <t>"17,000 "Wc"</t>
  </si>
  <si>
    <t>"1,000 "Bid"</t>
  </si>
  <si>
    <t>"10,000 "Pis"</t>
  </si>
  <si>
    <t>"7,000 "Výl"</t>
  </si>
  <si>
    <t>"1,000 "Spr. kabina"</t>
  </si>
  <si>
    <t>722130901</t>
  </si>
  <si>
    <t>Opravy vodovodního potrubí z ocelových trubek pozinkovaných závitových zazátkování vývodu</t>
  </si>
  <si>
    <t>1086746465</t>
  </si>
  <si>
    <t>https://podminky.urs.cz/item/CS_URS_2025_01/722130901</t>
  </si>
  <si>
    <t>"22,000 "Um" * 2</t>
  </si>
  <si>
    <t>"3,000 "Umm" * 2</t>
  </si>
  <si>
    <t>"17,000 "Wc" * 1</t>
  </si>
  <si>
    <t>"1,000 "Bid" * 2</t>
  </si>
  <si>
    <t>"10,000 "Pis" * 1</t>
  </si>
  <si>
    <t>"7,000 "Výl" * 1</t>
  </si>
  <si>
    <t>"1,000 "Spr. kabina" * 2</t>
  </si>
  <si>
    <t>722190901</t>
  </si>
  <si>
    <t>Opravy ostatní uzavření nebo otevření vodovodního potrubí při opravách včetně vypuštění a napuštění</t>
  </si>
  <si>
    <t>968651049</t>
  </si>
  <si>
    <t>https://podminky.urs.cz/item/CS_URS_2025_01/722190901</t>
  </si>
  <si>
    <t>725110811</t>
  </si>
  <si>
    <t>Demontáž klozetů splachovacíchch s nádrží nebo tlakovým splachovačem</t>
  </si>
  <si>
    <t>142847041</t>
  </si>
  <si>
    <t>https://podminky.urs.cz/item/CS_URS_2025_01/725110811</t>
  </si>
  <si>
    <t>725119125</t>
  </si>
  <si>
    <t>Zařízení záchodů montáž klozetových mís závěsných na nosné stěny</t>
  </si>
  <si>
    <t>690376281</t>
  </si>
  <si>
    <t>https://podminky.urs.cz/item/CS_URS_2025_01/725119125</t>
  </si>
  <si>
    <t>725119131</t>
  </si>
  <si>
    <t>Zařízení záchodů montáž klozetových sedátek standardních</t>
  </si>
  <si>
    <t>-7206659</t>
  </si>
  <si>
    <t>https://podminky.urs.cz/item/CS_URS_2025_01/725119131</t>
  </si>
  <si>
    <t>55167394</t>
  </si>
  <si>
    <t>sedátko klozetové duroplastové bílé antibakteriální</t>
  </si>
  <si>
    <t>952642642</t>
  </si>
  <si>
    <t>725129101</t>
  </si>
  <si>
    <t>Pisoárové záchodky montáž ostatních typů keramických</t>
  </si>
  <si>
    <t>-333893228</t>
  </si>
  <si>
    <t>https://podminky.urs.cz/item/CS_URS_2025_01/725129101</t>
  </si>
  <si>
    <t>725210821</t>
  </si>
  <si>
    <t>Demontáž umyvadel bez výtokových armatur umyvadel</t>
  </si>
  <si>
    <t>546612938</t>
  </si>
  <si>
    <t>https://podminky.urs.cz/item/CS_URS_2025_01/725210821</t>
  </si>
  <si>
    <t>725210826</t>
  </si>
  <si>
    <t>Demontáž umyvadel bez výtokových armatur umývátek</t>
  </si>
  <si>
    <t>-1871012086</t>
  </si>
  <si>
    <t>https://podminky.urs.cz/item/CS_URS_2025_01/725210826</t>
  </si>
  <si>
    <t>725219102</t>
  </si>
  <si>
    <t>Umyvadla montáž umyvadel ostatních typů na šrouby</t>
  </si>
  <si>
    <t>1691317013</t>
  </si>
  <si>
    <t>https://podminky.urs.cz/item/CS_URS_2025_01/725219102</t>
  </si>
  <si>
    <t>725230811</t>
  </si>
  <si>
    <t>Demontáž bidetů diturvitových</t>
  </si>
  <si>
    <t>-198114220</t>
  </si>
  <si>
    <t>https://podminky.urs.cz/item/CS_URS_2025_01/725230811</t>
  </si>
  <si>
    <t>725239101</t>
  </si>
  <si>
    <t>Bidety montáž ostatních typů</t>
  </si>
  <si>
    <t>2144075708</t>
  </si>
  <si>
    <t>https://podminky.urs.cz/item/CS_URS_2025_01/725239101</t>
  </si>
  <si>
    <t>725240812</t>
  </si>
  <si>
    <t>Demontáž sprchových kabin a vaniček bez výtokových armatur vaniček</t>
  </si>
  <si>
    <t>1318417691</t>
  </si>
  <si>
    <t>https://podminky.urs.cz/item/CS_URS_2025_01/725240812</t>
  </si>
  <si>
    <t>725241901</t>
  </si>
  <si>
    <t>Sprchové vaničky montáž sprchových vaniček</t>
  </si>
  <si>
    <t>1102088950</t>
  </si>
  <si>
    <t>https://podminky.urs.cz/item/CS_URS_2025_01/725241901</t>
  </si>
  <si>
    <t>725244907</t>
  </si>
  <si>
    <t>Sprchové dveře a zástěny montáž sprchové zástěny rohové (kout)</t>
  </si>
  <si>
    <t>69325213</t>
  </si>
  <si>
    <t>https://podminky.urs.cz/item/CS_URS_2025_01/725244907</t>
  </si>
  <si>
    <t>725330820</t>
  </si>
  <si>
    <t>Demontáž výlevek bez výtokových armatur a bez nádrže a splachovacího potrubí diturvitových</t>
  </si>
  <si>
    <t>81014858</t>
  </si>
  <si>
    <t>https://podminky.urs.cz/item/CS_URS_2025_01/725330820</t>
  </si>
  <si>
    <t>725339111</t>
  </si>
  <si>
    <t>Výlevky montáž výlevky</t>
  </si>
  <si>
    <t>1976206749</t>
  </si>
  <si>
    <t>https://podminky.urs.cz/item/CS_URS_2025_01/725339111</t>
  </si>
  <si>
    <t>725819402</t>
  </si>
  <si>
    <t>Ventily montáž ventilů ostatních typů rohových bez připojovací trubičky G 1/2"</t>
  </si>
  <si>
    <t>2016503661</t>
  </si>
  <si>
    <t>https://podminky.urs.cz/item/CS_URS_2025_01/725819402</t>
  </si>
  <si>
    <t>55141002</t>
  </si>
  <si>
    <t>ventil kulový rohový s filtrem 1/2"x3/8" s celokovovým kulatým designem</t>
  </si>
  <si>
    <t>-670437137</t>
  </si>
  <si>
    <t>725820802</t>
  </si>
  <si>
    <t>Demontáž baterií stojánkových do 1 otvoru</t>
  </si>
  <si>
    <t>761433516</t>
  </si>
  <si>
    <t>https://podminky.urs.cz/item/CS_URS_2025_01/725820802</t>
  </si>
  <si>
    <t>725829101</t>
  </si>
  <si>
    <t>Baterie dřezové montáž ostatních typů nástěnných pákových nebo klasických</t>
  </si>
  <si>
    <t>914078138</t>
  </si>
  <si>
    <t>https://podminky.urs.cz/item/CS_URS_2025_01/725829101</t>
  </si>
  <si>
    <t>725829131</t>
  </si>
  <si>
    <t>Baterie umyvadlové montáž ostatních typů stojánkových G 1/2"</t>
  </si>
  <si>
    <t>-1838035576</t>
  </si>
  <si>
    <t>https://podminky.urs.cz/item/CS_URS_2025_01/725829131</t>
  </si>
  <si>
    <t>725829142</t>
  </si>
  <si>
    <t>Baterie bidetové montáž ostatních typů stojánkových klasických souprav</t>
  </si>
  <si>
    <t>1329193058</t>
  </si>
  <si>
    <t>https://podminky.urs.cz/item/CS_URS_2025_01/725829142</t>
  </si>
  <si>
    <t>725840850</t>
  </si>
  <si>
    <t>Demontáž baterií sprchových diferenciálních do G 3/4 x 1</t>
  </si>
  <si>
    <t>-1466406148</t>
  </si>
  <si>
    <t>https://podminky.urs.cz/item/CS_URS_2025_01/725840850</t>
  </si>
  <si>
    <t>725840860</t>
  </si>
  <si>
    <t>Demontáž baterií sprchových diferenciálních sprchových ramen nebo sprch táhlových</t>
  </si>
  <si>
    <t>1132145926</t>
  </si>
  <si>
    <t>https://podminky.urs.cz/item/CS_URS_2025_01/725840860</t>
  </si>
  <si>
    <t>"35,000 "Sprcha M+Ž"</t>
  </si>
  <si>
    <t>725849412</t>
  </si>
  <si>
    <t>Baterie sprchové montáž nástěnných baterií s pevnou výškou sprchy</t>
  </si>
  <si>
    <t>-1252870353</t>
  </si>
  <si>
    <t>https://podminky.urs.cz/item/CS_URS_2025_01/725849412</t>
  </si>
  <si>
    <t>725860811</t>
  </si>
  <si>
    <t>Demontáž zápachových uzávěrek pro zařizovací předměty jednoduchých</t>
  </si>
  <si>
    <t>-653642106</t>
  </si>
  <si>
    <t>https://podminky.urs.cz/item/CS_URS_2025_01/725860811</t>
  </si>
  <si>
    <t>725861102</t>
  </si>
  <si>
    <t>Zápachové uzávěrky zařizovacích předmětů pro umyvadla DN 40</t>
  </si>
  <si>
    <t>-1849667609</t>
  </si>
  <si>
    <t>https://podminky.urs.cz/item/CS_URS_2025_01/725861102</t>
  </si>
  <si>
    <t>725863311</t>
  </si>
  <si>
    <t>Zápachové uzávěrky zařizovacích předmětů pro bidety DN 40</t>
  </si>
  <si>
    <t>1590420631</t>
  </si>
  <si>
    <t>https://podminky.urs.cz/item/CS_URS_2025_01/725863311</t>
  </si>
  <si>
    <t>725865312</t>
  </si>
  <si>
    <t>Zápachové uzávěrky zařizovacích předmětů pro vany sprchových koutů s kulovým kloubem na odtoku DN 40/50 a odpadním ventilem</t>
  </si>
  <si>
    <t>509720971</t>
  </si>
  <si>
    <t>https://podminky.urs.cz/item/CS_URS_2025_01/725865312</t>
  </si>
  <si>
    <t>725865411</t>
  </si>
  <si>
    <t>Zápachové uzávěrky zařizovacích předmětů pro pisoáry DN 32/40</t>
  </si>
  <si>
    <t>-244603744</t>
  </si>
  <si>
    <t>https://podminky.urs.cz/item/CS_URS_2025_01/725865411</t>
  </si>
  <si>
    <t>771111011</t>
  </si>
  <si>
    <t>Příprava podkladu před provedením dlažby vysátí podlah</t>
  </si>
  <si>
    <t>-925344755</t>
  </si>
  <si>
    <t>https://podminky.urs.cz/item/CS_URS_2025_01/771111011</t>
  </si>
  <si>
    <t>"Keramická dlažba 300x600 mm</t>
  </si>
  <si>
    <t>771121011</t>
  </si>
  <si>
    <t>Příprava podkladu před provedením dlažby nátěr penetrační na podlahu</t>
  </si>
  <si>
    <t>-201149882</t>
  </si>
  <si>
    <t>https://podminky.urs.cz/item/CS_URS_2025_01/771121011</t>
  </si>
  <si>
    <t>771121022</t>
  </si>
  <si>
    <t>Příprava podkladu před provedením dlažby broušení podlah nového podkladu betonového</t>
  </si>
  <si>
    <t>-1522238570</t>
  </si>
  <si>
    <t>https://podminky.urs.cz/item/CS_URS_2025_01/771121022</t>
  </si>
  <si>
    <t>771151022</t>
  </si>
  <si>
    <t>Příprava podkladu před provedením dlažby samonivelační stěrka min. pevnosti 30 MPa, tloušťky přes 3 do 5 mm</t>
  </si>
  <si>
    <t>1145256717</t>
  </si>
  <si>
    <t>https://podminky.urs.cz/item/CS_URS_2025_01/771151022</t>
  </si>
  <si>
    <t>771161011</t>
  </si>
  <si>
    <t>Příprava podkladu před provedením dlažby montáž profilu dilatační spáry v rovině dlažby</t>
  </si>
  <si>
    <t>20395779</t>
  </si>
  <si>
    <t>https://podminky.urs.cz/item/CS_URS_2025_01/771161011</t>
  </si>
  <si>
    <t>"dilatační formát max. 3 x 3 m</t>
  </si>
  <si>
    <t>85* 6,000</t>
  </si>
  <si>
    <t>851937959</t>
  </si>
  <si>
    <t>510*1,1 'Přepočtené koeficientem množství</t>
  </si>
  <si>
    <t>771474241</t>
  </si>
  <si>
    <t>Montáž soklů z dlaždic keramických lepených cementovým flexibilním rychletuhnoucím lepidlem s požlábkem nebo francouzských, výšky do 90 mm</t>
  </si>
  <si>
    <t>1983270160</t>
  </si>
  <si>
    <t>https://podminky.urs.cz/item/CS_URS_2025_01/771474241</t>
  </si>
  <si>
    <t>"148,310 "m.č. 101, 101.1, 101.2, 102 a 112"</t>
  </si>
  <si>
    <t>"7,094 "m.č. 128.1"</t>
  </si>
  <si>
    <t>59761195</t>
  </si>
  <si>
    <t>sokl keramický mrazuvzdorný s požlábkem povrch hladký/matný tl do 10mm výšky přes 65 do 90mm</t>
  </si>
  <si>
    <t>-1786361169</t>
  </si>
  <si>
    <t>429,97*1,1 'Přepočtené koeficientem množství</t>
  </si>
  <si>
    <t>771574413</t>
  </si>
  <si>
    <t>Montáž podlah z dlaždic keramických lepených cementovým flexibilním lepidlem hladkých, tloušťky do 10 mm přes 2 do 4 ks/m2</t>
  </si>
  <si>
    <t>-1011761325</t>
  </si>
  <si>
    <t>https://podminky.urs.cz/item/CS_URS_2025_01/771574413</t>
  </si>
  <si>
    <t>59761136</t>
  </si>
  <si>
    <t>dlažba keramická slinutá mrazuvzdorná povrch hladký/lesklý tl do 10mm přes 2 do 4ks/m2</t>
  </si>
  <si>
    <t>1996425724</t>
  </si>
  <si>
    <t>220,24*1,15 'Přepočtené koeficientem množství</t>
  </si>
  <si>
    <t>771575616</t>
  </si>
  <si>
    <t>Montáž podlah z dlaždic keramických lepených hydroizolačním polyuretanovým lepidlem včetně hydroizolační vrstvy hladkých, tloušťky do 10 mm přes 9 do 12 ks/m2</t>
  </si>
  <si>
    <t>489654952</t>
  </si>
  <si>
    <t>https://podminky.urs.cz/item/CS_URS_2025_01/771575616</t>
  </si>
  <si>
    <t>59761160</t>
  </si>
  <si>
    <t>dlažba keramická slinutá mrazuvzdorná povrch hladký/matný tl do 10mm přes 9 do 12ks/m2</t>
  </si>
  <si>
    <t>-2062240896</t>
  </si>
  <si>
    <t>12,59*1,1 'Přepočtené koeficientem množství</t>
  </si>
  <si>
    <t>59761120</t>
  </si>
  <si>
    <t>dlažba keramická slinutá mrazuvzdorná R9/A povrch reliéfní/matný tl do 10mm přes 9 do 12ks/m2</t>
  </si>
  <si>
    <t>-1612605871</t>
  </si>
  <si>
    <t>536,37*1,1 'Přepočtené koeficientem množství</t>
  </si>
  <si>
    <t>771591112</t>
  </si>
  <si>
    <t>Izolace podlahy pod dlažbu nátěrem nebo stěrkou ve dvou vrstvách</t>
  </si>
  <si>
    <t>1470646657</t>
  </si>
  <si>
    <t>https://podminky.urs.cz/item/CS_URS_2025_01/771591112</t>
  </si>
  <si>
    <t>771591115</t>
  </si>
  <si>
    <t>Podlahy - dokončovací práce spárování silikonem</t>
  </si>
  <si>
    <t>1917160160</t>
  </si>
  <si>
    <t>https://podminky.urs.cz/item/CS_URS_2025_01/771591115</t>
  </si>
  <si>
    <t>771591184</t>
  </si>
  <si>
    <t>Podlahy - dokončovací práce pracnější řezání dlaždic keramických rovné</t>
  </si>
  <si>
    <t>1770111678</t>
  </si>
  <si>
    <t>https://podminky.urs.cz/item/CS_URS_2025_01/771591184</t>
  </si>
  <si>
    <t>771591186</t>
  </si>
  <si>
    <t>Podlahy - dokončovací práce pracnější řezání dlaždic keramických do oblouku</t>
  </si>
  <si>
    <t>1414678327</t>
  </si>
  <si>
    <t>https://podminky.urs.cz/item/CS_URS_2025_01/771591186</t>
  </si>
  <si>
    <t>"76,000 "řez obloukový 1/4 sloupu" * 0,314</t>
  </si>
  <si>
    <t>771591241</t>
  </si>
  <si>
    <t>Izolace podlahy pod dlažbu těsnícími izolačními pásy vnitřní kout</t>
  </si>
  <si>
    <t>395356455</t>
  </si>
  <si>
    <t>https://podminky.urs.cz/item/CS_URS_2025_01/771591241</t>
  </si>
  <si>
    <t>"místnost č. 108, 109, 110, 118, 119, 120 a 125</t>
  </si>
  <si>
    <t>"31,000 "koutová tvarovka HI"</t>
  </si>
  <si>
    <t>771591264</t>
  </si>
  <si>
    <t>Izolace podlahy pod dlažbu těsnícími izolačními pásy mezi podlahou a stěnu</t>
  </si>
  <si>
    <t>1870822192</t>
  </si>
  <si>
    <t>https://podminky.urs.cz/item/CS_URS_2025_01/771591264</t>
  </si>
  <si>
    <t>"(4,046+4,046+4,046+4,118+4,118+4,120+1,600+4,044+4,118+4,119+4,042+4,048+3,319)</t>
  </si>
  <si>
    <t>771591414</t>
  </si>
  <si>
    <t>Liniové odvodnění odvodňovacím žlabem s napojením na kontaktní izolaci pro bezbariérové sprchy v úrovni podlahy s horizontálním nebo vertikálním odtokem s rámovým krytem a děrovaným roštem délky 800 mm</t>
  </si>
  <si>
    <t>1342547052</t>
  </si>
  <si>
    <t>https://podminky.urs.cz/item/CS_URS_2025_01/771591414</t>
  </si>
  <si>
    <t>"místnost č. 108, 109, 110, 118, 119 a 120</t>
  </si>
  <si>
    <t>"34,000</t>
  </si>
  <si>
    <t>771591451</t>
  </si>
  <si>
    <t>Dvoudílný spádový profil pro napojení na stěnu a obložení zdí u liniového odvodnění délky 1000 mm, výšky do 35 mm</t>
  </si>
  <si>
    <t>1082094868</t>
  </si>
  <si>
    <t>https://podminky.urs.cz/item/CS_URS_2025_01/771591451</t>
  </si>
  <si>
    <t>771591471</t>
  </si>
  <si>
    <t>Spádová a vyrovnávací deska s kontakní izolací , rozměru 1000 mm x 1000 mm</t>
  </si>
  <si>
    <t>-191655707</t>
  </si>
  <si>
    <t>https://podminky.urs.cz/item/CS_URS_2025_01/771591471</t>
  </si>
  <si>
    <t>771592011</t>
  </si>
  <si>
    <t>Čištění vnitřních ploch po položení dlažby podlah nebo schodišť chemickými prostředky</t>
  </si>
  <si>
    <t>1758847735</t>
  </si>
  <si>
    <t>https://podminky.urs.cz/item/CS_URS_2025_01/771592011</t>
  </si>
  <si>
    <t>998771121</t>
  </si>
  <si>
    <t>Přesun hmot pro podlahy z dlaždic stanovený z hmotnosti přesunovaného materiálu vodorovná dopravní vzdálenost do 50 m ruční (bez užití mechanizace) v objektech výšky do 6 m</t>
  </si>
  <si>
    <t>1679179127</t>
  </si>
  <si>
    <t>https://podminky.urs.cz/item/CS_URS_2025_01/998771121</t>
  </si>
  <si>
    <t>775</t>
  </si>
  <si>
    <t>Podlahy skládané</t>
  </si>
  <si>
    <t>775145811</t>
  </si>
  <si>
    <t>Demontáž ostatních prvků skládaných podlah podložek a parozábran volně položených</t>
  </si>
  <si>
    <t>-288404102</t>
  </si>
  <si>
    <t>https://podminky.urs.cz/item/CS_URS_2025_01/775145811</t>
  </si>
  <si>
    <t>"2x kročejová izolace Ethafoam tl. 5 mm</t>
  </si>
  <si>
    <t>781111011</t>
  </si>
  <si>
    <t>Příprava podkladu před provedením obkladu oprášení (ometení) stěny</t>
  </si>
  <si>
    <t>-1098447482</t>
  </si>
  <si>
    <t>https://podminky.urs.cz/item/CS_URS_2025_01/781111011</t>
  </si>
  <si>
    <t>781121011</t>
  </si>
  <si>
    <t>Příprava podkladu před provedením obkladu nátěr penetrační na stěnu</t>
  </si>
  <si>
    <t>-2132787823</t>
  </si>
  <si>
    <t>https://podminky.urs.cz/item/CS_URS_2025_01/781121011</t>
  </si>
  <si>
    <t>781131112</t>
  </si>
  <si>
    <t>Izolace stěny pod obklad izolace nátěrem nebo stěrkou ve dvou vrstvách</t>
  </si>
  <si>
    <t>1216157431</t>
  </si>
  <si>
    <t>https://podminky.urs.cz/item/CS_URS_2025_01/781131112</t>
  </si>
  <si>
    <t>"výška 2,50 m od podlahy</t>
  </si>
  <si>
    <t>"svislá stěrková HI* 2,500</t>
  </si>
  <si>
    <t>781131232</t>
  </si>
  <si>
    <t>Izolace stěny pod obklad izolace těsnícími izolačními pásy pro styčné nebo dilatační spáry</t>
  </si>
  <si>
    <t>1206737183</t>
  </si>
  <si>
    <t>https://podminky.urs.cz/item/CS_URS_2025_01/781131232</t>
  </si>
  <si>
    <t>"31,000* 2,500</t>
  </si>
  <si>
    <t>781472217</t>
  </si>
  <si>
    <t>Montáž keramických obkladů stěn lepených cementovým flexibilním lepidlem hladkých přes 12 do 19 ks/m2</t>
  </si>
  <si>
    <t>-1679837244</t>
  </si>
  <si>
    <t>https://podminky.urs.cz/item/CS_URS_2025_01/781472217</t>
  </si>
  <si>
    <t>59761701</t>
  </si>
  <si>
    <t>obklad keramický nemrazuvzdorný povrch hladký/lesklý tl do 10mm přes 12 do 19ks/m2</t>
  </si>
  <si>
    <t>-1327884149</t>
  </si>
  <si>
    <t>1445,977*1,1 'Přepočtené koeficientem množství</t>
  </si>
  <si>
    <t>781495141</t>
  </si>
  <si>
    <t>Obklad - dokončující práce průnik obkladem kruhový, bez izolace do DN 30</t>
  </si>
  <si>
    <t>-1948144144</t>
  </si>
  <si>
    <t>https://podminky.urs.cz/item/CS_URS_2025_01/781495141</t>
  </si>
  <si>
    <t>"7,000 "Výl" * 2</t>
  </si>
  <si>
    <t>"35,000 "Sprcha M+Ž" * 2</t>
  </si>
  <si>
    <t>781495142</t>
  </si>
  <si>
    <t>Obklad - dokončující práce průnik obkladem kruhový, bez izolace přes DN 30 do DN 90</t>
  </si>
  <si>
    <t>-325793768</t>
  </si>
  <si>
    <t>https://podminky.urs.cz/item/CS_URS_2025_01/781495142</t>
  </si>
  <si>
    <t>781495143</t>
  </si>
  <si>
    <t>Obklad - dokončující práce průnik obkladem kruhový, bez izolace přes DN 90</t>
  </si>
  <si>
    <t>-1815987446</t>
  </si>
  <si>
    <t>https://podminky.urs.cz/item/CS_URS_2025_01/781495143</t>
  </si>
  <si>
    <t>781495184</t>
  </si>
  <si>
    <t>Obklad - dokončující práce pracnější řezání obkladaček rovné</t>
  </si>
  <si>
    <t>656607593</t>
  </si>
  <si>
    <t>https://podminky.urs.cz/item/CS_URS_2025_01/781495184</t>
  </si>
  <si>
    <t>"předpoklad 0,5 m / m2</t>
  </si>
  <si>
    <t>1445,977 * 0,500</t>
  </si>
  <si>
    <t>781495211</t>
  </si>
  <si>
    <t>Čištění vnitřních ploch po provedení obkladu stěn chemickými prostředky</t>
  </si>
  <si>
    <t>-774348757</t>
  </si>
  <si>
    <t>https://podminky.urs.cz/item/CS_URS_2025_01/781495211</t>
  </si>
  <si>
    <t>998781121</t>
  </si>
  <si>
    <t>Přesun hmot pro obklady keramické stanovený z hmotnosti přesunovaného materiálu vodorovná dopravní vzdálenost do 50 m ruční (bez užití mechanizace) v objektech výšky do 6 m</t>
  </si>
  <si>
    <t>-930777464</t>
  </si>
  <si>
    <t>https://podminky.urs.cz/item/CS_URS_2025_01/998781121</t>
  </si>
  <si>
    <t>784111001</t>
  </si>
  <si>
    <t>Oprášení (ometení) podkladu v místnostech výšky do 3,80 m</t>
  </si>
  <si>
    <t>-1026173600</t>
  </si>
  <si>
    <t>https://podminky.urs.cz/item/CS_URS_2025_01/784111001</t>
  </si>
  <si>
    <t>"strop</t>
  </si>
  <si>
    <t>"VV viz. 611325416</t>
  </si>
  <si>
    <t>856,450</t>
  </si>
  <si>
    <t>"stěny</t>
  </si>
  <si>
    <t>"VV viz. 612325416</t>
  </si>
  <si>
    <t>988,700</t>
  </si>
  <si>
    <t>784111031</t>
  </si>
  <si>
    <t>Omytí podkladu omytí v místnostech výšky do 3,80 m</t>
  </si>
  <si>
    <t>-1460738597</t>
  </si>
  <si>
    <t>https://podminky.urs.cz/item/CS_URS_2025_01/784111031</t>
  </si>
  <si>
    <t>784121001</t>
  </si>
  <si>
    <t>Oškrabání malby v místnostech výšky do 3,80 m</t>
  </si>
  <si>
    <t>887746433</t>
  </si>
  <si>
    <t>https://podminky.urs.cz/item/CS_URS_2025_01/784121001</t>
  </si>
  <si>
    <t>784171101</t>
  </si>
  <si>
    <t>Zakrytí nemalovaných ploch (materiál ve specifikaci) včetně pozdějšího odkrytí podlah</t>
  </si>
  <si>
    <t>-2063533874</t>
  </si>
  <si>
    <t>https://podminky.urs.cz/item/CS_URS_2025_01/784171101</t>
  </si>
  <si>
    <t>"VV viz. 619996147</t>
  </si>
  <si>
    <t>28323156</t>
  </si>
  <si>
    <t>fólie pro malířské potřeby zakrývací tl 41µ 4x5m</t>
  </si>
  <si>
    <t>1769900932</t>
  </si>
  <si>
    <t>769,2*1,05 'Přepočtené koeficientem množství</t>
  </si>
  <si>
    <t>784171111</t>
  </si>
  <si>
    <t>Zakrytí nemalovaných ploch (materiál ve specifikaci) včetně pozdějšího odkrytí svislých ploch např. stěn, oken, dveří v místnostech výšky do 3,80</t>
  </si>
  <si>
    <t>-290146355</t>
  </si>
  <si>
    <t>https://podminky.urs.cz/item/CS_URS_2025_01/784171111</t>
  </si>
  <si>
    <t>"VV viz. 619996127</t>
  </si>
  <si>
    <t>1070542638</t>
  </si>
  <si>
    <t>96,834*1,05 'Přepočtené koeficientem množství</t>
  </si>
  <si>
    <t>784181121</t>
  </si>
  <si>
    <t>Penetrace podkladu jednonásobná hloubková akrylátová bezbarvá v místnostech výšky do 3,80 m</t>
  </si>
  <si>
    <t>-1469154450</t>
  </si>
  <si>
    <t>https://podminky.urs.cz/item/CS_URS_2025_01/784181121</t>
  </si>
  <si>
    <t>784191005</t>
  </si>
  <si>
    <t>Čištění vnitřních ploch hrubý úklid po provedení malířských prací omytím dveří nebo vrat</t>
  </si>
  <si>
    <t>627303008</t>
  </si>
  <si>
    <t>https://podminky.urs.cz/item/CS_URS_2025_01/784191005</t>
  </si>
  <si>
    <t>784191007</t>
  </si>
  <si>
    <t>Čištění vnitřních ploch hrubý úklid po provedení malířských prací omytím podlah</t>
  </si>
  <si>
    <t>-368198537</t>
  </si>
  <si>
    <t>https://podminky.urs.cz/item/CS_URS_2025_01/784191007</t>
  </si>
  <si>
    <t>784351031</t>
  </si>
  <si>
    <t>Malby antibakteriální v místnostech výšky do 3,80 m</t>
  </si>
  <si>
    <t>-1508350723</t>
  </si>
  <si>
    <t>https://podminky.urs.cz/item/CS_URS_2025_01/784351031</t>
  </si>
  <si>
    <t>HZS</t>
  </si>
  <si>
    <t>Hodinové zúčtovací sazby</t>
  </si>
  <si>
    <t>HZS1291</t>
  </si>
  <si>
    <t>Hodinové zúčtovací sazby profesí HSV zemní a pomocné práce pomocný stavební dělník</t>
  </si>
  <si>
    <t>512</t>
  </si>
  <si>
    <t>-1679532937</t>
  </si>
  <si>
    <t>https://podminky.urs.cz/item/CS_URS_2025_01/HZS1291</t>
  </si>
  <si>
    <t>"zařizovací předměty ZTI</t>
  </si>
  <si>
    <t>"2 pracovníci / 3 dny</t>
  </si>
  <si>
    <t>"obalení streč. fólií, uskladnění dle dispozice objednatele</t>
  </si>
  <si>
    <t>24,000 * 2</t>
  </si>
  <si>
    <t>"naložení, přemístění, rozbalení</t>
  </si>
  <si>
    <t>HZS2212</t>
  </si>
  <si>
    <t>Hodinové zúčtovací sazby profesí PSV provádění stavebních instalací instalatér odborný</t>
  </si>
  <si>
    <t>-817539951</t>
  </si>
  <si>
    <t>https://podminky.urs.cz/item/CS_URS_2025_01/HZS2212</t>
  </si>
  <si>
    <t>"práce a činnosti neuvedené v položkách SP spojených s demontáží a montáží zařizovacích předmětů</t>
  </si>
  <si>
    <t>100,000</t>
  </si>
  <si>
    <t>HZS2491</t>
  </si>
  <si>
    <t>Hodinové zúčtovací sazby profesí PSV zednické výpomoci a pomocné práce PSV dělník zednických výpomocí</t>
  </si>
  <si>
    <t>-484612656</t>
  </si>
  <si>
    <t>https://podminky.urs.cz/item/CS_URS_2025_01/HZS2491</t>
  </si>
  <si>
    <t>"součinnost při provádění ZTI instalací</t>
  </si>
  <si>
    <t>80,000</t>
  </si>
  <si>
    <t>OST</t>
  </si>
  <si>
    <t>Ostatní</t>
  </si>
  <si>
    <t>OST1</t>
  </si>
  <si>
    <t xml:space="preserve">Ostatní práce, dodávky a činnosti </t>
  </si>
  <si>
    <t>OST1.r1</t>
  </si>
  <si>
    <t>Repase zámků nerezových odkládacích skříněk včetně případné výměny dle zjištěného stavu</t>
  </si>
  <si>
    <t>1551795125</t>
  </si>
  <si>
    <t>"Šatní nerezová odkládací skříňka</t>
  </si>
  <si>
    <t>VRN</t>
  </si>
  <si>
    <t>Vedlejší rozpočtové náklady</t>
  </si>
  <si>
    <t>VRN3</t>
  </si>
  <si>
    <t>Zařízení staveniště</t>
  </si>
  <si>
    <t>032002000</t>
  </si>
  <si>
    <t>Vybavení staveniště - skladovací kontejner pro drobné nářadí a materiál</t>
  </si>
  <si>
    <t>den</t>
  </si>
  <si>
    <t>1024</t>
  </si>
  <si>
    <t>-1758892353</t>
  </si>
  <si>
    <t>https://podminky.urs.cz/item/CS_URS_2025_01/032002000</t>
  </si>
  <si>
    <t>032803000</t>
  </si>
  <si>
    <t>Ostatní vybavení staveniště - mobilní chemická toaleta včetně nákladů na provozování a udržování po celou dobu provádění prací</t>
  </si>
  <si>
    <t>1940061094</t>
  </si>
  <si>
    <t>https://podminky.urs.cz/item/CS_URS_2025_01/032803000</t>
  </si>
  <si>
    <t>VRN6</t>
  </si>
  <si>
    <t>Územní vlivy</t>
  </si>
  <si>
    <t>065103000</t>
  </si>
  <si>
    <t>Mimostaveništní doprava materiálů a výrobků</t>
  </si>
  <si>
    <t>649857906</t>
  </si>
  <si>
    <t>https://podminky.urs.cz/item/CS_URS_2025_01/065103000</t>
  </si>
  <si>
    <t>VRN7</t>
  </si>
  <si>
    <t>Provozní vlivy</t>
  </si>
  <si>
    <t>071103000</t>
  </si>
  <si>
    <t>Provoz investora</t>
  </si>
  <si>
    <t>284478821</t>
  </si>
  <si>
    <t>https://podminky.urs.cz/item/CS_URS_2025_01/071103000</t>
  </si>
  <si>
    <t>SO 101 - Komunikace a parkoviště</t>
  </si>
  <si>
    <t xml:space="preserve">    5 - Komunikace pozemní</t>
  </si>
  <si>
    <t>113154558</t>
  </si>
  <si>
    <t>Frézování živičného podkladu nebo krytu s naložením hmot na dopravní prostředek plochy přes 2 000 do 10 000 m2 tloušťky vrstvy 100 mm</t>
  </si>
  <si>
    <t>Výkop pro trativody:</t>
  </si>
  <si>
    <t>187,5*2</t>
  </si>
  <si>
    <t>Odkopávky nezpevněné plochy a velkého záhonu:</t>
  </si>
  <si>
    <t>0,5*(3070+1977)</t>
  </si>
  <si>
    <t>Podkladní vrstvy komunikace</t>
  </si>
  <si>
    <t>3070*0,4*2</t>
  </si>
  <si>
    <t>113107124.1</t>
  </si>
  <si>
    <t>Odstranění podkladů nebo krytů ručně s přemístěním hmot na skládku na vzdálenost do 3 m nebo s naložením na dopravní prostředek z kameniva hrubého drceného, o tl. vrstvy přes 300 do 400 mm</t>
  </si>
  <si>
    <t>122351106</t>
  </si>
  <si>
    <t>Odkopávky a prokopávky nezapažené strojně v hornině třídy těžitelnosti II skupiny 4 přes 1 000 do 5 000 m3</t>
  </si>
  <si>
    <t>Odkopávky v tl. 0,5m plochy velkého záhonu a nezpevněné plochy</t>
  </si>
  <si>
    <t>3070+1977</t>
  </si>
  <si>
    <t>132251104</t>
  </si>
  <si>
    <t>Hloubení nezapažených rýh šířky do 800 mm strojně s urovnáním dna do předepsaného profilu a spádu v hornině třídy těžitelnosti I skupiny 3 přes 100 m3</t>
  </si>
  <si>
    <t>750*0,5*0,5</t>
  </si>
  <si>
    <t>187,5</t>
  </si>
  <si>
    <t>Odkopávky nezpevněné plochy a velkého záhonu tl. 0,5m:</t>
  </si>
  <si>
    <t>podkladní vrstvy vozovky:</t>
  </si>
  <si>
    <t>3070*0,4</t>
  </si>
  <si>
    <t>Vyfrézovaná živice:</t>
  </si>
  <si>
    <t>3070*0,1</t>
  </si>
  <si>
    <t>181951114</t>
  </si>
  <si>
    <t>Úprava pláně vyrovnáním výškových rozdílů strojně v hornině třídy těžitelnosti II, skupiny 4 a 5 se zhutněním</t>
  </si>
  <si>
    <t>3070*0,1*2,3</t>
  </si>
  <si>
    <t>212750103</t>
  </si>
  <si>
    <t>Trativody z drenážních a melioračních trubek pro budovy se zřízením štěrkového lože pod trubky a s jejich obsypem v otevřeném výkopu trubka tyčová PVC-U plocha pro vtékání vody min. 80 cm2/m SN 4 celoperforovaná 360° DN 160</t>
  </si>
  <si>
    <t>Komunikace pozemní</t>
  </si>
  <si>
    <t>180405114</t>
  </si>
  <si>
    <t>Založení trávníků ve vegetačních dlaždicích nebo prefabrikátech výsevem směsi substrátu a semene v rovině nebo na svahu do 1:5</t>
  </si>
  <si>
    <t>Parkovací stání</t>
  </si>
  <si>
    <t>2135</t>
  </si>
  <si>
    <t>00572470</t>
  </si>
  <si>
    <t>osivo směs travní univerzál</t>
  </si>
  <si>
    <t>kg</t>
  </si>
  <si>
    <t>2135*0,0025</t>
  </si>
  <si>
    <t>181411131</t>
  </si>
  <si>
    <t>Založení trávníku na půdě předem připravené plochy do 1000 m2 výsevem včetně utažení parkového v rovině nebo na svahu do 1:5</t>
  </si>
  <si>
    <t>Plochy zeleně</t>
  </si>
  <si>
    <t>2495</t>
  </si>
  <si>
    <t>00572410</t>
  </si>
  <si>
    <t>osivo směs travní parková</t>
  </si>
  <si>
    <t>2495*0,0025</t>
  </si>
  <si>
    <t>564851011.a</t>
  </si>
  <si>
    <t>Podklad ze štěrkodrti ŠD s rozprostřením a zhutněním plochy jednotlivě do 100 m2, po zhutnění tl. 150 mm</t>
  </si>
  <si>
    <t>Obslužná komunikace</t>
  </si>
  <si>
    <t>2570</t>
  </si>
  <si>
    <t>564851011.b</t>
  </si>
  <si>
    <t>564861111</t>
  </si>
  <si>
    <t>Podklad ze štěrkodrti ŠD s rozprostřením a zhutněním plochy přes 100 m2, po zhutnění tl. 200 mm</t>
  </si>
  <si>
    <t>Slepecká dlažba</t>
  </si>
  <si>
    <t>Chodníky pro pěší</t>
  </si>
  <si>
    <t>585</t>
  </si>
  <si>
    <t>564952113</t>
  </si>
  <si>
    <t>Podklad z mechanicky zpevněného kameniva MZK (minerální beton) s rozprostřením a s hutněním, po zhutnění tl. 170 mm</t>
  </si>
  <si>
    <t>565135121</t>
  </si>
  <si>
    <t>Asfaltový beton vrstva podkladní ACP 16 (obalované kamenivo střednězrnné - OKS) s rozprostřením a zhutněním v pruhu šířky přes 3 m, po zhutnění tl. 50 mm</t>
  </si>
  <si>
    <t>573231112</t>
  </si>
  <si>
    <t>Postřik spojovací PS bez posypu kamenivem ze silniční emulze, v množství 0,80 kg/m2</t>
  </si>
  <si>
    <t>Obslužná komunikace:</t>
  </si>
  <si>
    <t>2*2570</t>
  </si>
  <si>
    <t>577134121</t>
  </si>
  <si>
    <t>Asfaltový beton vrstva obrusná ACO 11 (ABS) s rozprostřením a se zhutněním z nemodifikovaného asfaltu v pruhu šířky přes 3 m tř. I (ACO 11+), po zhutnění tl. 40 mm</t>
  </si>
  <si>
    <t>577155122</t>
  </si>
  <si>
    <t>Asfaltový beton vrstva ložní ACL 16 (ABH) s rozprostřením a zhutněním z nemodifikovaného asfaltu v pruhu šířky přes 3 m, po zhutnění tl. 60 mm</t>
  </si>
  <si>
    <t>BET.B08C01</t>
  </si>
  <si>
    <t>BEST-BEATON NESKLADBA/8CM PŘÍRODNÍ</t>
  </si>
  <si>
    <t>585*1,03</t>
  </si>
  <si>
    <t>2135*1,03</t>
  </si>
  <si>
    <t>596211213</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</si>
  <si>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300 m2</t>
  </si>
  <si>
    <t>Chodníky</t>
  </si>
  <si>
    <t>BET.K08N02</t>
  </si>
  <si>
    <t>BEST-KLASIKO PRO NEVIDOMÉ/8CM ČERVENÁ</t>
  </si>
  <si>
    <t>43*1,03</t>
  </si>
  <si>
    <t>916131113</t>
  </si>
  <si>
    <t>Osazení silničního obrubníku betonového se zřízením lože, s vyplněním a zatřením spár cementovou maltou ležatého s boční opěrou z betonu prostého, do lože z betonu prostého</t>
  </si>
  <si>
    <t>Obruby mezi parkovacím stáním a vozovkou</t>
  </si>
  <si>
    <t>430*1,03</t>
  </si>
  <si>
    <t>916131213</t>
  </si>
  <si>
    <t>Osazení silničního obrubníku betonového se zřízením lože, s vyplněním a zatřením spár cementovou maltou stojatého s boční opěrou z betonu prostého, do lože z betonu prostého</t>
  </si>
  <si>
    <t>903+28</t>
  </si>
  <si>
    <t>59217031</t>
  </si>
  <si>
    <t>obrubník silniční betonový 1000x150x250mm</t>
  </si>
  <si>
    <t>Stojaté obruby:</t>
  </si>
  <si>
    <t>(903+28)*1,03</t>
  </si>
  <si>
    <t>Obruby naležato:</t>
  </si>
  <si>
    <t>101-1</t>
  </si>
  <si>
    <t>Svislé dopravní značení - D+M</t>
  </si>
  <si>
    <t>ks</t>
  </si>
  <si>
    <t>101-2</t>
  </si>
  <si>
    <t>Svislé dopravní značení - doplňkové tabulky</t>
  </si>
  <si>
    <t>101-3</t>
  </si>
  <si>
    <t>VDZ - znak invalidy</t>
  </si>
  <si>
    <t>101-4</t>
  </si>
  <si>
    <t>VDZ - znak kočárku</t>
  </si>
  <si>
    <t>101-5</t>
  </si>
  <si>
    <t>VDZ - směrové šipky</t>
  </si>
  <si>
    <t>101-6</t>
  </si>
  <si>
    <t>Demontáž a zpětná montáž vjezdové a výjezdové závory</t>
  </si>
  <si>
    <t>1099532237</t>
  </si>
  <si>
    <t>919735112</t>
  </si>
  <si>
    <t>Řezání stávajícího živičného krytu nebo podkladu hloubky přes 50 do 100 mm</t>
  </si>
  <si>
    <t>SO 301 - Dešťová kanalizace</t>
  </si>
  <si>
    <t xml:space="preserve">    1 - Uliční vpusti</t>
  </si>
  <si>
    <t xml:space="preserve">    2 - Šachty</t>
  </si>
  <si>
    <t xml:space="preserve">    3 - Liniový žlab</t>
  </si>
  <si>
    <t xml:space="preserve">    4 - Stoka dešťové kanalizace DN250</t>
  </si>
  <si>
    <t xml:space="preserve">    5 - Stoka dešťové kanalizace DN300</t>
  </si>
  <si>
    <t>Uliční vpusti</t>
  </si>
  <si>
    <t>301-1</t>
  </si>
  <si>
    <t>Uliční vpusti - D+M</t>
  </si>
  <si>
    <t>301-2</t>
  </si>
  <si>
    <t>Přípojky UV</t>
  </si>
  <si>
    <t>301-3</t>
  </si>
  <si>
    <t>Napojení přípojek UV na řad dešťové kanalizace</t>
  </si>
  <si>
    <t>Šachty</t>
  </si>
  <si>
    <t>301-4</t>
  </si>
  <si>
    <t>Šachty - výkopové práce vč. dopravy a skládkovného</t>
  </si>
  <si>
    <t>10*2,5*2,5*3</t>
  </si>
  <si>
    <t>301-5</t>
  </si>
  <si>
    <t>Šachty - zřízení základů</t>
  </si>
  <si>
    <t>2*2*10</t>
  </si>
  <si>
    <t>301-6</t>
  </si>
  <si>
    <t>Šachty - D+M</t>
  </si>
  <si>
    <t>301-7</t>
  </si>
  <si>
    <t>Šachty - zásypy, úprava povrchu</t>
  </si>
  <si>
    <t>Liniový žlab</t>
  </si>
  <si>
    <t>301-8</t>
  </si>
  <si>
    <t>Výkop rýhy vč. dopravy a skládkovného</t>
  </si>
  <si>
    <t>89*0,6*0,5</t>
  </si>
  <si>
    <t>301-9</t>
  </si>
  <si>
    <t>Liniový žlab - Dodávka</t>
  </si>
  <si>
    <t>301-10</t>
  </si>
  <si>
    <t>301-11</t>
  </si>
  <si>
    <t>Liniový žlab - přípojky, čistící kus</t>
  </si>
  <si>
    <t>kpl</t>
  </si>
  <si>
    <t>Stoka dešťové kanalizace DN250</t>
  </si>
  <si>
    <t>301-12</t>
  </si>
  <si>
    <t>Výkopové práce vč. dopravy a skládkovného</t>
  </si>
  <si>
    <t>240*3*1,2</t>
  </si>
  <si>
    <t>301-13</t>
  </si>
  <si>
    <t>Korugované potrubí DN250 - dodávka</t>
  </si>
  <si>
    <t>301-14</t>
  </si>
  <si>
    <t>Korugované potrubí DN250 - montáž</t>
  </si>
  <si>
    <t>301-15</t>
  </si>
  <si>
    <t>Podsyp</t>
  </si>
  <si>
    <t>240*0,1*0,5</t>
  </si>
  <si>
    <t>301-16</t>
  </si>
  <si>
    <t>Obsyp</t>
  </si>
  <si>
    <t>240*0,6*0,5</t>
  </si>
  <si>
    <t>301-17</t>
  </si>
  <si>
    <t>Zásyp</t>
  </si>
  <si>
    <t>240*0,5*2,3</t>
  </si>
  <si>
    <t>Stoka dešťové kanalizace DN300</t>
  </si>
  <si>
    <t>301-18</t>
  </si>
  <si>
    <t>301-19</t>
  </si>
  <si>
    <t>Potrubí DN300 - dodávka</t>
  </si>
  <si>
    <t>301-20</t>
  </si>
  <si>
    <t>Potrubí DN300 - montáž</t>
  </si>
  <si>
    <t>301-21</t>
  </si>
  <si>
    <t>301-22</t>
  </si>
  <si>
    <t>301-23</t>
  </si>
  <si>
    <t>SO 302 - Odlučovač ropných látek</t>
  </si>
  <si>
    <t>N00 - SO 302 - ORL</t>
  </si>
  <si>
    <t xml:space="preserve">    N01 - ORL</t>
  </si>
  <si>
    <t>N00</t>
  </si>
  <si>
    <t>SO 302 - ORL</t>
  </si>
  <si>
    <t>N01</t>
  </si>
  <si>
    <t>ORL</t>
  </si>
  <si>
    <t>302-1</t>
  </si>
  <si>
    <t>Výkopové práce vč. odvozu a skládkování</t>
  </si>
  <si>
    <t>262144</t>
  </si>
  <si>
    <t>302-2</t>
  </si>
  <si>
    <t>Zřízení základů pod ORL</t>
  </si>
  <si>
    <t>302-3</t>
  </si>
  <si>
    <t>Dodávka ORL</t>
  </si>
  <si>
    <t>302-4</t>
  </si>
  <si>
    <t>Montáž ORL</t>
  </si>
  <si>
    <t>302-5</t>
  </si>
  <si>
    <t>Napojení ORL na šachty RŠD 1-1 a RŠD 1-2</t>
  </si>
  <si>
    <t>KPL</t>
  </si>
  <si>
    <t>302-6</t>
  </si>
  <si>
    <t>Dokončovací práce - zásyp, povrchy</t>
  </si>
  <si>
    <t>SO 303 - Retenční nádrž</t>
  </si>
  <si>
    <t>N00 - Nepojmenované práce</t>
  </si>
  <si>
    <t xml:space="preserve">    N01 - Nepojmenovaný díl</t>
  </si>
  <si>
    <t>Nepojmenované práce</t>
  </si>
  <si>
    <t>Nepojmenovaný díl</t>
  </si>
  <si>
    <t>303-1</t>
  </si>
  <si>
    <t>Výkopové práce vč. dopravy a poplatku za skládku</t>
  </si>
  <si>
    <t>3*6*12*1,5</t>
  </si>
  <si>
    <t>303-2</t>
  </si>
  <si>
    <t>Zřízení základů pod retenční nádrží</t>
  </si>
  <si>
    <t>(6+0,5*2)*(12+0,5*2)</t>
  </si>
  <si>
    <t>303-3</t>
  </si>
  <si>
    <t>303-4</t>
  </si>
  <si>
    <t>Montáž retenční nádrže</t>
  </si>
  <si>
    <t>303-5</t>
  </si>
  <si>
    <t>Zřízení bezpečnostního přepadu</t>
  </si>
  <si>
    <t>303-6</t>
  </si>
  <si>
    <t>Napojení retenční nádrže na přilehlé šachty</t>
  </si>
  <si>
    <t>303-7</t>
  </si>
  <si>
    <t>SO 304 - Akumulační nádrž</t>
  </si>
  <si>
    <t>N00 - SO 304 - Akumulační nádrž</t>
  </si>
  <si>
    <t xml:space="preserve">    N01 - Akumulační nádrž</t>
  </si>
  <si>
    <t>304-1</t>
  </si>
  <si>
    <t>6*4*3*1,5</t>
  </si>
  <si>
    <t>304-2</t>
  </si>
  <si>
    <t>Zřízení základů pod akumulační nádrží</t>
  </si>
  <si>
    <t>(6+2*0,5)*(4+2*0,5)</t>
  </si>
  <si>
    <t>304-3</t>
  </si>
  <si>
    <t>Dodávka akumunační nádrže</t>
  </si>
  <si>
    <t>304-4</t>
  </si>
  <si>
    <t>Montáž akumulační nádrže</t>
  </si>
  <si>
    <t>304-5</t>
  </si>
  <si>
    <t>Napojení nádrže</t>
  </si>
  <si>
    <t>304-6</t>
  </si>
  <si>
    <t>Dokončovací práce - zásyp, povrch</t>
  </si>
  <si>
    <t>SO 305 - Splašková kanalizace</t>
  </si>
  <si>
    <t xml:space="preserve">    1 - Šachty</t>
  </si>
  <si>
    <t xml:space="preserve">    4 - Stoky splaškové kanalizace DN250</t>
  </si>
  <si>
    <t xml:space="preserve">    5 - Stoka splaškové  kanalizace DN300</t>
  </si>
  <si>
    <t>305-1</t>
  </si>
  <si>
    <t>305-2</t>
  </si>
  <si>
    <t>305-3</t>
  </si>
  <si>
    <t>Šachyt - Dodávka</t>
  </si>
  <si>
    <t>305-4</t>
  </si>
  <si>
    <t>Šachty - Montáž</t>
  </si>
  <si>
    <t>Stoky splaškové kanalizace DN250</t>
  </si>
  <si>
    <t>Stoka splaškové  kanalizace DN300</t>
  </si>
  <si>
    <t>SO 306 - Retenční nádrž na odpadní vody</t>
  </si>
  <si>
    <t>N00 - SO 306 - Retenční nádrž na odpadní vody</t>
  </si>
  <si>
    <t xml:space="preserve">    N01 - Retenční nádrž na odpadní vody</t>
  </si>
  <si>
    <t>SO 901 - Vegetační úpravy</t>
  </si>
  <si>
    <t xml:space="preserve">    1 - VEGETAČNÍ ÚPRAVY</t>
  </si>
  <si>
    <t>VEGETAČNÍ ÚPRAVY</t>
  </si>
  <si>
    <t>901-1</t>
  </si>
  <si>
    <t>Výsadba stromů vč. dodávky, zemních prací a následné péče</t>
  </si>
  <si>
    <t>901-2</t>
  </si>
  <si>
    <t>Stříhané habry s hustou výsadbou - KPL vč. dodávky, výsadby a následné péče</t>
  </si>
  <si>
    <t>901-3</t>
  </si>
  <si>
    <t>Popínavé rostliny - KPL dodávka vč. konstrukce a následné péče</t>
  </si>
  <si>
    <t>VON - Vedlejší a ostatní náklady</t>
  </si>
  <si>
    <t xml:space="preserve">    VRN1 - Průzkumné, zeměměřičské a projektové práce</t>
  </si>
  <si>
    <t xml:space="preserve">    VRN9 - Ostatní náklady</t>
  </si>
  <si>
    <t>VRN1</t>
  </si>
  <si>
    <t>Průzkumné, zeměměřičské a projektové práce</t>
  </si>
  <si>
    <t>010001000</t>
  </si>
  <si>
    <t>1587832738</t>
  </si>
  <si>
    <t>https://podminky.urs.cz/item/CS_URS_2025_01/010001000</t>
  </si>
  <si>
    <t>030001000</t>
  </si>
  <si>
    <t>461284583</t>
  </si>
  <si>
    <t>https://podminky.urs.cz/item/CS_URS_2025_01/030001000</t>
  </si>
  <si>
    <t>060001000</t>
  </si>
  <si>
    <t>1273326499</t>
  </si>
  <si>
    <t>https://podminky.urs.cz/item/CS_URS_2025_01/060001000</t>
  </si>
  <si>
    <t>070001000</t>
  </si>
  <si>
    <t>-829858961</t>
  </si>
  <si>
    <t>https://podminky.urs.cz/item/CS_URS_2025_01/070001000</t>
  </si>
  <si>
    <t>VRN9</t>
  </si>
  <si>
    <t>Ostatní náklady</t>
  </si>
  <si>
    <t>090001000</t>
  </si>
  <si>
    <t>-1476829329</t>
  </si>
  <si>
    <t>https://podminky.urs.cz/item/CS_URS_2025_01/090001000</t>
  </si>
  <si>
    <t>SEZNAM FIGUR</t>
  </si>
  <si>
    <t>Výměra</t>
  </si>
  <si>
    <t>Použití figury:</t>
  </si>
  <si>
    <t>Separační vrstva z PE fólie</t>
  </si>
  <si>
    <t>Broušení nerovností betonových podlah do 2 mm - stržení šlemu</t>
  </si>
  <si>
    <t>Nástřik betonových podlah proti odpařování vody</t>
  </si>
  <si>
    <t>Lešení pomocné pro objekty pozemních staveb s lešeňovou podlahou v do 1,9 m zatížení do 150 kg/m2</t>
  </si>
  <si>
    <t>Vyčištění budov bytové a občanské výstavby při výšce podlaží do 4 m</t>
  </si>
  <si>
    <t>Bourání podlah z dlaždic keramických nebo xylolitových tl do 10 mm plochy přes 1 m2</t>
  </si>
  <si>
    <t>Odsekání soklíků rovných</t>
  </si>
  <si>
    <t>Cementový postřik vnitřních stěn nanášený celoplošně ručně</t>
  </si>
  <si>
    <t>Cementová omítka hladká jednovrstvá vnitřních stěn nanášená ručně</t>
  </si>
  <si>
    <t>Ometení (oprášení) stěny při přípravě podkladu</t>
  </si>
  <si>
    <t>Nátěr penetrační na stěnu</t>
  </si>
  <si>
    <t>Montáž obkladů keramických hladkých lepených cementovým flexibilním lepidlem přes 12 do 19 ks/m2</t>
  </si>
  <si>
    <t>Čištění vnitřních ploch stěn po provedení obkladu chemickými prostředky</t>
  </si>
  <si>
    <t>Odsekání a odebrání obkladů stěn z vnitřních obkládaček plochy přes 1 m2</t>
  </si>
  <si>
    <t>76,920</t>
  </si>
  <si>
    <t>Mazanina tl přes 80 do 120 mm z betonu prostého bez zvýšených nároků na prostředí tř. C 25/30</t>
  </si>
  <si>
    <t>Příplatek k mazanině tl přes 80 do 120 mm za přehlazení povrchu</t>
  </si>
  <si>
    <t>Příplatek k mazanině tl přes 80 do 120 mm za stržení povrchu spodní vrstvy před vložením výztuže</t>
  </si>
  <si>
    <t>Příplatek k mazanině tl přes 80 do 120 mm za plochu do 5 m2</t>
  </si>
  <si>
    <t>Výztuž mazanin svařovanými sítěmi Kari</t>
  </si>
  <si>
    <t>Obvodová dilatace podlahovým páskem z pěnového PE s fólií mezi stěnou a mazaninou nebo potěrem v 120 mm</t>
  </si>
  <si>
    <t>Montáž izolace tepelné podlah volně kladenými rohožemi, pásy, dílci, deskami 2 vrstvy</t>
  </si>
  <si>
    <t>Vysátí podkladu před pokládkou dlažby</t>
  </si>
  <si>
    <t>Nátěr penetrační na podlahu</t>
  </si>
  <si>
    <t>Broušení betonového podkladu před pokládkou dlažby</t>
  </si>
  <si>
    <t>Samonivelační stěrka podlah pevnosti 30 MPa tl přes 3 do 5 mm</t>
  </si>
  <si>
    <t>Čištění vnitřních ploch podlah nebo schodišť po položení dlažby chemickými prostředky</t>
  </si>
  <si>
    <t>Montáž podlah keramických hladkých lepených cementovým flexibilním lepidlem přes 2 do 4 ks/m2</t>
  </si>
  <si>
    <t>Montáž podlah keramických hladkých lepených hydroizolačním polyuretanovým lepidlem přes 9 do 12 ks/m2</t>
  </si>
  <si>
    <t>Izolace pod dlažbu nátěrem nebo stěrkou ve dvou vrstvách</t>
  </si>
  <si>
    <t>429,970</t>
  </si>
  <si>
    <t>Montáž soklů z dlaždic keramických s požlábkem nebo francouzských lepených cementovým flexibilním rychletuhnoucím lepidlem v do 90 mm</t>
  </si>
  <si>
    <t>Podlahy spárování silikonem</t>
  </si>
  <si>
    <t>Pracnější řezání podlah z dlaždic keramických rovné</t>
  </si>
  <si>
    <t>Pracnější řezání podlah z dlaždic keramických do oblouku</t>
  </si>
  <si>
    <t>Oprava vnitřní vápenocementové hladké omítky tl do 20 mm stropů v rozsahu plochy do 10 % s celoplošným přeštukováním tl do 3 mm</t>
  </si>
  <si>
    <t>Otlučení (osekání) vnitřní vápenné nebo vápenocementové omítky stropů v rozsahu přes 5 do 10 %</t>
  </si>
  <si>
    <t>31,000</t>
  </si>
  <si>
    <t>Izolace těsnícími pásy vnitřní kout</t>
  </si>
  <si>
    <t>Izolace těsnícími pásy mezi podlahou a stěnou</t>
  </si>
  <si>
    <t>124,460</t>
  </si>
  <si>
    <t>Izolace pod obklad nátěrem nebo stěrkou ve dvou vrstvách</t>
  </si>
  <si>
    <t>77,500</t>
  </si>
  <si>
    <t>Izolace pod obklad těsnícími pásy pro styčné nebo dilatační spáry</t>
  </si>
  <si>
    <t>Liniové odvodnění v úrovni podlahy s H nebo V odtokem s rámem a roštem délky 800 mm</t>
  </si>
  <si>
    <t>Dvoudílný spádový profil pro napojení na stěnu délky 1 m a výšky do 35 mm</t>
  </si>
  <si>
    <t>Spádová a vyrovnávací deska rozměru 1000 mm x 1000 mm</t>
  </si>
  <si>
    <t>Odstranění tepelné izolace podlah volně kladené z polystyrenu suchého tl do 100 mm</t>
  </si>
  <si>
    <t>Montáž izolace tepelné podlah volně kladenými rohožemi, pásy, dílci, deskami 1 vrstva</t>
  </si>
  <si>
    <t>Demontáž podložek a parozábran skládaných podlah volně položených</t>
  </si>
  <si>
    <t>548,960</t>
  </si>
  <si>
    <t>Provedení izolace proti zemní vlhkosti pásy na sucho samolepící vodorovné</t>
  </si>
  <si>
    <t>Provedení izolace proti zemní vlhkosti pásy přitavením vodorovné NAIP</t>
  </si>
  <si>
    <t>Odstranění izolace proti vodě, vlhkosti a plynům z pásů NAIP přitavených dvouvrstvých z plochy vodorovné</t>
  </si>
  <si>
    <t>Oprava vnitřní vápenocementové hladké omítky tl do 20 mm stěn v rozsahu plochy do 10 % s celoplošným přeštukováním tl do 3 mm</t>
  </si>
  <si>
    <t>Otlučení (osekání) vnitřní vápenné nebo vápenocementové omítky stěn v rozsahu přes 5 do 10 %</t>
  </si>
  <si>
    <t>Ochrana podlahy zakrytím geotextilií</t>
  </si>
  <si>
    <t>Ochrana stěn nebo svislých ploch obedněním z OSB desek</t>
  </si>
  <si>
    <t>Bourání podkladů pod dlažby nebo mazanin betonových nebo z litého asfaltu tl do 100 mm pl do 1 m2</t>
  </si>
  <si>
    <t>Bourání podkladů pod dlažby nebo mazanin betonových nebo z litého asfaltu tl do 100 mm pl do 4 m2</t>
  </si>
  <si>
    <t>Bourání podkladů pod dlažby nebo mazanin betonových nebo z litého asfaltu tl do 100 mm pl přes 4 m2</t>
  </si>
  <si>
    <t>Příplatek k broušení stávajících betonových podlah za každý další 1 mm úběru</t>
  </si>
  <si>
    <t>61,000</t>
  </si>
  <si>
    <t>Zazátkování hrdla potrubí kanalizačního</t>
  </si>
  <si>
    <t>88,000</t>
  </si>
  <si>
    <t>Potrubí pozinkované závitové zazátkování vývodu</t>
  </si>
  <si>
    <t>17,000</t>
  </si>
  <si>
    <t>Demontáž klozetů splachovacích s nádrží</t>
  </si>
  <si>
    <t>22,000</t>
  </si>
  <si>
    <t>Demontáž umyvadel bez výtokových armatur</t>
  </si>
  <si>
    <t>3,000</t>
  </si>
  <si>
    <t>Demontáž umývátek bez výtokových armatur</t>
  </si>
  <si>
    <t>1,000</t>
  </si>
  <si>
    <t>Demontáž vaniček sprchových bez výtokových armatur</t>
  </si>
  <si>
    <t>7,000</t>
  </si>
  <si>
    <t>Demontáž výlevka diturvitová</t>
  </si>
  <si>
    <t>25,000</t>
  </si>
  <si>
    <t>Demontáž baterie stojánkové do jednoho otvoru</t>
  </si>
  <si>
    <t>Demontáž baterie sprch diferenciální do G 3/4x1</t>
  </si>
  <si>
    <t>36,000</t>
  </si>
  <si>
    <t>Demontáž ramen sprchových nebo sprch táhlových</t>
  </si>
  <si>
    <t>Demontáž uzávěrů zápachu jednoduchých</t>
  </si>
  <si>
    <t>Montáž klozetových mís závěsných na nosné stěny</t>
  </si>
  <si>
    <t>Montáž klozetových sedátek standardních</t>
  </si>
  <si>
    <t>10,000</t>
  </si>
  <si>
    <t>Montáž pisoáru keramického</t>
  </si>
  <si>
    <t>Montáž umyvadla připevněného na šrouby do zdiva</t>
  </si>
  <si>
    <t>Montáž bidetů bez výtokových armatur ostatní typ</t>
  </si>
  <si>
    <t>Montáž vaničky sprchové</t>
  </si>
  <si>
    <t>Montáž zástěny sprchové rohové (sprchový kout)</t>
  </si>
  <si>
    <t>Montáž výlevky</t>
  </si>
  <si>
    <t>52,000</t>
  </si>
  <si>
    <t>Montáž ventilů rohových G 1/2" bez připojovací trubičky</t>
  </si>
  <si>
    <t>Montáž baterie nástěnné dřezové pákové a klasické</t>
  </si>
  <si>
    <t>Montáž baterie umyvadlové stojánkové G 1/2" ostatní typ</t>
  </si>
  <si>
    <t>Montáž baterie bidetové stojánkové soupravy klasické ostatní typ</t>
  </si>
  <si>
    <t>Montáž baterie sprchové nástěnné s pevnou výškou sprchy</t>
  </si>
  <si>
    <t>Zápachová uzávěrka pro umyvadla DN 40</t>
  </si>
  <si>
    <t>Zápachová uzávěrka pro bidety DN 40</t>
  </si>
  <si>
    <t>Zápachová uzávěrka sprchových van DN 40/50 s kulovým kloubem na odtoku a odpadním ventilem</t>
  </si>
  <si>
    <t>Zápachová uzávěrka pisoárová DN 32/40</t>
  </si>
  <si>
    <t>148,000</t>
  </si>
  <si>
    <t>Průnik obkladem kruhový do DN 30</t>
  </si>
  <si>
    <t>42,000</t>
  </si>
  <si>
    <t>Průnik obkladem kruhový přes DN 30 do DN 90</t>
  </si>
  <si>
    <t>18,000</t>
  </si>
  <si>
    <t>Průnik obkladem kruhový přes DN 90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</si>
  <si>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</si>
  <si>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</si>
  <si>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</si>
  <si>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</si>
  <si>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</si>
  <si>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</si>
  <si>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</si>
  <si>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</si>
  <si>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</si>
  <si>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</si>
  <si>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</si>
  <si>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</si>
  <si>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</si>
  <si>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</si>
  <si>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</si>
  <si>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</si>
  <si>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</si>
  <si>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</si>
  <si>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</si>
  <si>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</si>
  <si>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</si>
  <si>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</si>
  <si>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</si>
  <si>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</si>
  <si>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</si>
  <si>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</si>
  <si>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</si>
  <si>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</si>
  <si>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</si>
  <si>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</si>
  <si>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</si>
  <si>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</si>
  <si>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</si>
  <si>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</si>
  <si>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</si>
  <si>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</si>
  <si>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</si>
  <si>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</si>
  <si>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</si>
  <si>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</si>
  <si>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</si>
  <si>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</si>
  <si>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</si>
  <si>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</si>
  <si>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</si>
  <si>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</si>
  <si>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</si>
  <si>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</si>
  <si>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</si>
  <si>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</si>
  <si>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</si>
  <si>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</si>
  <si>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</si>
  <si>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</si>
  <si>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</si>
  <si>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</si>
  <si>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</si>
  <si>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</si>
  <si>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</si>
  <si>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</si>
  <si>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</si>
  <si>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</si>
  <si>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</si>
  <si>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</si>
  <si>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</si>
  <si>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</si>
  <si>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</si>
  <si>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</si>
  <si>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</si>
  <si>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</si>
  <si>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</si>
  <si>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</si>
  <si>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</si>
  <si>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</si>
  <si>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</si>
  <si>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</si>
  <si>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</si>
  <si>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</si>
  <si>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</si>
  <si>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</si>
  <si>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</si>
  <si>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</si>
  <si>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</si>
  <si>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</si>
  <si>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</si>
  <si>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</si>
  <si>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</si>
  <si>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</si>
  <si>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</si>
  <si>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</si>
  <si>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</si>
  <si>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</si>
  <si>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</si>
  <si>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</si>
  <si>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</si>
  <si>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</si>
  <si>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</si>
  <si>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</si>
  <si>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</si>
  <si>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</si>
  <si>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</si>
  <si>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</si>
  <si>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</si>
  <si>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</si>
  <si>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</si>
  <si>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</si>
  <si>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</si>
  <si>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</si>
  <si>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</si>
  <si>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</si>
  <si>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</si>
  <si>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</si>
  <si>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</si>
  <si>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</si>
  <si>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</si>
  <si>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</si>
  <si>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</si>
  <si>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</si>
  <si>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</si>
  <si>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</si>
  <si>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</si>
  <si>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</si>
  <si>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</si>
  <si>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</si>
  <si>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</si>
  <si>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</si>
  <si>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</si>
  <si>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</si>
  <si>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</si>
  <si>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</si>
  <si>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</si>
  <si>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</si>
  <si>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</si>
  <si>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</si>
  <si>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</si>
  <si>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</si>
  <si>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</si>
  <si>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</si>
  <si>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</si>
  <si>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</si>
  <si>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</si>
  <si>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</si>
  <si>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</si>
  <si>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</si>
  <si>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</si>
  <si>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</si>
  <si>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</si>
  <si>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</si>
  <si>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</si>
  <si>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</si>
  <si>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</si>
  <si>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</si>
  <si>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</si>
  <si>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</si>
  <si>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</si>
  <si>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</si>
  <si>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</si>
  <si>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</si>
  <si>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</si>
  <si>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</si>
  <si>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</si>
  <si>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</si>
  <si>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</si>
  <si>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</si>
  <si>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</si>
  <si>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</si>
  <si>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</si>
  <si>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</si>
  <si>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</si>
  <si>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</si>
  <si>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</si>
  <si>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</si>
  <si>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</si>
  <si>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</si>
  <si>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</si>
  <si>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</si>
  <si>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</si>
  <si>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</si>
  <si>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</si>
  <si>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</si>
  <si>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</si>
  <si>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</si>
  <si>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</si>
  <si>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25_8198 SNEO Petynka dostavba</t>
  </si>
  <si>
    <t>základní cena</t>
  </si>
  <si>
    <t>konečná cena</t>
  </si>
  <si>
    <t>položka</t>
  </si>
  <si>
    <t>cena/ks</t>
  </si>
  <si>
    <t>celkem</t>
  </si>
  <si>
    <t>Odbavovací a platební systém 1.NP</t>
  </si>
  <si>
    <t>řídící server</t>
  </si>
  <si>
    <t>komentář</t>
  </si>
  <si>
    <t>řídící server bude využit stávající</t>
  </si>
  <si>
    <t>;</t>
  </si>
  <si>
    <t>Průchod 7 - vstup pro sportovce</t>
  </si>
  <si>
    <t>vstup do budovy (z venku do 101)</t>
  </si>
  <si>
    <t>MF07-IV</t>
  </si>
  <si>
    <t>Mifare RFID interface 4m příp. kab.</t>
  </si>
  <si>
    <t>150.200.55</t>
  </si>
  <si>
    <t>Montážní rámeček pro MF7-xx/FL20 plast (povr.mont)</t>
  </si>
  <si>
    <t>914.001.01</t>
  </si>
  <si>
    <t>914MAX Rf miniterminál bez krytí a antény + redukce</t>
  </si>
  <si>
    <t>150.200.54</t>
  </si>
  <si>
    <t>Rozvodná skříňka GEWIS pro el. 914tCzRf vč.svork.</t>
  </si>
  <si>
    <t>vhwz</t>
  </si>
  <si>
    <t>pohybový senzor - součást dodávky automatických dveří</t>
  </si>
  <si>
    <t>Turniket 1.NP - senzorová brána krátká 900mm</t>
  </si>
  <si>
    <t>ACS118</t>
  </si>
  <si>
    <t>Sensorová průchozí zábrana  vybavena sensory pro identifikaci směru procházející osoby -  šířka průchodu 900mm</t>
  </si>
  <si>
    <t>TT_RfBc</t>
  </si>
  <si>
    <t>El. ovl. turniketu  (BC RFID) vstup vč. disp.</t>
  </si>
  <si>
    <t>Odbavovací a platební systém 2.NP</t>
  </si>
  <si>
    <t>Průchod 8 - hlavní recepce</t>
  </si>
  <si>
    <t>sestava turniketů</t>
  </si>
  <si>
    <t>JSTZ4802</t>
  </si>
  <si>
    <t>Turniket tripod motorový, sklopný, signalizace, mluvené hlášení</t>
  </si>
  <si>
    <t>980.002.27</t>
  </si>
  <si>
    <t>Napáječ 220st/12Vss</t>
  </si>
  <si>
    <t>El. ovl. turniketu  (BC RFID) odchod vč. disp.</t>
  </si>
  <si>
    <t>AchipE</t>
  </si>
  <si>
    <t>Polykač čipů - komplet integrovaný do turniketu</t>
  </si>
  <si>
    <t>duální branka</t>
  </si>
  <si>
    <t>JSTZ4910B</t>
  </si>
  <si>
    <t>duální branka ramena 550mm, šířka průchodu 1100mm</t>
  </si>
  <si>
    <t>mat</t>
  </si>
  <si>
    <t>naváděcí zábradlí - nerez 1,12m</t>
  </si>
  <si>
    <t>naváděcí zábradlí - nerez 1,42</t>
  </si>
  <si>
    <t>uzlový blok řízení turniketů</t>
  </si>
  <si>
    <t>983.010.20</t>
  </si>
  <si>
    <t>EtherLite komunikační interface Ethernet/RS232,RS485</t>
  </si>
  <si>
    <t>Box_T02</t>
  </si>
  <si>
    <t>mont.  Box</t>
  </si>
  <si>
    <t>Pokladny recepce 2.NP</t>
  </si>
  <si>
    <t>PC</t>
  </si>
  <si>
    <t>PC pokladna All in one 15", op. systém WIN11 PRO</t>
  </si>
  <si>
    <t>UPS500VA</t>
  </si>
  <si>
    <t>zálohovací napájecí zdroj - UPSka 500VA</t>
  </si>
  <si>
    <t>JI700</t>
  </si>
  <si>
    <t>Zákaznický pokladní display - doplněk pokladny</t>
  </si>
  <si>
    <t>CashBox</t>
  </si>
  <si>
    <t>Kasa (šuplík na peníze) vyklápěcí</t>
  </si>
  <si>
    <t>TM-T88IV</t>
  </si>
  <si>
    <t>Termoprintová tiskárna - se střihačkou pap.pásu EPSON TM-T88IV-082</t>
  </si>
  <si>
    <t>PCR310MU</t>
  </si>
  <si>
    <t>čtečka čip. karet pro načítání UID kódů permanentek</t>
  </si>
  <si>
    <t>PtrA4L</t>
  </si>
  <si>
    <t>Tiskárna účtů typu faktura A4</t>
  </si>
  <si>
    <t>PW1100</t>
  </si>
  <si>
    <t>čtečka BC kódů na stojánku aut. spouštění</t>
  </si>
  <si>
    <t>TAB_TR</t>
  </si>
  <si>
    <t xml:space="preserve">Dotykový panel pro ovládání 2x turniket </t>
  </si>
  <si>
    <t>Dodávka informačního LCD velkoplošného aktivního panelu - vstupní hala</t>
  </si>
  <si>
    <t>INFOT</t>
  </si>
  <si>
    <t>Informační LCD panel min43", FullHD rozlišení, úchyt na stěnu či strop</t>
  </si>
  <si>
    <t>držák terminálu</t>
  </si>
  <si>
    <t>MPC</t>
  </si>
  <si>
    <t>Ovládácí a zobrazovací modul umožňující zobrazování informací ze systému, systému třetích stran,grafiky a zadaného obsahu dle scénáře nastaveného v SW správci zobrazení</t>
  </si>
  <si>
    <t>whvz</t>
  </si>
  <si>
    <t>Příslušenství k mini PC</t>
  </si>
  <si>
    <t>Průchod 1 - vstup do rekreačního bazénu</t>
  </si>
  <si>
    <t>2 ks Turnikety 2.NP</t>
  </si>
  <si>
    <t>El. ovl. turniketu  (RFID) odchod vč. disp.</t>
  </si>
  <si>
    <t>1ks - senzorová brána krátká 900mm</t>
  </si>
  <si>
    <t>Průchod 2 - vstup z 2.NP do sauny ve 3.NP</t>
  </si>
  <si>
    <t xml:space="preserve">Průchod 5 - vstup z relaxačního bazénu do  bazénové haly 202a&lt;&gt;209d </t>
  </si>
  <si>
    <t>1 ks turniket tripod</t>
  </si>
  <si>
    <t>naváděcí zábradlí - nerez 1,7m</t>
  </si>
  <si>
    <t>ACS vstupy do šaten sportovců - 2.NP</t>
  </si>
  <si>
    <t>Řízený vstup šatny chodba do bazénu (209d&lt;&gt;221a, 209d&lt;&gt;220b, 209d&lt;&gt;215, 222&lt;&gt;215, 210&lt;&gt;215)</t>
  </si>
  <si>
    <t>zámkový systém</t>
  </si>
  <si>
    <t>vzwz</t>
  </si>
  <si>
    <t>elektromagnetický zámek</t>
  </si>
  <si>
    <t>EA321-331</t>
  </si>
  <si>
    <t>Protiplech k zámku ABLOY,</t>
  </si>
  <si>
    <t>980.002.12B</t>
  </si>
  <si>
    <t>Napáječ 220st/12Vss 3A + kryt - zál. puls.í zdroj + 7VA bat.</t>
  </si>
  <si>
    <t>SEC_Tl</t>
  </si>
  <si>
    <t>nouzové únikové tlačítko</t>
  </si>
  <si>
    <t>150.200.40</t>
  </si>
  <si>
    <t>pružná kabelová spojka</t>
  </si>
  <si>
    <t>Informační terminály</t>
  </si>
  <si>
    <t>3+3 terminály v šatnách
1 ks na vstupu do 202a
1 ks vstup do bazénové haly 209d</t>
  </si>
  <si>
    <t>INFO_T1</t>
  </si>
  <si>
    <t>informační terminál (čas, číslo skříňky, zbytkový kredit, …)</t>
  </si>
  <si>
    <t>uzlové napájecí boxy pro infoterminály</t>
  </si>
  <si>
    <t>Odbavovací a platební systém 3.NP</t>
  </si>
  <si>
    <t>Průchod 6 - vstup ze střechy do sauny 3.NP</t>
  </si>
  <si>
    <t>1ks - senzorová brána krátká 900mm (315b&lt;&gt;303a)</t>
  </si>
  <si>
    <t>naváděcí zábradlí - nerez 0,4m</t>
  </si>
  <si>
    <t>1 ks sauna 303a</t>
  </si>
  <si>
    <t>Dodávka identifikátorů</t>
  </si>
  <si>
    <t>wris01</t>
  </si>
  <si>
    <t>wristband náramek</t>
  </si>
  <si>
    <t>14.170.01</t>
  </si>
  <si>
    <t>přívěsek na klíče kapka - černá</t>
  </si>
  <si>
    <t>speciální doplňky</t>
  </si>
  <si>
    <t>kabeláže - lokální skupiny s technologií</t>
  </si>
  <si>
    <t>CYKY5x4</t>
  </si>
  <si>
    <t>Kabel NKT CYKY-J 5 x 4 plnorozměrný turniket &amp; branka</t>
  </si>
  <si>
    <t>CYKY3x2,5</t>
  </si>
  <si>
    <t>Kabel NKT CYKY-J 3 x 2.5 místní turnikety u recepce</t>
  </si>
  <si>
    <t>500.502.13</t>
  </si>
  <si>
    <t>TA [2x(2x0.50)+2x1]SN-PE/NE</t>
  </si>
  <si>
    <t>150.200.09</t>
  </si>
  <si>
    <t>BELDEN cat 5 UTP  lanko</t>
  </si>
  <si>
    <t>CYH21</t>
  </si>
  <si>
    <t>Kabel CYH 2x1 /dvoulinka /rudočerný/</t>
  </si>
  <si>
    <t>Dodávka SW</t>
  </si>
  <si>
    <t>poznámka</t>
  </si>
  <si>
    <t>Nový areál bude napojen na stávající systém řízení aquaparku. Proto kalkulace obsahuje jen práce spojené s modifikacemi SW s cílem plně integrovat nové funkcionality do systému. Vžjimku tvoří rozšíření licencí pro pokladny a napojení na POS terminály</t>
  </si>
  <si>
    <t>SW</t>
  </si>
  <si>
    <t>SW pro pokladnu, licence za 1 pokladnu do recepce</t>
  </si>
  <si>
    <t>SW WebRezervace</t>
  </si>
  <si>
    <t>InfoWP</t>
  </si>
  <si>
    <t>SW portál pro ovládání Info Tabulet v recepci 1x lic.</t>
  </si>
  <si>
    <t>SW VasPOS modul pro připojení POS terminálu</t>
  </si>
  <si>
    <t>zakázkové úpravy SW</t>
  </si>
  <si>
    <t>instalace</t>
  </si>
  <si>
    <t>vyk</t>
  </si>
  <si>
    <t>instalace systému</t>
  </si>
  <si>
    <t>Oživení a konfigurace HW prvků systému</t>
  </si>
  <si>
    <t>SL20014</t>
  </si>
  <si>
    <t>úprava a konfigurace šatního zámkového systému na zónové řízení s volným výběrem, nastavení skupinového provozu</t>
  </si>
  <si>
    <t xml:space="preserve">Testovací a zkušební provoz </t>
  </si>
  <si>
    <t>vrn</t>
  </si>
  <si>
    <t>základní úklid staveniště</t>
  </si>
  <si>
    <t>Dokumentace skutečného provedení</t>
  </si>
  <si>
    <t>Školení obsluhy + správce systému</t>
  </si>
  <si>
    <t xml:space="preserve">Asistence při spuštění systému (cena za 1 den) </t>
  </si>
  <si>
    <t>výchozí revize el. zařízení</t>
  </si>
  <si>
    <t xml:space="preserve">Doprava </t>
  </si>
  <si>
    <t>CELKEM bez DPH</t>
  </si>
  <si>
    <t>CELKEM vč. DPH</t>
  </si>
  <si>
    <t>25_8198 SNEO Petynka dostavba
On-Line Gen3 skříňky pro sportovce a ZTP</t>
  </si>
  <si>
    <t>šatny sportovci - 85 skříněk</t>
  </si>
  <si>
    <t>HW osazení skříněk On-line</t>
  </si>
  <si>
    <t>pohon zámku s převodovkou</t>
  </si>
  <si>
    <t>plastové tělo zámku</t>
  </si>
  <si>
    <t>okénko pro čtečku do dveří s krytkou</t>
  </si>
  <si>
    <t>protikus</t>
  </si>
  <si>
    <t>madlo</t>
  </si>
  <si>
    <t>PCBoard</t>
  </si>
  <si>
    <t>interní elektronika</t>
  </si>
  <si>
    <t>RFID čtečka OEM modul</t>
  </si>
  <si>
    <t>doplňkové mechanické komponenty</t>
  </si>
  <si>
    <t>kompletace na dílně</t>
  </si>
  <si>
    <t>plast fixační profil pro stávající skříňky</t>
  </si>
  <si>
    <t>mechanické úpravy skříňky  - nejsou součástí nabídky</t>
  </si>
  <si>
    <t>Za blok zámku celkem</t>
  </si>
  <si>
    <t>řídící elektronika</t>
  </si>
  <si>
    <t>IOX30</t>
  </si>
  <si>
    <t>deska řízení skříněk 30x IO</t>
  </si>
  <si>
    <t>komunikační konvertor RS232/RS485 NET 92</t>
  </si>
  <si>
    <t>fixační blok pro řídící desku</t>
  </si>
  <si>
    <t>za řídící jednotku</t>
  </si>
  <si>
    <t>uzlový rozvaděč</t>
  </si>
  <si>
    <t>EtherLite - interf. Napojení na LAN</t>
  </si>
  <si>
    <t>980.002.02</t>
  </si>
  <si>
    <t>NaZD33S páječ 220st/12Vss 3A - zálohovaný pulsní zdroj</t>
  </si>
  <si>
    <t>980.002.05</t>
  </si>
  <si>
    <t>Napáječ 220st/12Vss 5A - zálohovaný pulsní zdroj</t>
  </si>
  <si>
    <t>980.002.10</t>
  </si>
  <si>
    <t>Napáječ 220st/12Vss 10A - zál. pulsní zdroj</t>
  </si>
  <si>
    <t>980.002.13</t>
  </si>
  <si>
    <t>Napáječ 220st/12Vss 13A - zál. pulsní zdroj</t>
  </si>
  <si>
    <t>150.200.52</t>
  </si>
  <si>
    <t>AKU baterie 7AH</t>
  </si>
  <si>
    <t>150.200.53</t>
  </si>
  <si>
    <t>AKU baterie 17AH</t>
  </si>
  <si>
    <t>box</t>
  </si>
  <si>
    <t>rozvaděč s doplňky 600x600</t>
  </si>
  <si>
    <t>VIEW</t>
  </si>
  <si>
    <t>VIEW914 ovládací terminál skříňky (jeden do řady), integrovaná RFID čtečka</t>
  </si>
  <si>
    <t>Kabeláž+ inst. Materiál</t>
  </si>
  <si>
    <t>150.200.10</t>
  </si>
  <si>
    <t>propojovací kabel 2x1,5Cu napájení terminálů, zámků</t>
  </si>
  <si>
    <t>500.502.01</t>
  </si>
  <si>
    <t>kabel LIYCY 6 x 0,14Cu / metr</t>
  </si>
  <si>
    <t>žlaby - kabelové trasy, truba instalační</t>
  </si>
  <si>
    <t>číslování skříňky</t>
  </si>
  <si>
    <t>samolepící informační štítky s uživatelskými instrukcemi</t>
  </si>
  <si>
    <t>centrální infografika s logistikou a uživatelskými instrukcemi</t>
  </si>
  <si>
    <t>SW na řídící PC a doplňky</t>
  </si>
  <si>
    <t>SW - rozšíření VpasEng - lic na skříňku - základ bez úprav</t>
  </si>
  <si>
    <t>INSTALAČNÍ PRÁCE</t>
  </si>
  <si>
    <t>mechanická příprava skříní pro instalaci není předmětem dodávky</t>
  </si>
  <si>
    <t>předmontážní příprava HW - pacoviště IVAR</t>
  </si>
  <si>
    <t>pokládka liniových kabeláží (nutná předpříprava pro vedení)</t>
  </si>
  <si>
    <t>Instalace terminálu IOX</t>
  </si>
  <si>
    <t>instalace ovládacích terminálů</t>
  </si>
  <si>
    <t>instalace zámků šatních skříněk On-line</t>
  </si>
  <si>
    <t>implementace SW - základ bez úprav</t>
  </si>
  <si>
    <t>projektová příprava za část elektro</t>
  </si>
  <si>
    <t>momorozpočtové náklady - dle skutečnosti</t>
  </si>
  <si>
    <t>vedlejší režijní náklady</t>
  </si>
  <si>
    <t>doprava</t>
  </si>
  <si>
    <t>CELKEM včetně DPH</t>
  </si>
  <si>
    <t>náklady na 1 zámek průměrně</t>
  </si>
  <si>
    <t>25_8198 SNEO Petynka dostavba
On-Line Gen3 - skříňky pro veřejnost</t>
  </si>
  <si>
    <t>šatny veřejnost - 490 skříněk</t>
  </si>
  <si>
    <t>Praha 6</t>
  </si>
  <si>
    <t>D.1.4.b Zařízení pro vytápění staveb - výpis materiálu</t>
  </si>
  <si>
    <t>Zdroj tepla</t>
  </si>
  <si>
    <t>Oběhové čerpadlo Grundfos Magna 40-120 F (1 sklad)</t>
  </si>
  <si>
    <t>Oběhové čerpadlo Grundfos Magna 50-120 F (1 sklad)</t>
  </si>
  <si>
    <t>3-cestný směšovač ESBE VRG 131/40, kv=25 + pohon</t>
  </si>
  <si>
    <t>Mezisoučet zdroje tepla</t>
  </si>
  <si>
    <t>Montáž zdroje tepla</t>
  </si>
  <si>
    <t>Zdroj tepla celkem</t>
  </si>
  <si>
    <t>Potrubí z trubek ocelových hladkých</t>
  </si>
  <si>
    <t>133/4,5</t>
  </si>
  <si>
    <t>Montáž potrubí</t>
  </si>
  <si>
    <t>Ocelové potrubí celkem</t>
  </si>
  <si>
    <t>Lisované potrubí IVAR.C-STEEL</t>
  </si>
  <si>
    <t>Trubka IVAR.C-STEEL pozinkovaná - spoje lisováním</t>
  </si>
  <si>
    <t>IVCT.15</t>
  </si>
  <si>
    <t>IVCT.18</t>
  </si>
  <si>
    <t>IVCT.22</t>
  </si>
  <si>
    <t>IVCT.28</t>
  </si>
  <si>
    <t>IVCT.35</t>
  </si>
  <si>
    <t>IVCT.42</t>
  </si>
  <si>
    <t>IVCT.54</t>
  </si>
  <si>
    <t>IVCT.76</t>
  </si>
  <si>
    <t>IVCT.90</t>
  </si>
  <si>
    <t>IVCT.100</t>
  </si>
  <si>
    <t>mezisoučet potrubí</t>
  </si>
  <si>
    <t>lisované fitinky - kolena, T-kusy, přechody na závit apod.</t>
  </si>
  <si>
    <t>40% z ceny</t>
  </si>
  <si>
    <t>součet dodávky potrubí a fitinky</t>
  </si>
  <si>
    <t>Lisované potrubí IVAR.C-STEEL celkem</t>
  </si>
  <si>
    <t>Podlahové vytápění</t>
  </si>
  <si>
    <t>Potrubí Ivar.Alpex - DUO - XS 16/2</t>
  </si>
  <si>
    <t>Svěrné šroubení pro trubku Alpex Ivar TA4420 16/2</t>
  </si>
  <si>
    <t>Sestava rozdělovač a sběrač Ivar.CS 553 VP/3 - P2</t>
  </si>
  <si>
    <t>Sestava rozdělovač a sběrač Ivar.CS 553 VP/4 - P2</t>
  </si>
  <si>
    <t>Sestava rozdělovač a sběrač Ivar.CS 553 VP/7 P3</t>
  </si>
  <si>
    <t>Sestava rozdělovač a sběrač Ivar.CS 553 VP/7 N3</t>
  </si>
  <si>
    <t>Sestava rozdělovač a sběrač Ivar.CS 553 VP/8 P4</t>
  </si>
  <si>
    <t>Sestava rozdělovač a sběrač Ivar.CS 553 VP/10 P4</t>
  </si>
  <si>
    <t>Sestava rozdělovač a sběrač Ivar.CS 553 VP/11 P4</t>
  </si>
  <si>
    <t>Sestava rozdělovač a sběrač Ivar.CS 553 VP/12 P4</t>
  </si>
  <si>
    <t>Sestava rozdělovač a sběrač Ivar.CS 553 VP/12 N4</t>
  </si>
  <si>
    <t>Systémová izolační deska s folií IVAR TH 15P</t>
  </si>
  <si>
    <t>TH15P</t>
  </si>
  <si>
    <t>Obvodový dilatační pás Ivar.DP50</t>
  </si>
  <si>
    <t>DP50</t>
  </si>
  <si>
    <t>Plastifikátor IVAR.PL10</t>
  </si>
  <si>
    <t>PL10</t>
  </si>
  <si>
    <t>Ochranná hadice - přechod dilatací - Ivar.HK 1620</t>
  </si>
  <si>
    <t>mezisoučet podlahové vytápěnítrubí</t>
  </si>
  <si>
    <t>Montáž podlahového vytápění</t>
  </si>
  <si>
    <t>Podlahové vytápění celkem</t>
  </si>
  <si>
    <t>Armatury</t>
  </si>
  <si>
    <t>G / DN</t>
  </si>
  <si>
    <t>Uzavírací mezipřírubová klapka vč. přírub</t>
  </si>
  <si>
    <t>DN 65</t>
  </si>
  <si>
    <t>DN 80</t>
  </si>
  <si>
    <t>DN 125</t>
  </si>
  <si>
    <t>Přírubový filtr</t>
  </si>
  <si>
    <t>Zpětná klapka přírubová</t>
  </si>
  <si>
    <t>Kulový kohout</t>
  </si>
  <si>
    <t>1/2"</t>
  </si>
  <si>
    <t>3/4"</t>
  </si>
  <si>
    <t>1"</t>
  </si>
  <si>
    <t>5/4"</t>
  </si>
  <si>
    <t>6/4"</t>
  </si>
  <si>
    <t>2"</t>
  </si>
  <si>
    <t>Vyvažovací regulační ventil IMI-TA STAD</t>
  </si>
  <si>
    <t>vypouštěcí kohout</t>
  </si>
  <si>
    <t>Odvzdušňovací nádoba</t>
  </si>
  <si>
    <t>DN 50</t>
  </si>
  <si>
    <t>odvzdušňovací ventil</t>
  </si>
  <si>
    <t>3/8"</t>
  </si>
  <si>
    <t>Ruční regulační ventil</t>
  </si>
  <si>
    <t>teploměr s jímkou 0-120</t>
  </si>
  <si>
    <t>Manometr vč. Příslušenství</t>
  </si>
  <si>
    <t>termoregulační ventil Danfoss RA-N</t>
  </si>
  <si>
    <t>termostatická hlavice RA 2980</t>
  </si>
  <si>
    <t>uzavíratelné šroubení RLV</t>
  </si>
  <si>
    <t>Mezisoučet armatury</t>
  </si>
  <si>
    <t>Montáž armatur</t>
  </si>
  <si>
    <t>Armatury celkem</t>
  </si>
  <si>
    <t>Otopná tělesa</t>
  </si>
  <si>
    <t>Korado Klasik</t>
  </si>
  <si>
    <t>22 6 160</t>
  </si>
  <si>
    <t>montáž jednotky</t>
  </si>
  <si>
    <t>Otopná tělesa celkem</t>
  </si>
  <si>
    <t xml:space="preserve">Tepelné izolace </t>
  </si>
  <si>
    <t>Izolace Accotube, Mirelon, Armaflex                 tl. 13 mm</t>
  </si>
  <si>
    <t>do 22/1,5</t>
  </si>
  <si>
    <t>tl. 22 mm</t>
  </si>
  <si>
    <t>28/1,5</t>
  </si>
  <si>
    <t>tl. 40 mm</t>
  </si>
  <si>
    <t>35-54/1,5</t>
  </si>
  <si>
    <t>tl. 60 mm</t>
  </si>
  <si>
    <t>do DN100</t>
  </si>
  <si>
    <t>balená izolace minerál. vatou s povrch. úpravou 80 mm</t>
  </si>
  <si>
    <t>do DN125</t>
  </si>
  <si>
    <t>mezisoučet dodávky</t>
  </si>
  <si>
    <t>montáž izolací</t>
  </si>
  <si>
    <t>Tepelné izolace celkem</t>
  </si>
  <si>
    <t>Topné zkoušky, vyregulování</t>
  </si>
  <si>
    <t>h</t>
  </si>
  <si>
    <t>Doplňkové konstrukce</t>
  </si>
  <si>
    <t>Pozice</t>
  </si>
  <si>
    <t>Mj</t>
  </si>
  <si>
    <t>Počet</t>
  </si>
  <si>
    <t>Materiál</t>
  </si>
  <si>
    <t>Materiál celkem</t>
  </si>
  <si>
    <t>Montáž</t>
  </si>
  <si>
    <t>Montáž celkem</t>
  </si>
  <si>
    <t>Cena</t>
  </si>
  <si>
    <t>Zařízení č. 1</t>
  </si>
  <si>
    <t>VZDUCHOTECHNICKÁ JEDNOTKA</t>
  </si>
  <si>
    <t>1.1</t>
  </si>
  <si>
    <t xml:space="preserve">VZT </t>
  </si>
  <si>
    <t xml:space="preserve">Pozn.: </t>
  </si>
  <si>
    <t xml:space="preserve">Bližší informace jsou uvedeny na konci TZ v tabulce energií </t>
  </si>
  <si>
    <t xml:space="preserve">VYÚSTKA ODVODNÍ NEREZOVÁ </t>
  </si>
  <si>
    <t>1.2</t>
  </si>
  <si>
    <t>1000x1000mm</t>
  </si>
  <si>
    <t>BUŇKOVÝ TLUMIČ HLUKU
GREIF
s děrovaným plechem</t>
  </si>
  <si>
    <t>1.3</t>
  </si>
  <si>
    <t>G 500x500x2000 . 1 náběhy na obou koncích tlumiče</t>
  </si>
  <si>
    <t xml:space="preserve">PROTIDEŠŤOVÁ ŽALUZIE </t>
  </si>
  <si>
    <t>1.4</t>
  </si>
  <si>
    <t>1600x1600mm</t>
  </si>
  <si>
    <t>OHEBNÁ HADICE Z PVC
ELEKTRODESIGN</t>
  </si>
  <si>
    <t>1.5</t>
  </si>
  <si>
    <t>GREYFLEX 127  ohebná PVC hadice</t>
  </si>
  <si>
    <t>bm</t>
  </si>
  <si>
    <t>NEREZOVÝ PLENUMBOX VČETNĚ REGULACE A PŘÍVODNÍ STERBINY</t>
  </si>
  <si>
    <t>1.6</t>
  </si>
  <si>
    <t>AQUA - 2000</t>
  </si>
  <si>
    <t>AQUA - 500</t>
  </si>
  <si>
    <t xml:space="preserve">REGULAČNÍ KLAPKA RUČNÍ </t>
  </si>
  <si>
    <t>1.7</t>
  </si>
  <si>
    <t xml:space="preserve">RKM 630x630 </t>
  </si>
  <si>
    <t>1.8</t>
  </si>
  <si>
    <t>RKM 900x630</t>
  </si>
  <si>
    <t>1.9</t>
  </si>
  <si>
    <t xml:space="preserve">RKM 630x315 </t>
  </si>
  <si>
    <t>1.10</t>
  </si>
  <si>
    <t xml:space="preserve">RKM 800x400 </t>
  </si>
  <si>
    <t>1.11</t>
  </si>
  <si>
    <t xml:space="preserve">TEXTILNÍ VYÚSTKA </t>
  </si>
  <si>
    <t>1.12</t>
  </si>
  <si>
    <t xml:space="preserve">PRŮMĚR 800mm </t>
  </si>
  <si>
    <t>1.13</t>
  </si>
  <si>
    <t>PRŮMĚR 710mm</t>
  </si>
  <si>
    <t xml:space="preserve">ROZVODY - ALP tl. 20mm </t>
  </si>
  <si>
    <t xml:space="preserve"> Trouby rovné se stranou do 250 mm</t>
  </si>
  <si>
    <t>M2</t>
  </si>
  <si>
    <t xml:space="preserve"> Trouby rovné se stranami nad 250 mm</t>
  </si>
  <si>
    <t xml:space="preserve"> Tvarovky se stranou do 250 mm</t>
  </si>
  <si>
    <t xml:space="preserve"> Tvarovky se stranami přes 250 mm</t>
  </si>
  <si>
    <t>ZASLEPENÍ ROZVODŮ - ALP tl. 20mm</t>
  </si>
  <si>
    <t xml:space="preserve"> do obvodu 1050 </t>
  </si>
  <si>
    <t xml:space="preserve"> do obvodu 1500 </t>
  </si>
  <si>
    <t>ROZVODY - ALP tl. 30mm</t>
  </si>
  <si>
    <t>Zařízení č. 1 - celkem</t>
  </si>
  <si>
    <t>Zařízení č. 2</t>
  </si>
  <si>
    <t>2.1</t>
  </si>
  <si>
    <t>2.2</t>
  </si>
  <si>
    <t>PROTIDEŠŤOVÁ ŽALUZIE</t>
  </si>
  <si>
    <t>2.3</t>
  </si>
  <si>
    <t>1400x1600</t>
  </si>
  <si>
    <t>2.4</t>
  </si>
  <si>
    <t>2.5</t>
  </si>
  <si>
    <t>REGULAČNÍ KLAPKA RUČNÍ</t>
  </si>
  <si>
    <t>2.6</t>
  </si>
  <si>
    <t>900x315</t>
  </si>
  <si>
    <t>2.7</t>
  </si>
  <si>
    <t>900x630</t>
  </si>
  <si>
    <t>2.8</t>
  </si>
  <si>
    <t>REGULAČNÍ KLAPKA TĚSNÁ   TPM 012/00.09
MANDÍK</t>
  </si>
  <si>
    <t>2.9</t>
  </si>
  <si>
    <t>630x900</t>
  </si>
  <si>
    <t>2.10</t>
  </si>
  <si>
    <t>ROZVODY - ALP tl. 20mm</t>
  </si>
  <si>
    <t xml:space="preserve"> do obvodu 1890 </t>
  </si>
  <si>
    <t>Zařízení č. 2 - celkem</t>
  </si>
  <si>
    <t>Zařízení č. 3</t>
  </si>
  <si>
    <t>3.1</t>
  </si>
  <si>
    <t>VYÚSTKA NA ČTYŘHRANNÉ POTRUBÍ</t>
  </si>
  <si>
    <t>3.2</t>
  </si>
  <si>
    <t>VK-2.0-R1 560x200 TPJ 68-12-76</t>
  </si>
  <si>
    <t>3.3</t>
  </si>
  <si>
    <t>VK-1.0-R1 560x200 TPJ 68-12-76</t>
  </si>
  <si>
    <t>3.4</t>
  </si>
  <si>
    <t>NENÍ OBSAZENO</t>
  </si>
  <si>
    <t>3.5</t>
  </si>
  <si>
    <t>VP-2.0-R1 280x100 TPJ 68-12-76</t>
  </si>
  <si>
    <t>LAKOVANÝ TALÍŘOVÝ VENTIL
ODVODNÍ</t>
  </si>
  <si>
    <t>3.6</t>
  </si>
  <si>
    <t>KK 100  tal.ventil kov.odvod</t>
  </si>
  <si>
    <t>BUŇKOVÝ TLUMIČ HLUKU 
s děrovaným plechem</t>
  </si>
  <si>
    <t>3.7</t>
  </si>
  <si>
    <t>G 250x500x2000 . 1 náběhy na obou koncích tlumiče</t>
  </si>
  <si>
    <t>3.8</t>
  </si>
  <si>
    <t>1000x1000</t>
  </si>
  <si>
    <t>3.9</t>
  </si>
  <si>
    <t>1000x900</t>
  </si>
  <si>
    <t>VÍŘIVÁ VYÚSŤ ČTYŘHRANNÁ</t>
  </si>
  <si>
    <t>3.10</t>
  </si>
  <si>
    <t xml:space="preserve">C/V/P/16/R-500 </t>
  </si>
  <si>
    <t>3.11</t>
  </si>
  <si>
    <t xml:space="preserve">C/V/O/16/R-500 </t>
  </si>
  <si>
    <t>REGULAČNÍ KLAPKA   TPM 009/00.45
MANDÍK</t>
  </si>
  <si>
    <t>3.12</t>
  </si>
  <si>
    <t>3.13</t>
  </si>
  <si>
    <t xml:space="preserve">RKM 800x315 </t>
  </si>
  <si>
    <t>3.14</t>
  </si>
  <si>
    <t>RKM 1400x400</t>
  </si>
  <si>
    <t>3.15</t>
  </si>
  <si>
    <t xml:space="preserve">RKM 400x250 </t>
  </si>
  <si>
    <t>3.16</t>
  </si>
  <si>
    <t xml:space="preserve">RKM 1250x400 </t>
  </si>
  <si>
    <t>OHEBNÁ HLINÍKOVÁ HADICE</t>
  </si>
  <si>
    <t>3.17</t>
  </si>
  <si>
    <t>SONOFLEX MI 203  zvukově izol.hadice</t>
  </si>
  <si>
    <t>3.18</t>
  </si>
  <si>
    <t>VP-1.0-R1 280x100 TPJ 68-12-76</t>
  </si>
  <si>
    <t>3.19-3.49</t>
  </si>
  <si>
    <t>POŽÁRNÍ KLAPKA</t>
  </si>
  <si>
    <t>3.50</t>
  </si>
  <si>
    <t>FDMB 400x250 TPM 075/09 .40</t>
  </si>
  <si>
    <t>3.51</t>
  </si>
  <si>
    <t>PROTIPOŽ.IZOLACE POTRUBÍ DLE
OZNAČENÍ NA VÝKRESU:
IZOLACE DESKOU Z MIN.PLSTI
1x POLEP. AL FOLI - TYP B</t>
  </si>
  <si>
    <t>i.P</t>
  </si>
  <si>
    <t>tl. 50 mm odolnost</t>
  </si>
  <si>
    <t xml:space="preserve">POŽÁRNÍ PRŮCHODKA PŘES STROP </t>
  </si>
  <si>
    <t>PRŮCHODKA - 1000x900 NA 2 ROZVODY</t>
  </si>
  <si>
    <t>ROZVODY - ALP tl.20mm</t>
  </si>
  <si>
    <t xml:space="preserve"> do obvodu 650 </t>
  </si>
  <si>
    <t xml:space="preserve"> do obvodu 2630 </t>
  </si>
  <si>
    <t xml:space="preserve"> do obvodu 3500</t>
  </si>
  <si>
    <t>ČTYŘHRANNÉ POTRUBÍ SKUPINY I.
MATERIÁL POZINKOVANÝ PLECH</t>
  </si>
  <si>
    <t>KRUHOVÉ POTRUBÍ SPIRO</t>
  </si>
  <si>
    <t xml:space="preserve"> Trouby rovné průměru do 100 mm</t>
  </si>
  <si>
    <t xml:space="preserve"> Tvarovky průměru do 100 mm</t>
  </si>
  <si>
    <t>ZASLEPENÍ KRUHOVÉ TROUBY
SPIRO</t>
  </si>
  <si>
    <t xml:space="preserve"> do průměru100</t>
  </si>
  <si>
    <t>Zařízení č. 3 - celkem</t>
  </si>
  <si>
    <t>Zařízení č. 4</t>
  </si>
  <si>
    <t>4.1</t>
  </si>
  <si>
    <t>4.2</t>
  </si>
  <si>
    <t>VZT</t>
  </si>
  <si>
    <t>4.3</t>
  </si>
  <si>
    <t>BUŇKOVÝ TLUMIČ HLUKU
s děrovaným plechem</t>
  </si>
  <si>
    <t>4.4</t>
  </si>
  <si>
    <t>4.5</t>
  </si>
  <si>
    <t>4.6</t>
  </si>
  <si>
    <t>G 250x500x1000 . 1 náběhy na obou koncích tlumiče</t>
  </si>
  <si>
    <t>4.7</t>
  </si>
  <si>
    <t>1000x1600</t>
  </si>
  <si>
    <t>4.8</t>
  </si>
  <si>
    <t>1600x1600</t>
  </si>
  <si>
    <t>4.9</t>
  </si>
  <si>
    <t xml:space="preserve">RKTM 630x200 </t>
  </si>
  <si>
    <t>4.10</t>
  </si>
  <si>
    <t xml:space="preserve">RKTM 800x200 </t>
  </si>
  <si>
    <t>VYÚSTKA NA ČTYŘHRANNÉ POTRUBÍ - NEREZOVÁ VČETNĚ REGULACE</t>
  </si>
  <si>
    <t>4.11</t>
  </si>
  <si>
    <t>VP-1.0-R1 560x140 TPJ 68-12-76</t>
  </si>
  <si>
    <t xml:space="preserve">ROZVODY - ALP tl. 20mm / zaslepení </t>
  </si>
  <si>
    <t>ROZVOD - ALP tl. 30mm</t>
  </si>
  <si>
    <t>Zařízení č. 4 - celkem</t>
  </si>
  <si>
    <t>Zařízení č. 5</t>
  </si>
  <si>
    <t>5.1</t>
  </si>
  <si>
    <t>5.2</t>
  </si>
  <si>
    <t>5.3</t>
  </si>
  <si>
    <t>BUŇKOVÝ TLUMIČ HLUKU
 s děrovaným plechem</t>
  </si>
  <si>
    <t>5.4</t>
  </si>
  <si>
    <t>5.5</t>
  </si>
  <si>
    <t>OHEBNÁ HLINÍKOVÁ HADICE
HLUKOVĚ IZOLOVANÁ 
ELEKTRODESIGN</t>
  </si>
  <si>
    <t>5.6</t>
  </si>
  <si>
    <t>SONOFLEX MI 102  zvukově izol.hadice</t>
  </si>
  <si>
    <t>5.7</t>
  </si>
  <si>
    <t>SONOFLEX MI 160  zvukově izol.hadice</t>
  </si>
  <si>
    <t>5.8</t>
  </si>
  <si>
    <t>5.9</t>
  </si>
  <si>
    <t>630x200</t>
  </si>
  <si>
    <t>5.10</t>
  </si>
  <si>
    <t>400x200</t>
  </si>
  <si>
    <t>5.11</t>
  </si>
  <si>
    <t>VÍŘIVÁ VYÚSŤ ČTYŘHRANNÁ VVM TPM 001/96
MANDÍK</t>
  </si>
  <si>
    <t>5.12</t>
  </si>
  <si>
    <t xml:space="preserve">C/V/P/16/R-400 </t>
  </si>
  <si>
    <t>5.13</t>
  </si>
  <si>
    <t xml:space="preserve">C/V/O/16/R-400 </t>
  </si>
  <si>
    <t>5.14</t>
  </si>
  <si>
    <t xml:space="preserve">C/V/O/8/R- 300 </t>
  </si>
  <si>
    <t>5.15</t>
  </si>
  <si>
    <t xml:space="preserve">C/V/P/8/R- 300 </t>
  </si>
  <si>
    <t>5.18</t>
  </si>
  <si>
    <t>5.19</t>
  </si>
  <si>
    <t xml:space="preserve">C/V/P/24/R-600 </t>
  </si>
  <si>
    <t>LAKOVANÝ TALÍŘOVÝ VENTIL
ODVODNÍ
ELEKTRODESIGN</t>
  </si>
  <si>
    <t>5.20</t>
  </si>
  <si>
    <t>KK 200  tal.ventil kov.odvod</t>
  </si>
  <si>
    <t>5.21</t>
  </si>
  <si>
    <t>5.22-5.49</t>
  </si>
  <si>
    <t>POŽÁRNÍ KLAPKA
MANDÍK</t>
  </si>
  <si>
    <t>5.50</t>
  </si>
  <si>
    <t>FDMB 630x315 TPM 075/09 .40</t>
  </si>
  <si>
    <t>5.51</t>
  </si>
  <si>
    <t>5.52</t>
  </si>
  <si>
    <t>5.53</t>
  </si>
  <si>
    <t>PROTIPOŽ.IZOLACE POTRUBÍ DLE
OZNAČENÍ NA VÝKRESU:
IZOLACE DESKOU Z MIN.PLSTI
1x POLEP. AL FOLIÍ - TYP B</t>
  </si>
  <si>
    <t>tl. 50 mm</t>
  </si>
  <si>
    <t>ZASLEPENÍ ČTYŘHRANNÉ TROUBY
SKUPINY I. Z POZINKOVANÉHO PLECHU</t>
  </si>
  <si>
    <t xml:space="preserve"> Trouby rovné průměru do 140 mm</t>
  </si>
  <si>
    <t xml:space="preserve"> Tvarovky průměru do 140 mm</t>
  </si>
  <si>
    <t xml:space="preserve"> Trouby rovné průměru do 200 mm</t>
  </si>
  <si>
    <t xml:space="preserve"> Tvarovky průměru do 200 mm</t>
  </si>
  <si>
    <t xml:space="preserve"> Tvarovky průměru do 280 mm</t>
  </si>
  <si>
    <t>Zařízení č. 5 - celkem</t>
  </si>
  <si>
    <t>Zařízení č. 6</t>
  </si>
  <si>
    <t>6.1</t>
  </si>
  <si>
    <t>6.2</t>
  </si>
  <si>
    <t>6.3</t>
  </si>
  <si>
    <t>6.4</t>
  </si>
  <si>
    <t>6.5</t>
  </si>
  <si>
    <t>6.6</t>
  </si>
  <si>
    <t>6.7</t>
  </si>
  <si>
    <t>6.8</t>
  </si>
  <si>
    <t xml:space="preserve">C/V/O/24/R-600 </t>
  </si>
  <si>
    <t>6.9</t>
  </si>
  <si>
    <t>6.10</t>
  </si>
  <si>
    <t>6.11</t>
  </si>
  <si>
    <t>6.12</t>
  </si>
  <si>
    <t>6.13</t>
  </si>
  <si>
    <t>6.14</t>
  </si>
  <si>
    <t>6.15</t>
  </si>
  <si>
    <t>SONOFLEX MI 254  zvukově izol.hadice</t>
  </si>
  <si>
    <t>Zařízení č. 6 - celkem</t>
  </si>
  <si>
    <t>Zařízení č. 7</t>
  </si>
  <si>
    <t>7.1</t>
  </si>
  <si>
    <t>7.2</t>
  </si>
  <si>
    <t>7.3</t>
  </si>
  <si>
    <t>7.4</t>
  </si>
  <si>
    <t>7.5</t>
  </si>
  <si>
    <t>VK-2.0-R1 200x200 TPJ 68-12-76</t>
  </si>
  <si>
    <t>7.6</t>
  </si>
  <si>
    <t>VK-2.0-R1 400x200 TPJ 68-12-76</t>
  </si>
  <si>
    <t>7.7</t>
  </si>
  <si>
    <t>VK-1.0-R1 200x100 TPJ 68-12-76</t>
  </si>
  <si>
    <t>7.8</t>
  </si>
  <si>
    <t>VK-1.0-R1 560x140 TPJ 68-12-76</t>
  </si>
  <si>
    <t>7.9</t>
  </si>
  <si>
    <t>VK-1.0-R1 200x140 TPJ 68-12-76</t>
  </si>
  <si>
    <t>7.10</t>
  </si>
  <si>
    <t>VK-2.0-R1 200x140 TPJ 68-12-76</t>
  </si>
  <si>
    <t>7.11</t>
  </si>
  <si>
    <t>7.12</t>
  </si>
  <si>
    <t>VK-1.0-R1 560x280 TPJ 68-12-76</t>
  </si>
  <si>
    <t>7.13</t>
  </si>
  <si>
    <t>VYÚSTKA</t>
  </si>
  <si>
    <t>7.14-7.49</t>
  </si>
  <si>
    <t>7.50</t>
  </si>
  <si>
    <t>FDMB 500x315 TPM 075/09 .40</t>
  </si>
  <si>
    <t>7.51</t>
  </si>
  <si>
    <t>7.52</t>
  </si>
  <si>
    <t>FDMB 500x250 TPM 075/09 .40</t>
  </si>
  <si>
    <t>7.53</t>
  </si>
  <si>
    <t>Zařízení č. 7 - celkem</t>
  </si>
  <si>
    <t>Zařízení č. 8</t>
  </si>
  <si>
    <t>8.1</t>
  </si>
  <si>
    <t>BUŇKOVÝ TLUMIČ HLUKU
s děrovaným plechem</t>
  </si>
  <si>
    <t>8.2</t>
  </si>
  <si>
    <t>8.3</t>
  </si>
  <si>
    <t>LAKOVANÝ TALÍŘOVÝ VENTIL
PŘÍVODNÍ
ELEKTRODESIGN</t>
  </si>
  <si>
    <t>8.4</t>
  </si>
  <si>
    <t>KE 100  tal.ventil kov.přívod</t>
  </si>
  <si>
    <t>VYÚSTKA NA KRUHOVÉ POTRUBÉ</t>
  </si>
  <si>
    <t>8.5</t>
  </si>
  <si>
    <t>KV-P2-525 x 75 TPJ 48-12-95</t>
  </si>
  <si>
    <t>8.6</t>
  </si>
  <si>
    <t>VK-1.0-R1 400x200 TPJ 68-12-76</t>
  </si>
  <si>
    <t>8.7</t>
  </si>
  <si>
    <t>8.8</t>
  </si>
  <si>
    <t>8.9-8.49</t>
  </si>
  <si>
    <t>8.50</t>
  </si>
  <si>
    <t>8.51</t>
  </si>
  <si>
    <t>8.52</t>
  </si>
  <si>
    <t>8.53</t>
  </si>
  <si>
    <t>ROZVODY - ALPtl. 20mm</t>
  </si>
  <si>
    <t>ROZVODY - ALP tl.20mm / ZASLEPENÍ</t>
  </si>
  <si>
    <t xml:space="preserve"> do průměru200</t>
  </si>
  <si>
    <t>Zařízení č. 8 - celkem</t>
  </si>
  <si>
    <t>Zařízení č. 9</t>
  </si>
  <si>
    <t>9.1</t>
  </si>
  <si>
    <t>TLUMIČ HLUKU NA KRUHOVÉ POTRUBÍ</t>
  </si>
  <si>
    <t>9.2</t>
  </si>
  <si>
    <t xml:space="preserve">LDC 200-900 </t>
  </si>
  <si>
    <t>VÍŘIVÁ VYÚSŤ ČTYŘHRANNÁ VČETNĚ REGULACE</t>
  </si>
  <si>
    <t>9.3</t>
  </si>
  <si>
    <t>9.4</t>
  </si>
  <si>
    <t>9.5</t>
  </si>
  <si>
    <t>SONOFLEX MO 160  zvukově izol.hadice</t>
  </si>
  <si>
    <t>TEPELNÉ IZOLACE POTRUBÍ DLE
OZNAČENÍ NA VÝKRESU:
IZOLACE POTRUBÍ DESKOU
Z MINERÁLNÍ PLSTI  1x POLEP
AL FOLIÍ NA TRNY</t>
  </si>
  <si>
    <t>i.T</t>
  </si>
  <si>
    <t xml:space="preserve">tl 40mm </t>
  </si>
  <si>
    <t xml:space="preserve"> do průměru200 50% tvarovek</t>
  </si>
  <si>
    <t>Zařízení č. 9 - celkem</t>
  </si>
  <si>
    <t>Zařízení č. 10</t>
  </si>
  <si>
    <t>10.1</t>
  </si>
  <si>
    <t>BUŇKOVÝ TLUMIČ HLUKU
s děrovaným plechem</t>
  </si>
  <si>
    <t>10.2</t>
  </si>
  <si>
    <t>10.3</t>
  </si>
  <si>
    <t>10.4</t>
  </si>
  <si>
    <t>VP-2.0-R1 400x200 TPJ 68-12-76</t>
  </si>
  <si>
    <t>10.5</t>
  </si>
  <si>
    <t>10.6</t>
  </si>
  <si>
    <t>VP-1.0-R1 200x100 TPJ 68-12-76</t>
  </si>
  <si>
    <t>10.7-10.49</t>
  </si>
  <si>
    <t>POŽÁRNÍ LAMELOVÁ KLAPKA OD FIRMY MANDÍK VČETNĚ SERVOPOHONU</t>
  </si>
  <si>
    <t>10.50</t>
  </si>
  <si>
    <t>FDML 200x300. 40</t>
  </si>
  <si>
    <t>10.51</t>
  </si>
  <si>
    <t>Zařízení č. 10 - celkem</t>
  </si>
  <si>
    <t>Zařízení č. 11</t>
  </si>
  <si>
    <t>VENTILÁTOR PLASTOVÝ PRO AGRESIVNÍ PROSTŘEDÍ</t>
  </si>
  <si>
    <t>11.1</t>
  </si>
  <si>
    <t>PRŮMĚR 160mm</t>
  </si>
  <si>
    <t>PLASTOVÝ TALÍŘOVÝ VENTIL
ODVODNÍ
ELEKTRODESIGN</t>
  </si>
  <si>
    <t>11.2</t>
  </si>
  <si>
    <t>VEF 160  tal.vent.plast.odvod</t>
  </si>
  <si>
    <t>VÝFUKOVÁ HLAVICE PLASTOVÁ</t>
  </si>
  <si>
    <t>11.3</t>
  </si>
  <si>
    <t>ZPĚTNÁ KLAPKA</t>
  </si>
  <si>
    <t>11.4</t>
  </si>
  <si>
    <t>PRŮMĚŘ 160mm</t>
  </si>
  <si>
    <t>STŘÍŽKA DO VENKOVÍHO PROSTŘEDÍ</t>
  </si>
  <si>
    <t>11.5</t>
  </si>
  <si>
    <t>STŘÍŽKA</t>
  </si>
  <si>
    <t xml:space="preserve">PLASTOVÉ POTRUBÍ </t>
  </si>
  <si>
    <t xml:space="preserve"> do obvodu 1050 10% tvarovek</t>
  </si>
  <si>
    <t>KRUHOVÉ POTRUBÍ PLASTOVÉ</t>
  </si>
  <si>
    <t xml:space="preserve"> do průměru200 20% tvarovek</t>
  </si>
  <si>
    <t>Zařízení č. 11 - celkem</t>
  </si>
  <si>
    <t>Zařízení č. 12</t>
  </si>
  <si>
    <t>VENTILÁTOR PRO ČTYŘHRANNÉ POTRUBÍ
SYSTEMAIR</t>
  </si>
  <si>
    <t>12.1</t>
  </si>
  <si>
    <t xml:space="preserve">RS 40-20M </t>
  </si>
  <si>
    <t>VENTILÁTOR DO KRUHOVÉHO POTRUBÍ
SYSTEMAIR</t>
  </si>
  <si>
    <t>12.2</t>
  </si>
  <si>
    <t xml:space="preserve">K 160 M </t>
  </si>
  <si>
    <t>TLUMÍCÍ VLOŽKA ČTYŘHRANNÁ 
Z KOŽENKY
FLEXIBILNÍ SPOJENÍ 
PROCLIMA</t>
  </si>
  <si>
    <t>12.3</t>
  </si>
  <si>
    <t>400x200 TPJ 28-12-99</t>
  </si>
  <si>
    <t>TLUMÍCÍ VLOŽKA KRUHOVÁ</t>
  </si>
  <si>
    <t>12.4</t>
  </si>
  <si>
    <t>12.5</t>
  </si>
  <si>
    <t>G 200x500x1000 . 1 náběhy na obou koncích tlumiče</t>
  </si>
  <si>
    <t>TLUMIČ HLUKU 
SYSTEMAIR</t>
  </si>
  <si>
    <t>12.6</t>
  </si>
  <si>
    <t xml:space="preserve">LDC 160-900 </t>
  </si>
  <si>
    <t>KLAPKA ZPĚTNÁ</t>
  </si>
  <si>
    <t>12.7</t>
  </si>
  <si>
    <t xml:space="preserve">RSK 160 </t>
  </si>
  <si>
    <t>PROTIDEŠŤOVÁ ŽALUZIE PROCLIMA
HLINÍKOVÁ</t>
  </si>
  <si>
    <t>12.8</t>
  </si>
  <si>
    <t>PZB-K II. 630x200 TPJ 38-12-98</t>
  </si>
  <si>
    <t>12.9</t>
  </si>
  <si>
    <t>PZB-K II. 200x200 TPJ 38-12-98</t>
  </si>
  <si>
    <t>VYÚSTKA NA KRUHOVÉ POTRUBÍ</t>
  </si>
  <si>
    <t>12.10</t>
  </si>
  <si>
    <t>KV-P1-625 x 75 TPJ 48-12-95</t>
  </si>
  <si>
    <t>12.11</t>
  </si>
  <si>
    <t>VP-1.0 56Ox280 TPJ 68-12-76</t>
  </si>
  <si>
    <t>12.13</t>
  </si>
  <si>
    <t xml:space="preserve">RKM 200x200 </t>
  </si>
  <si>
    <t xml:space="preserve"> do obvodu 1050 20% tvarovek</t>
  </si>
  <si>
    <t xml:space="preserve"> do obvodu 1500 20% tvarovek</t>
  </si>
  <si>
    <t xml:space="preserve"> do obvodu 1890 60% tvarovek</t>
  </si>
  <si>
    <t xml:space="preserve"> do průměru200 10% tvarovek</t>
  </si>
  <si>
    <t>Zařízení č. 12 - celkem</t>
  </si>
  <si>
    <t>Zařízení č. 13</t>
  </si>
  <si>
    <t xml:space="preserve">VENTILÁTOR V EX PROVEDENÍ </t>
  </si>
  <si>
    <t>13.1</t>
  </si>
  <si>
    <t>PRŮMĚR 125</t>
  </si>
  <si>
    <t>KRYCÍ MŘÍŽKA KRUHOVÁ TPM 002/96.20
MANDÍK</t>
  </si>
  <si>
    <t>13.2</t>
  </si>
  <si>
    <t>HLAVICE PLASTOVÁ</t>
  </si>
  <si>
    <t>13.3</t>
  </si>
  <si>
    <t>13.4</t>
  </si>
  <si>
    <t>Zařízení č. 13 - celkem</t>
  </si>
  <si>
    <t>Zařízení č. 14</t>
  </si>
  <si>
    <t>KONDENZAČNÍ JEDNOTKA TYPU VRF</t>
  </si>
  <si>
    <t>14.1</t>
  </si>
  <si>
    <t>KONDENZAČNÍ JEDNOTKA - 2 TRUBKOVÉ PROVEDENÍ, CHLADIVO R410A, CHLADÍCÍ VÝKON 15,5kW, TOPNÝ VÝKON 18kW, KATALOGOVÁ HODNOTA ESEER AŽ 10,99 / SCOP AŽ 7,19, TWIN ROTTARY KOMPRESOR</t>
  </si>
  <si>
    <t>Pozn.:</t>
  </si>
  <si>
    <t>Bližší informace jsou uvedeny na konci TZ v tabulce energií</t>
  </si>
  <si>
    <t>KONZOLE PRO UCHYCENÍ JEDNOTEK NA FASÁDU OBJEKTU</t>
  </si>
  <si>
    <t>14.1a</t>
  </si>
  <si>
    <t>KONZOLE VČETNĚ SILENTBLOKŮ BUDE VÝROBKEM A DODÁVKOU DODAVATELE CHL</t>
  </si>
  <si>
    <t>VNITŘNÍ JEDNOTKA V NÁSTĚNNÉM PROVEDENÍ VČETNĚ INFRAOVLADAČE</t>
  </si>
  <si>
    <t>14.2</t>
  </si>
  <si>
    <t>CHLADÍCÍ VÝKON 2,5KW</t>
  </si>
  <si>
    <t>14.3</t>
  </si>
  <si>
    <t>CHLADÍCÍ VÝKON 3,5KW</t>
  </si>
  <si>
    <t>ROZBOČKY</t>
  </si>
  <si>
    <t>14.4</t>
  </si>
  <si>
    <t>Y ROZBOČKA - do 18kW</t>
  </si>
  <si>
    <t>DIGITÁLNÍ KABELOVÝ OVLADAČ</t>
  </si>
  <si>
    <t>14.5</t>
  </si>
  <si>
    <t>DIGITÁLNÍ KABELOVÝ OVLADAČ VČETNĚ KOMUNIKAČNÍCH KABELŮ A KRYCÍ LIŠTY OD JEDNOTKY K OVLADAČI</t>
  </si>
  <si>
    <t>ČERPADLO KONDENZÁTU</t>
  </si>
  <si>
    <t>14.6</t>
  </si>
  <si>
    <t>ČERPADLO O VÝKONU 1,7-4,5l/h</t>
  </si>
  <si>
    <t>DOPLNĚNÍ CHLADIVA</t>
  </si>
  <si>
    <t>CHLADIVO R410A</t>
  </si>
  <si>
    <t>ROZVODY POTRUBÍ CHLADIVA A KOMUNIKAČNÍ KABELY VČETNĚ IZOLACE A ZÁVĚSŮ</t>
  </si>
  <si>
    <t>6,4mm</t>
  </si>
  <si>
    <t>9,5mm</t>
  </si>
  <si>
    <t>12,7mm</t>
  </si>
  <si>
    <t>15,9mm</t>
  </si>
  <si>
    <t>19,1mm</t>
  </si>
  <si>
    <t>Zařízení č. 14 - celkem</t>
  </si>
  <si>
    <t>Zařízení č. 15</t>
  </si>
  <si>
    <t>KONDENZAČNÍ JEDNOTKA</t>
  </si>
  <si>
    <t>15.1</t>
  </si>
  <si>
    <t>VÝKON 5kW</t>
  </si>
  <si>
    <t>KONZOLE PRO UCHYCENÍ JEDNOTKY NA FASÁDU OBJEKTU</t>
  </si>
  <si>
    <t>15.1a</t>
  </si>
  <si>
    <t>KONZOLE</t>
  </si>
  <si>
    <t xml:space="preserve">NÁSTĚNNÁ JEDNOTKA </t>
  </si>
  <si>
    <t>15.2</t>
  </si>
  <si>
    <t>NÁSTĚNNÁ JEDNOTKA</t>
  </si>
  <si>
    <t>15.3</t>
  </si>
  <si>
    <t>15.4</t>
  </si>
  <si>
    <t>ROZVODY POTRUBÍ CHLADIVA A KOMUNIKAČNÍ KABELY VČETNĚ IZOLACE A ZÁVĚSŮ - VE VENKOVNÍM PROSTŘEDÍ BUDOU ROZVODY OPLECHOVÁNY</t>
  </si>
  <si>
    <t>Zařízení č. 15 - celkem</t>
  </si>
  <si>
    <t>Zařízení č. 16</t>
  </si>
  <si>
    <t>16.1</t>
  </si>
  <si>
    <t>VÝKON 8kW</t>
  </si>
  <si>
    <t>16.1a</t>
  </si>
  <si>
    <t>16.2</t>
  </si>
  <si>
    <t>16.3</t>
  </si>
  <si>
    <t>16.4</t>
  </si>
  <si>
    <t>Zařízení č. 16 - celkem</t>
  </si>
  <si>
    <t>Zařízení č. 17</t>
  </si>
  <si>
    <t>17.1</t>
  </si>
  <si>
    <t>17.1a</t>
  </si>
  <si>
    <t>17.2</t>
  </si>
  <si>
    <t>17.3</t>
  </si>
  <si>
    <t>17.4</t>
  </si>
  <si>
    <t>Zařízení č. 17 - celkem</t>
  </si>
  <si>
    <t>Zařízení č. 18</t>
  </si>
  <si>
    <t>18.1</t>
  </si>
  <si>
    <t>18.1a</t>
  </si>
  <si>
    <t>18.2</t>
  </si>
  <si>
    <t>18.3</t>
  </si>
  <si>
    <t>18.4</t>
  </si>
  <si>
    <t>Zařízení společné</t>
  </si>
  <si>
    <t>(množství určí dodavatel)</t>
  </si>
  <si>
    <t>Montážní a pomocný materiál</t>
  </si>
  <si>
    <t>Výšková montáž a použití mechanizmů</t>
  </si>
  <si>
    <t>Doprava (odhad)</t>
  </si>
  <si>
    <t>Zařízení společné - celkem</t>
  </si>
  <si>
    <t>PŘÍPRAVA KE KOMPLEXNÍMU VYZKOUŠENÍ</t>
  </si>
  <si>
    <t>VYZKOUŠENÍ A OŽIVENÍ</t>
  </si>
  <si>
    <t>H</t>
  </si>
  <si>
    <t>VYREGULOVÁNÍ ZAŘÍZENÍ</t>
  </si>
  <si>
    <t>VYREGULOVÁNÍ POTRUBÍ A KONCOVÝCH ELEMENTŮ</t>
  </si>
  <si>
    <t>VYPRACOVÁNÍ PROTOKOLU</t>
  </si>
  <si>
    <t>MĚŘENÍ HLUČNOSTI ZAŘÍZENÍ</t>
  </si>
  <si>
    <t>PŘÍPRAVA NA KOMPLEXNÍ VYZKOUŠENÍ ZAŘÍZENÍ</t>
  </si>
  <si>
    <t>KOMPLEXNÍ VYZKOUŠENÍ ZAŘÍZENÍ</t>
  </si>
  <si>
    <t>ZPRACOVÁNÍ DODAVATELSKÉ A MONTÁŽNÍ DOKUMENTACE</t>
  </si>
  <si>
    <t>KS</t>
  </si>
  <si>
    <t>PROJEKT SKUTEČNÉHO PROVEDENÍ</t>
  </si>
  <si>
    <t>(cena dle nabídky dodavatele)</t>
  </si>
  <si>
    <t>Hodinové zúčtovací sazby - celkem</t>
  </si>
  <si>
    <t xml:space="preserve">VZDUCHOTECHNIKA CELKEM: </t>
  </si>
  <si>
    <t>Ceny jsou bez DPH</t>
  </si>
  <si>
    <t>Rozpočet je vytvořený na základě odhadu projektanta - přesný rozpočet bude vytvořený před odevzdáním DPS</t>
  </si>
  <si>
    <t xml:space="preserve">Technologie plaveckého bazénu </t>
  </si>
  <si>
    <t>POL.</t>
  </si>
  <si>
    <t>POPIS POLOŽKY</t>
  </si>
  <si>
    <t>MNOŽSTVÍ</t>
  </si>
  <si>
    <t>JEDNOT.C.</t>
  </si>
  <si>
    <t>DODÁVKA</t>
  </si>
  <si>
    <t>POZNÁMKA</t>
  </si>
  <si>
    <r>
      <t>Filtrační zařízení z polyesterového sklolaminátu D 2000 mm,</t>
    </r>
    <r>
      <rPr>
        <sz val="12"/>
        <rFont val="Arial CE"/>
        <family val="2"/>
        <charset val="238"/>
      </rPr>
      <t xml:space="preserve"> Q=94 m3/h, V = 30 m/h, vybavené manometrem, ručním odvzdušňovacím ventilem a zátkou na vypouštění vody. Filtr obsahuje speciální falešné dno osazené tryskami. Provozní tlak 2,5 kg/ cm</t>
    </r>
    <r>
      <rPr>
        <vertAlign val="superscript"/>
        <sz val="12"/>
        <rFont val="Arial CE"/>
        <charset val="238"/>
      </rPr>
      <t>2</t>
    </r>
    <r>
      <rPr>
        <sz val="12"/>
        <rFont val="Arial CE"/>
        <family val="2"/>
        <charset val="238"/>
      </rPr>
      <t>. Praní filtru v kombinaci vod</t>
    </r>
    <r>
      <rPr>
        <sz val="12"/>
        <rFont val="Arial CE"/>
        <charset val="238"/>
      </rPr>
      <t>a-vzduch. Ovládání filtru pomocí 5 pákových ventilů (sada ovládacích klapek DN 150</t>
    </r>
    <r>
      <rPr>
        <sz val="12"/>
        <rFont val="Arial CE"/>
        <family val="2"/>
        <charset val="238"/>
      </rPr>
      <t>, včetně podpěr), 2 potrubní vstupy do filtru. Zařízení určeno pro vícevrstvou filtrační náplň o celkové výšce náplně 1,2 m. Horní násypný otvor průměr d 400 mm, boční revizní otvor d 400 mm.</t>
    </r>
  </si>
  <si>
    <t>1.1a</t>
  </si>
  <si>
    <r>
      <t>Aktivované filtrační médium z drceného skla</t>
    </r>
    <r>
      <rPr>
        <sz val="12"/>
        <color rgb="FF000000"/>
        <rFont val="Arial"/>
        <family val="2"/>
        <charset val="238"/>
      </rPr>
      <t> – skelný, hydrofobní, filtrační materiál s filtrační schopností zachytit až 95% částic a nečistot velikosti větší než 1 mikron, zachycování nečistot  na základě chemicky-tepelného aktivačního procesu vytvářejícího volné radikály (elektrostatické vlastnosti) chránící filtrační materiál před kolonizací bakteriemi a tvorbou biofilmu – bio-rezistentní. Vyroben z barevného skla obsahující potřebné oxidy kovů. Použité frakce: Frakce 1 = 0,4 – 0,8 mm a Frakce 2 = 0,7 – 2,0 mm a Frakce 3 = 2,0 – 4,0 mm. Materiál ve filtračním loži nehrudkovatí a nedochází k vytváření preferenčních cest.</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</si>
  <si>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</si>
  <si>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</si>
  <si>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1.1c</t>
  </si>
  <si>
    <r>
      <rPr>
        <b/>
        <sz val="12"/>
        <rFont val="Arial CE"/>
        <charset val="238"/>
      </rPr>
      <t>Ovládací páková baterie DN 150 k filtrační nádobě</t>
    </r>
    <r>
      <rPr>
        <sz val="12"/>
        <rFont val="Arial CE"/>
        <charset val="238"/>
      </rPr>
      <t xml:space="preserve"> - ovládání pomocí 5 pákových ventilů (sada ovládacích klapek DN 150, včetně podpěrné kontrukce baterie)</t>
    </r>
  </si>
  <si>
    <r>
      <t>Vertikální litinové recirkulační čerpadlo v monoblokovém designu -</t>
    </r>
    <r>
      <rPr>
        <sz val="12"/>
        <rFont val="Arial CE"/>
        <charset val="238"/>
      </rPr>
      <t xml:space="preserve"> materiálové provedení: motor litina, tělo čerpadla z odolného plastu (TPH), nerez osa. Keramické ucpávky. Motor a čerpadlo na společné hřídeli. Napojení sání a výtlaku pomocí příruby. Polyuretanový lapač vlasů. Čerpadlo je s motorem spojeno pomocí šroubů a matic (pro demontáž). Je vybaveno vysoce výkonným motorem, vyhovujícím standadu IE3. Motor chlazený vzduchem. Elektrické krytí: IP 55. Počet otáček/minutu: 1 450. Q=236m3/h, H=14m, P=15 kW, 50 Hz</t>
    </r>
  </si>
  <si>
    <t>1.2a</t>
  </si>
  <si>
    <r>
      <rPr>
        <b/>
        <sz val="12"/>
        <color theme="1"/>
        <rFont val="Arial CE"/>
        <charset val="238"/>
      </rPr>
      <t>Frekvenční měnič</t>
    </r>
    <r>
      <rPr>
        <sz val="12"/>
        <color theme="1"/>
        <rFont val="Arial CE"/>
        <charset val="238"/>
      </rPr>
      <t xml:space="preserve"> určený pro zajištění nejvyšší úrovně výkonu aplikací v oblasti bazénové technologie. Nastavení a ovládání měniče je možné přímo z jeho panelu. Ochrana IP66, k instalaci na stěnu, odrušení dle EN 61800-3 C1, 380 - 480 V, Frekvence: 50/60 Hz, 2 x digitální vstup, 1 x releový výstup, 1 x analogový/digitální výstup, RS485.</t>
    </r>
  </si>
  <si>
    <r>
      <rPr>
        <b/>
        <sz val="12"/>
        <color theme="1"/>
        <rFont val="Arial CE"/>
        <charset val="238"/>
      </rPr>
      <t>Automatický regulátor kvality vody</t>
    </r>
    <r>
      <rPr>
        <sz val="12"/>
        <color theme="1"/>
        <rFont val="Arial CE"/>
        <charset val="238"/>
      </rPr>
      <t xml:space="preserve"> slouží k regulaci, zobrazení a dálkovému přenosu následujících parametrů bazénové vody: měření a zobrazení chlóru Cl volný, měření a zobrazení hodnoty pH a Redox potenciálu, měření a zobrazení teploty. Regulátor se 4 kusy výstupních relé (ovládání akčních členů, alarm), 2 x programovatelný výstup proudové smyčky 0-20/4-20mA, 1x digitální výstup (RS485), digitální zobrazení hodnot, možnost nastavení softwar. filtru, kódový přístup pro servisního technika, možnost nastavení dvoupolohové regulace, šířkově proporcionální regulace a frekvenčně proporcionální regulace, možnost zobrazení teploty. Na displeji zařízení se zobrazují přímo hodnoty naměřené sondou v průtočné buňce. Vzhledem k tomu, že tyto hodnoty operativně reagují na vzniklé situace a procesy probíhající v bazénové vodě jsou využívány k regulaci chlóru, nebo hodnoty pH a zobrazení Redox potenciálu, který vypovídá o kvalitě vody. Slouží jako pomocné a informativní zařízení pro provozovatele/strojníky. Napájecí napětí: 230 V; Příkon: 6 VA; Hmotnost zařízení: 1,3 kg; Frekvence: 50 Hz; Napětí: 230 V; Krytí IP65. Rozsah měření: Cl 0-2, 0-20 PPm; pH 0-14; Redox potenciál 0-2 000 mV.</t>
    </r>
  </si>
  <si>
    <t>1.3a</t>
  </si>
  <si>
    <r>
      <t xml:space="preserve">Doplnění regulátoru Cl, pH, Redox o přímé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(stejný výrobce). </t>
    </r>
  </si>
  <si>
    <r>
      <t>Membránové dávkovací čerpadlo</t>
    </r>
    <r>
      <rPr>
        <sz val="12"/>
        <rFont val="Arial CE"/>
        <family val="2"/>
        <charset val="238"/>
      </rPr>
      <t xml:space="preserve"> pro korekci pH, včetně sací a výtlačné soupravy včetně zpětného ventilu.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 0,04 kW, plynulá regulace výkonu 0-100%, IP65</t>
    </r>
  </si>
  <si>
    <t>1.4a</t>
  </si>
  <si>
    <r>
      <rPr>
        <b/>
        <sz val="12"/>
        <rFont val="Arial CE"/>
        <charset val="238"/>
      </rPr>
      <t xml:space="preserve">Zásobní nádrž na chemikálie </t>
    </r>
    <r>
      <rPr>
        <sz val="12"/>
        <rFont val="Arial CE"/>
        <charset val="238"/>
      </rPr>
      <t>z PE o objemu 200l včetně ochranné vaničky proti možnému úniku chemikálií</t>
    </r>
  </si>
  <si>
    <r>
      <t>Zrychlovací čerpadlo chlorace</t>
    </r>
    <r>
      <rPr>
        <sz val="12"/>
        <color theme="1"/>
        <rFont val="Arial CE"/>
        <charset val="238"/>
      </rPr>
      <t xml:space="preserve"> - vícestupňové odstředivé horizontální čerpadlo se vstupem s axiálním vstupem a radiálním výstupem. Inovativní, vysoce účinný hydraulický systém je napojen na motor poslední generace s mechanickou ucpávkou. Těleso čerpadla z nerezu, oběžná kola a difusory vyztužené skelným vláknem z technopolymeru. Uzavřený, ochlazovaný (TEFC), 2-pólový, 50 Hz (n = 2850 ot./min.), Stupeň ochrany IP55, Třída izolace: F, Maximální pracovní teplota 40°C, Jednofázový napájecí zdroj s permanentně zapnutým kondenzátorem a tepelnou ochranou zabudovanou v tělese motoru. IE3 tří-fázový AC (P2 ≥ 0,75 kW). Napětí: 400V, Q = 4 m3/h; H = 25 m; P = 1,1 kW.</t>
    </r>
  </si>
  <si>
    <r>
      <t>Dávkovací čerpadlo pro aplikaci multispektrálního koagulantu a flokulantu</t>
    </r>
    <r>
      <rPr>
        <sz val="12"/>
        <rFont val="Arial CE"/>
        <family val="2"/>
        <charset val="238"/>
      </rPr>
      <t xml:space="preserve">, výkon čerpadla min. v rozsahu 3,2 - 240,0 ml/hod, napájení 230 V. Včetně sací a výtlačné soupravy, čerpadlo je samonasávací, zcela uzavřené, technologie rychloupínací hlavy čerpadla umožňuje snadnou výměnu dávkovací hadičky. </t>
    </r>
  </si>
  <si>
    <r>
      <t xml:space="preserve">Ozongenerátor </t>
    </r>
    <r>
      <rPr>
        <sz val="12"/>
        <rFont val="Arial CE"/>
        <charset val="238"/>
      </rPr>
      <t>s nastavitelným výkonem do</t>
    </r>
    <r>
      <rPr>
        <b/>
        <sz val="12"/>
        <rFont val="Arial CE"/>
        <charset val="238"/>
      </rPr>
      <t xml:space="preserve"> 2,4 g</t>
    </r>
    <r>
      <rPr>
        <sz val="12"/>
        <rFont val="Arial CE"/>
        <charset val="238"/>
      </rPr>
      <t xml:space="preserve"> ozonu/hodinu. Výroba ozonu probíhá koronovým vysokonapěťovým výbojem mezi trubicemi. Výroba ozónu probíhá v podtlakovém systému dopravy vyrobeného ozónu k pohonné vodě, míchání s vodou probíhá ve směsné trubní komoře. Voda sycená ozónem je aplikovaná do tlakového systému cirkulace. Zařízení je vybaveno sušením vzduchu, mixážním injektorem, nízkotlakým mixážním systémem a vysokonapěťovým transformátorem. Ozón je plyn, který má velmi silné oxidační vlastnosti a je vysoce účinný při ničení bakterií, deodorizaci a bělení. Vzniká elektrickým výbojem v atmosférickém kyslíku. Po použití je přeměněn v kyslík, který nepůsobí žádné ekologické problémy. P = 1,5 kW, napájení 230V/50 Hz. Injektor: rozměry 1"délka 250 mm. Dávkování ozonu do technologického potrubí (nikoliv do akumulační nádrže).</t>
    </r>
  </si>
  <si>
    <r>
      <rPr>
        <b/>
        <sz val="12"/>
        <rFont val="Arial CE"/>
        <family val="2"/>
        <charset val="238"/>
      </rPr>
      <t>Tepelný výměník 600 kW</t>
    </r>
    <r>
      <rPr>
        <sz val="12"/>
        <rFont val="Arial CE"/>
        <family val="2"/>
        <charset val="238"/>
      </rPr>
      <t xml:space="preserve"> - rozebíratelný deskový výměník složený z nerezových desek s vylisovaným profilem. Prolisy v deskách vytvářejí systém kanálů výměníku. Přes desky se teplo z topné vody předává do bazénové vody. Desky jsou vzájemně odděleny a utěsněny gumovým těsněním a staženy stahovacími šrouby mezi čelní a přítlačnou desku. Materiál desek nerez ocel AISI 316, těsnění NBR.</t>
    </r>
  </si>
  <si>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</si>
  <si>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r>
      <t>Zrychlovací čerpadlo ozonizace</t>
    </r>
    <r>
      <rPr>
        <sz val="12"/>
        <color theme="1"/>
        <rFont val="Arial CE"/>
        <charset val="238"/>
      </rPr>
      <t xml:space="preserve"> - vícestupňové odstředivé horizontální čerpadlo se vstupem s axiálním vstupem a radiálním výstupem. Inovativní, vysoce účinný hydraulický systém je napojen na motor poslední generace s mechanickou ucpávkou. Těleso čerpadla z nerezu, oběžná kola a difusory vyztužené skelným vláknem z technopolymeru. Uzavřený, ochlazovaný (TEFC), 2-pólový, 50 Hz (n = 2850 ot./min.), Stupeň ochrany IP55, Třída izolace: F, Maximální pracovní teplota 40°C, Jednofázový napájecí zdroj s permanentně zapnutým kondenzátorem a tepelnou ochranou zabudovanou v tělese motoru. IE3 tří-fázový AC (P2 ≥ 0,75 kW). Napětí: 400V, Q = 4,6 m3/h; H = 25 m; P = 1,3 kW.</t>
    </r>
  </si>
  <si>
    <r>
      <rPr>
        <b/>
        <sz val="12"/>
        <rFont val="Arial CE"/>
        <charset val="238"/>
      </rPr>
      <t>Elektroventil odběru vzorků DN40</t>
    </r>
    <r>
      <rPr>
        <sz val="12"/>
        <rFont val="Arial CE"/>
        <charset val="238"/>
      </rPr>
      <t xml:space="preserve"> - elektricky ovládaný ventil, možnost propojit s hladinovými sondami, servoventil obsahuje havarijní funkci. Napájecí napětí AC 230 V / 50 Hz, dimenzování 11 VA, příkon při natahování pružiny 6,5 W, v poloze otevřeno 2,5 W, připojení: kabel 1m, 2 x 0,75 mm2, pracovní úhel max. 95°, mechanický ukazatel polohy, elektrické krytí: IP54.</t>
    </r>
  </si>
  <si>
    <r>
      <t>Čerpadlo oběru vzorku vody,</t>
    </r>
    <r>
      <rPr>
        <sz val="12"/>
        <rFont val="Arial CE"/>
        <family val="2"/>
        <charset val="238"/>
      </rPr>
      <t xml:space="preserve">  tělo čerpadla z plastu, nerezovou osou, keramickými ucpávkami, plastovým oběžným kolem, vlasovým přefiltrem, čerpadlo je s motorem spojeno pomocí 4 nerezových šroubů, což umožňuje jednoduchou demontáž a servis. Vlastní čerpadlo i vlasový filtr tvoří monoblok, proto není třeba použít těsnění pro spojení. Q = 5 m3/h, H = 5m,  P= 1,1 kW</t>
    </r>
  </si>
  <si>
    <r>
      <rPr>
        <b/>
        <sz val="12"/>
        <rFont val="Arial CE"/>
        <family val="2"/>
        <charset val="238"/>
      </rPr>
      <t>Středotlaká plnoprůtočná UV lampa systému InLine pro průtok Q = 377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300, elektrické krytí IP 54, vzdálenost mezi přírubami max 600 mm, 3 středotlaké zářiče o výkonu každé výbojky min. 1500 W,  efektivní šířka výbojky min. 195 mm, 3 ochr</t>
    </r>
    <r>
      <rPr>
        <sz val="12"/>
        <rFont val="Arial CE"/>
        <charset val="238"/>
      </rPr>
      <t>anné křemenné trubice, řídící panel, napájení 400V3L+N 50 Hz, příkon zařízení max</t>
    </r>
    <r>
      <rPr>
        <b/>
        <sz val="12"/>
        <rFont val="Arial CE"/>
        <charset val="238"/>
      </rPr>
      <t xml:space="preserve"> 9</t>
    </r>
    <r>
      <rPr>
        <sz val="12"/>
        <rFont val="Arial CE"/>
        <charset val="238"/>
      </rPr>
      <t xml:space="preserve"> kW, s</t>
    </r>
    <r>
      <rPr>
        <sz val="12"/>
        <rFont val="Arial CE"/>
        <family val="2"/>
        <charset val="238"/>
      </rPr>
      <t>ada propojovacích kabelů pro spojení řídícího boxu s UV komorou.</t>
    </r>
  </si>
  <si>
    <t>1.14</t>
  </si>
  <si>
    <r>
      <rPr>
        <b/>
        <sz val="12"/>
        <rFont val="Arial CE"/>
        <charset val="238"/>
      </rPr>
      <t>Elektroventi mytí žlábků DN80</t>
    </r>
    <r>
      <rPr>
        <sz val="12"/>
        <rFont val="Arial CE"/>
        <charset val="238"/>
      </rPr>
      <t xml:space="preserve"> - elektricky ovládaný ventil, možnost propojit s hladinovými sondami, servoventil obsahuje havarijní funkci. Napájecí napětí AC 230 V / 50 Hz, dimenzování 11 VA, příkon při natahování pružiny 6,5 W, v poloze otevřeno 2,5 W, připojení: kabel 1m, 2 x 0,75 mm2, pracovní úhel max. 95°, mechanický ukazatel polohy, elektrické krytí: IP54.</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</si>
  <si>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</si>
  <si>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400 m3/hod, P = 4,5 kW</t>
    </r>
  </si>
  <si>
    <t>1.15a</t>
  </si>
  <si>
    <t xml:space="preserve">Vzduchová smyčka </t>
  </si>
  <si>
    <t>1.16.</t>
  </si>
  <si>
    <r>
      <t>AT stanice vody do sprch</t>
    </r>
    <r>
      <rPr>
        <sz val="12"/>
        <rFont val="Arial CE"/>
        <family val="2"/>
        <charset val="238"/>
      </rPr>
      <t>,</t>
    </r>
    <r>
      <rPr>
        <b/>
        <sz val="12"/>
        <rFont val="Arial CE"/>
        <family val="2"/>
        <charset val="238"/>
      </rPr>
      <t xml:space="preserve"> </t>
    </r>
    <r>
      <rPr>
        <sz val="12"/>
        <rFont val="Arial CE"/>
        <family val="2"/>
        <charset val="238"/>
      </rPr>
      <t>tlaková stanice z výtlaku do bazénu s výkonem Q = 18 m3/hod, P = 2,5 kW.</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</si>
  <si>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</si>
  <si>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</si>
  <si>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</si>
  <si>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</si>
  <si>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</si>
  <si>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Automatické regulátory kvality vody - sledování obsahu chloru ve vodě do sprch</t>
    </r>
    <r>
      <rPr>
        <sz val="12"/>
        <rFont val="Arial CE"/>
        <family val="2"/>
        <charset val="238"/>
      </rPr>
      <t xml:space="preserve"> (měření, zobrazení a regulace hodnoty </t>
    </r>
    <r>
      <rPr>
        <b/>
        <sz val="12"/>
        <rFont val="Arial CE"/>
        <family val="2"/>
        <charset val="238"/>
      </rPr>
      <t>chlóru -  volný</t>
    </r>
    <r>
      <rPr>
        <sz val="12"/>
        <rFont val="Arial CE"/>
        <family val="2"/>
        <charset val="238"/>
      </rPr>
      <t>). Regulátory se 4 kusy výstupních relé (ovládání akčních členů, alarm), 2x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Nápájecí nápětí: 230 V, Příkon 6 VA, Hmotnost zařízení 1 300 g, Frekvence 50 Hz, Krytí min. IP 65. Rozsah měření min: Cl: 0-2, 0-20 ppm</t>
    </r>
  </si>
  <si>
    <t>1.20.</t>
  </si>
  <si>
    <r>
      <t>Membránové dávkovací čerpadlo</t>
    </r>
    <r>
      <rPr>
        <sz val="12"/>
        <rFont val="Arial CE"/>
        <family val="2"/>
        <charset val="238"/>
      </rPr>
      <t xml:space="preserve"> pro chloraci, včetně sací a výtlačné soupravy včetně zpětného ventilu.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 0,04 kW, plynulá regulace výkonu 0-100%, IP65</t>
    </r>
  </si>
  <si>
    <t>1.21</t>
  </si>
  <si>
    <r>
      <t xml:space="preserve">Technologie zvedacího dna a dělící stěny
 </t>
    </r>
    <r>
      <rPr>
        <sz val="12"/>
        <rFont val="Arial CE"/>
        <charset val="238"/>
      </rPr>
      <t>- oceněno na samostatném listě</t>
    </r>
  </si>
  <si>
    <t>xx</t>
  </si>
  <si>
    <t>x</t>
  </si>
  <si>
    <t>1.22</t>
  </si>
  <si>
    <r>
      <t xml:space="preserve">Technologie aktivního kamerového bezpečnostního systému
</t>
    </r>
    <r>
      <rPr>
        <sz val="12"/>
        <rFont val="Arial CE"/>
        <charset val="238"/>
      </rPr>
      <t xml:space="preserve"> - oceněno na samostatném listě</t>
    </r>
  </si>
  <si>
    <t>1.23</t>
  </si>
  <si>
    <r>
      <t>Technologie detekce startu SBD</t>
    </r>
    <r>
      <rPr>
        <sz val="12"/>
        <rFont val="Arial CE"/>
        <charset val="238"/>
      </rPr>
      <t xml:space="preserve">
 - součastí projektovaného řešení je dodávka a montáž speciálních startovacích bloků v celkovém počtu 10 ks, které disponují integrovanou detekcí startu, ve smyslu napojovacího bodu každého startovního bloku na časomíru plaveckých bazénů, kterou si pro případ plaveckých závodů bude provozovatel bazénu individuálně pronajímat, a to včetně výsledkové tabule. </t>
    </r>
    <r>
      <rPr>
        <b/>
        <u/>
        <sz val="12"/>
        <rFont val="Arial CE"/>
        <charset val="238"/>
      </rPr>
      <t>Vlastní časomíra, ani výsledková tabule není součástí projektového/cenového řešení</t>
    </r>
  </si>
  <si>
    <t>1.24</t>
  </si>
  <si>
    <r>
      <t xml:space="preserve">Vodoměr DN 80, </t>
    </r>
    <r>
      <rPr>
        <sz val="12"/>
        <rFont val="Arial CE"/>
        <family val="2"/>
        <charset val="238"/>
      </rPr>
      <t>digitální snímač průtoku vody potrubím se záznamem, IP 67, napájení 230 V/50Hz, analogový výstup g.o. aktivní 0(4)-20 mA, ukazatel celkového průtoku</t>
    </r>
  </si>
  <si>
    <t>1.25</t>
  </si>
  <si>
    <r>
      <t xml:space="preserve">Indukční průtokoměr mezipřírubového provedení DN 300, </t>
    </r>
    <r>
      <rPr>
        <sz val="12"/>
        <rFont val="Arial CE"/>
        <family val="2"/>
        <charset val="238"/>
      </rPr>
      <t>digitální snímač průtoku vody potrubím se záznamem proteklého množství, IP 67, napájení 230 V/50Hz, analogový výstup g.o. aktivní 0(4)-20 mA, ukazatel aktuálního / celkového průtoku</t>
    </r>
  </si>
  <si>
    <t>1.26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</si>
  <si>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</si>
  <si>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1.27.</t>
  </si>
  <si>
    <r>
      <t>Dnové trysky cirkulace</t>
    </r>
    <r>
      <rPr>
        <sz val="12"/>
        <rFont val="Arial CE"/>
        <family val="2"/>
        <charset val="238"/>
      </rPr>
      <t xml:space="preserve"> - (výtlak a sání) recirkulační tryska s regulovatelným průtokem, vyrobená z ABS plastu. Upevnění mřížky pomocí 4 samořezných šroubů z nerezové oceli, vnější rozměry 108 x 70 mm</t>
    </r>
  </si>
  <si>
    <t>1.28.</t>
  </si>
  <si>
    <r>
      <t>Dnové výpustě</t>
    </r>
    <r>
      <rPr>
        <sz val="12"/>
        <rFont val="Arial CE"/>
        <family val="2"/>
        <charset val="238"/>
      </rPr>
      <t xml:space="preserve"> - kruhová výpusť z nerezové oceli ASI 316 (ČSN 17.346), boční připojení vnitřním závitem 2", vnější rozměry 235 x 200 mm, upevnění mřížky pomocí nerezových šroubů</t>
    </r>
  </si>
  <si>
    <t>1.29.</t>
  </si>
  <si>
    <r>
      <t>Stěnové trysky cirkulace</t>
    </r>
    <r>
      <rPr>
        <sz val="12"/>
        <rFont val="Arial CE"/>
        <family val="2"/>
        <charset val="238"/>
      </rPr>
      <t xml:space="preserve"> - (výtlak) recirkulační tryska s regulovatelným průtokem, vyrobená z ABS plastu.</t>
    </r>
  </si>
  <si>
    <t>1.30.</t>
  </si>
  <si>
    <r>
      <t>Tryska vzorku vody</t>
    </r>
    <r>
      <rPr>
        <sz val="12"/>
        <rFont val="Arial CE"/>
        <family val="2"/>
        <charset val="238"/>
      </rPr>
      <t xml:space="preserve"> - vyrobena z ABS plastu bílé barvy. Vnější závit 11/2",  součástí trysky je tzv. mřížka trysky</t>
    </r>
  </si>
  <si>
    <t>1.31.</t>
  </si>
  <si>
    <r>
      <t xml:space="preserve">Mřížka přelivného žlábku </t>
    </r>
    <r>
      <rPr>
        <sz val="12"/>
        <rFont val="Arial CE"/>
        <charset val="238"/>
      </rPr>
      <t>( součástí dodávky specializovaných keramických tvarovek přelivného žlábku, dodávka ve stavební části rozpočtu)</t>
    </r>
  </si>
  <si>
    <t>součást dodávky keramiky žlábku</t>
  </si>
  <si>
    <t>1.32.</t>
  </si>
  <si>
    <r>
      <t>Ocelové podpěrné konstrukce</t>
    </r>
    <r>
      <rPr>
        <sz val="12"/>
        <rFont val="Arial CE"/>
        <family val="2"/>
        <charset val="238"/>
      </rPr>
      <t xml:space="preserve"> technologických prvků úpravny</t>
    </r>
  </si>
  <si>
    <t>1.33.</t>
  </si>
  <si>
    <r>
      <t xml:space="preserve">Prostupy stavební konstrukcí akumulační jímky </t>
    </r>
    <r>
      <rPr>
        <sz val="12"/>
        <rFont val="Arial CE"/>
        <family val="2"/>
        <charset val="238"/>
      </rPr>
      <t>-  atyp provedení nerez AISI 316 (ČSN 17.346), umožňující napojení na zemnící vodič. Ze strany jímky těsnění na pohledovou fólii</t>
    </r>
  </si>
  <si>
    <t>1.33a</t>
  </si>
  <si>
    <r>
      <t xml:space="preserve">Prostupy stavební konstrukcí </t>
    </r>
    <r>
      <rPr>
        <sz val="12"/>
        <rFont val="Arial CE"/>
        <family val="2"/>
        <charset val="238"/>
      </rPr>
      <t>-  atyp provedení nerez AISI 316 (ČSN 17.346), umožňující napojení na zemnící vodič</t>
    </r>
  </si>
  <si>
    <t>1.34.</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</si>
  <si>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 </t>
    </r>
  </si>
  <si>
    <t>1.35.</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</si>
  <si>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 U mezipřírubových armatur počítat vč. přírub</t>
    </r>
  </si>
  <si>
    <t>1.36</t>
  </si>
  <si>
    <r>
      <t>Akumulační jímka bazénu</t>
    </r>
    <r>
      <rPr>
        <sz val="12"/>
        <rFont val="Arial CE"/>
        <family val="2"/>
        <charset val="238"/>
      </rPr>
      <t xml:space="preserve"> - vyfóliování bazénovou fólií,  speciální bazénová fólie hladká v tloušťce min 1,5 mm, má z obou stran  vlákna, která jsou k ní připevněná pomocí PVC, barevné provedení modrá, izolační pás z polyvinylchloridu PVC-P, zesílený syntetickým vláknem, folie disponuje atestem na pitnou vodu</t>
    </r>
  </si>
  <si>
    <t>a</t>
  </si>
  <si>
    <t>Podkladová žehlená geotextílie s protiplísňovou úpravou 500 g/m2</t>
  </si>
  <si>
    <t>b</t>
  </si>
  <si>
    <t>Bazénová fólie hladká modrá 1,5 mm</t>
  </si>
  <si>
    <t>c</t>
  </si>
  <si>
    <t>Montážní a kotvící materiál  - plechy, lišty, lepidlo, zálivka apod.</t>
  </si>
  <si>
    <t>kompl.</t>
  </si>
  <si>
    <t>d</t>
  </si>
  <si>
    <t>Nerezový žebřík (AISI 316) včetně kotvení do fólie rozměr 500x1300 mm</t>
  </si>
  <si>
    <t>e</t>
  </si>
  <si>
    <t>Nerezový žebřík (AISI 316) včetně kotvení do venkovní stěny rozměr 500x1300 mm (vně akum.jínky)</t>
  </si>
  <si>
    <t>1.37</t>
  </si>
  <si>
    <t>Vybavení plaveckého bazénu</t>
  </si>
  <si>
    <r>
      <t xml:space="preserve">Startovní blok s detekcí startu RBD
</t>
    </r>
    <r>
      <rPr>
        <sz val="12"/>
        <color theme="1"/>
        <rFont val="Arial"/>
        <family val="2"/>
        <charset val="238"/>
      </rPr>
      <t>Startovní blok provedený ze sklolaminátu (s detekcí startu). Horní deska je opatřena protiskluzným povrchem. Celková velikost - 739 x 518 mm. Rozměry horní desky 740 x 520 mm, výška max. 655 mm, hmotnost 31 kg, včetně opěrky nohou. Montáž možná na sokl o šířce minimálně 40 cm.  Barva modrá RAL5015. Jiné barvy na vyžádání s příplatkem (černá, šedá, červená, slonová kost). Napojitelné na časomíry plaveckých bazénů. V souladu s FINA / WORLD AQUATICS.</t>
    </r>
  </si>
  <si>
    <r>
      <t>Lišta pro znak</t>
    </r>
    <r>
      <rPr>
        <sz val="12"/>
        <rFont val="Arial"/>
        <family val="2"/>
        <charset val="238"/>
      </rPr>
      <t xml:space="preserve">
Použití se startovními bloky s platformou. Nastavitelné v 5 pozicích po 20 cm. Zvýšená robustnost. Pro závody nejvyšší kategorie, schváleno FINA / WORLD AQUATICS. Rozměry 800 x 150 x 130 mm. Hmotnost max. 4 kg. Dodávka včetně bezpečnostní spony.</t>
    </r>
  </si>
  <si>
    <r>
      <t xml:space="preserve">Plavecké dráhy délky 25 metrů, </t>
    </r>
    <r>
      <rPr>
        <sz val="12"/>
        <color theme="1"/>
        <rFont val="Arial"/>
        <family val="2"/>
        <charset val="238"/>
      </rPr>
      <t>soulad s FINA / WORLD AQUATICS, disky dráhy d 100 mm, vodící nerezové lano d 4 mm, upínací zařízení, konce lan zabezpečeny proti úrazu, barevné provedení: 2x vnější dráhy zelené, 3x vnitřní dráhy žluté, 6x zbylé vnitřní dráhy modré</t>
    </r>
  </si>
  <si>
    <r>
      <rPr>
        <b/>
        <sz val="12"/>
        <color theme="1"/>
        <rFont val="Arial"/>
        <family val="2"/>
        <charset val="238"/>
      </rPr>
      <t>Kotvící prvek bazénových drah  s hrazdičkou do stěny bazénu</t>
    </r>
    <r>
      <rPr>
        <sz val="12"/>
        <color theme="1"/>
        <rFont val="Arial"/>
        <family val="2"/>
        <charset val="238"/>
      </rPr>
      <t xml:space="preserve">, z nerezové oceli AISI - 316 </t>
    </r>
  </si>
  <si>
    <r>
      <rPr>
        <b/>
        <sz val="12"/>
        <color theme="1"/>
        <rFont val="Arial"/>
        <family val="2"/>
        <charset val="238"/>
      </rPr>
      <t>Kotvící prvek bazénových drah do ochozu včetně úchytu</t>
    </r>
    <r>
      <rPr>
        <sz val="12"/>
        <color theme="1"/>
        <rFont val="Arial"/>
        <family val="2"/>
        <charset val="238"/>
      </rPr>
      <t xml:space="preserve">, z nerezové oceli AISI - 316 </t>
    </r>
  </si>
  <si>
    <t>f</t>
  </si>
  <si>
    <r>
      <t xml:space="preserve">Naviják bazénových drah </t>
    </r>
    <r>
      <rPr>
        <sz val="12"/>
        <color theme="1"/>
        <rFont val="Arial"/>
        <family val="2"/>
        <charset val="238"/>
      </rPr>
      <t>s pojezdem, vyroben z nerezové oceli AISI 304, šířka 1,8 m.</t>
    </r>
  </si>
  <si>
    <t>g</t>
  </si>
  <si>
    <r>
      <t>Odrazová deska pro obrátku</t>
    </r>
    <r>
      <rPr>
        <sz val="12"/>
        <color theme="1"/>
        <rFont val="Arial"/>
        <family val="2"/>
        <charset val="238"/>
      </rPr>
      <t xml:space="preserve"> - k instalaci na obrátkovou stěnu, provedení kompletního zařízení nerez min. AISI 316L.</t>
    </r>
  </si>
  <si>
    <r>
      <t>Nerezové kotvení do ochozu bazénu</t>
    </r>
    <r>
      <rPr>
        <sz val="12"/>
        <color theme="1"/>
        <rFont val="Arial"/>
        <family val="2"/>
        <charset val="238"/>
      </rPr>
      <t xml:space="preserve"> pro instalaci odrazové desky pro obrátku.</t>
    </r>
  </si>
  <si>
    <t>i</t>
  </si>
  <si>
    <r>
      <rPr>
        <b/>
        <sz val="12"/>
        <color theme="1"/>
        <rFont val="Arial"/>
        <family val="2"/>
        <charset val="238"/>
      </rPr>
      <t>Indikace chybného startu</t>
    </r>
    <r>
      <rPr>
        <sz val="12"/>
        <color theme="1"/>
        <rFont val="Arial"/>
        <family val="2"/>
        <charset val="238"/>
      </rPr>
      <t xml:space="preserve"> - obsahuje 2 sloupky  d 43 mm z nerezové oceli AISI 316 o výšce 1,8 m z toho 1 sloupek s napínací kladkou a svorkou lanka.Sada obsahuje kotvící prvky a plováky indikace chybného startu včetně lanka z polyesteru</t>
    </r>
  </si>
  <si>
    <t>j</t>
  </si>
  <si>
    <r>
      <rPr>
        <b/>
        <sz val="12"/>
        <color theme="1"/>
        <rFont val="Arial"/>
        <family val="2"/>
        <charset val="238"/>
      </rPr>
      <t>Indikace znakové obrátky</t>
    </r>
    <r>
      <rPr>
        <sz val="12"/>
        <color theme="1"/>
        <rFont val="Arial"/>
        <family val="2"/>
        <charset val="238"/>
      </rPr>
      <t xml:space="preserve"> - obsahuje 4 sloupky d 43 mm z nerezové oceli AISI 316 o výšce 1,8 m. Sada obsahuje kotvící prvky a indikační praporky a lanko z polyesteru</t>
    </r>
  </si>
  <si>
    <t>1.38</t>
  </si>
  <si>
    <t>Funkční zkoušky</t>
  </si>
  <si>
    <t>Zátopová zkouška bazénových van a akumulačních jímek (vodu pro zkoušky zajití generální dodavatel stavby)</t>
  </si>
  <si>
    <t>Napuštění systému vodou pro provedení zkoušek technologie , AJ a bazénu</t>
  </si>
  <si>
    <t>Barevná zkouška hydrauliky bazénové vany</t>
  </si>
  <si>
    <t>Kontrola otvorů v částech přístupných návštěvníkům na záchyt prstů, končetin, případně hlavy dle ČSN EN 13451</t>
  </si>
  <si>
    <t>Kontrola sacích otvorů v částech přístupnýchh návštěvníkům na záchyt vlasů dle ČSN EN 13451</t>
  </si>
  <si>
    <t>Kontrola průtoků ve výtlačných potrubích</t>
  </si>
  <si>
    <t>Vizuální kontrola jednotlivých strojů a zařízení - kontrola těsnosti</t>
  </si>
  <si>
    <t>Vizuální kontrola trubních rozvodů - kontrola těsnosti</t>
  </si>
  <si>
    <t>Kontrola chodu automatického dávkování  - kontrolní měření zařízení pomocí ručního fotometru</t>
  </si>
  <si>
    <t>Vizuální kontrola a nastavení jednotlivých frekvenčních měničů</t>
  </si>
  <si>
    <t>k</t>
  </si>
  <si>
    <t xml:space="preserve"> Vizuální kontrola a nastavení jednotlivých průtokoměrů</t>
  </si>
  <si>
    <t>l</t>
  </si>
  <si>
    <t>Spuštění ohřevu vody a kontrola nastavené teploty</t>
  </si>
  <si>
    <t>1.39.</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</si>
  <si>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</si>
  <si>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t>1.40</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</si>
  <si>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skelný filtrační materiál 0,5 - 1,0 mm (pytlovaný, 1 pytel po 25 kg)</t>
    </r>
  </si>
  <si>
    <t>1.41</t>
  </si>
  <si>
    <r>
      <rPr>
        <b/>
        <sz val="12"/>
        <rFont val="Arial CE"/>
        <family val="2"/>
        <charset val="238"/>
      </rPr>
      <t xml:space="preserve">Vydání certifikátu výrobce o shodě - </t>
    </r>
    <r>
      <rPr>
        <sz val="12"/>
        <rFont val="Arial CE"/>
        <family val="2"/>
        <charset val="238"/>
      </rPr>
      <t>instalace technologie s technologickým postupem výrobce pro dosažení předepsané filtrační schopnosti</t>
    </r>
  </si>
  <si>
    <t>Celkem technologie plaveckého bazénu Kč bez DPH</t>
  </si>
  <si>
    <t xml:space="preserve">Technologie rekreačního bazénu </t>
  </si>
  <si>
    <r>
      <t>Filtrační zařízení z polyesterového sklolaminátu D 2000 mm,</t>
    </r>
    <r>
      <rPr>
        <sz val="12"/>
        <rFont val="Arial CE"/>
        <family val="2"/>
        <charset val="238"/>
      </rPr>
      <t xml:space="preserve"> Q=94 m3/h, V = 30 m/h,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d400 mm.</t>
    </r>
  </si>
  <si>
    <t>2.1a</t>
  </si>
  <si>
    <r>
      <t>Aktivované filtrační médium z drceného skla</t>
    </r>
    <r>
      <rPr>
        <sz val="12"/>
        <color rgb="FF000000"/>
        <rFont val="Arial"/>
        <family val="2"/>
        <charset val="238"/>
      </rPr>
      <t xml:space="preserve"> – skelný, hydrofobní, filtrační materiál s filtrační schopností zachytit až 95% částic a nečistot velikosti větší než 1 mikron, zachycování nečistot  na základě  chemicky-tepelného aktivačního procesu vytvářejícího volné radikály (elektrostatické vlastnosti) chránící filtrační materiál před kolonizací bakteriemi a tvorbou biofilmu – bio-rezistentní. Vyroben z barevného skla obsahující potřebné oxidy kovů. Použité frakce: Frakce 1 = 0,4 – 0,8 mm a Frakce 2 = 0,7 – 2,0 mm a Frakce 3 = 2,0 – 4,0 mm. Materiál ve filtračním loži nehrudkovatí a nedochází k vytváření preferenčních cest.</t>
    </r>
  </si>
  <si>
    <t>2.1b</t>
  </si>
  <si>
    <t>2.1c</t>
  </si>
  <si>
    <r>
      <rPr>
        <b/>
        <sz val="12"/>
        <rFont val="Arial CE"/>
        <charset val="238"/>
      </rPr>
      <t>Ovládací páková baterie DN 150 k filtrační nádobě</t>
    </r>
    <r>
      <rPr>
        <sz val="12"/>
        <rFont val="Arial CE"/>
        <charset val="238"/>
      </rPr>
      <t xml:space="preserve"> - ovládání pomocí 5 pákových ventilů ( sada ovládacích klapek DN 150, včetně podpěrné kontrukce baterie</t>
    </r>
  </si>
  <si>
    <r>
      <t>Vertikální litinové recirkulační čerpadlo v monoblokovém designu -</t>
    </r>
    <r>
      <rPr>
        <sz val="12"/>
        <rFont val="Arial CE"/>
        <charset val="238"/>
      </rPr>
      <t xml:space="preserve"> materiálové provedení: motor litina, tělo čerpadla z odolného plastu (TPH), nerez osa. Keramické ucpávky. Motor a čerpadlo na společné hřídeli. Napojení sání a výtlaku pomocí příruby. Polyuretanový lapač vlasů. Čerpadlo je s motorem spojeno pomocí šroubů a matic (pro demontáž). Je vybaveno vysoce výkonným motorem, vyhovujícím standadu IE3. Motor chlazený vzduchem. Elektrické krytí: IP 55. Počet otáček/minutu: 1 450. Q=190m3/h, H=14m, P=11 kW, 50 Hz</t>
    </r>
  </si>
  <si>
    <t>2.2a</t>
  </si>
  <si>
    <r>
      <t>Měnič frekvence –</t>
    </r>
    <r>
      <rPr>
        <sz val="12"/>
        <rFont val="Arial CE"/>
        <family val="2"/>
        <charset val="238"/>
      </rPr>
      <t xml:space="preserve"> ochrana min. IP55, k instalaci na stěnu, odrušení dle EN 61800-3 C1, 380 – 480 V, Frekvence: 50 / 60 Hz, 2 x digitální vstup, 2 x analogový vstup, 1 x releový výstup, 1 x analogový / digitální výstup, RS485</t>
    </r>
  </si>
  <si>
    <r>
      <rPr>
        <b/>
        <sz val="12"/>
        <color theme="1"/>
        <rFont val="Arial CE"/>
        <charset val="238"/>
      </rPr>
      <t>Automatický regulátor kvality vody</t>
    </r>
    <r>
      <rPr>
        <sz val="12"/>
        <color theme="1"/>
        <rFont val="Arial CE"/>
        <charset val="238"/>
      </rPr>
      <t xml:space="preserve"> slouží k regulaci, zobrazení a dálkovému přenosu následujících parametrů bazénové vody: měření a zobrazení chlóru (Cl volný), měření a zobrazení hodnoty pH a Redox potenciálu, měření a zobrazení teploty. Regulátor se 4 kusy výstupních relé (ovládání akčních členů, alarm), 2 x programovatelný výstup proudové smyčky 0-20/4-20mA, 1x digitální výstup (RS485), digitální zobrazení hodnot, možnost nastavení softwar. filtru, kódový přístup pro servisního technika, možnost nastavení dvoupolohové regulace, šířkově proporcionální regulace a frekvenčně proporcionální regulace, možnost zobrazení teploty. Na displeji zařízení se zobrazují přímo hodnoty naměřené sondou v průtočné buňce. Vzhledem k tomu, že tyto hodnoty operativně reagují na vzniklé situace a procesy probíhající v bazénové vodě jsou využívány k regulaci chlóru, nebo hodnoty pH a zobrazení Redox potenciálu, který vypovídá o kvalitě vody. Slouží jako pomocné a informativní zařízení pro provozovatele/strojníky. Napájecí napětí: 230 V; Příkon: 6 VA; Hmotnost zařízení: 1,3 kg; Frekvence: 50 Hz; Napětí: 230 V; Krytí IP65. Rozsah měření: Cl 0-2, 0-20 PPm; pH 0-14; Redox potenciál 0-2 000 mV.</t>
    </r>
  </si>
  <si>
    <t>2.3a</t>
  </si>
  <si>
    <r>
      <t xml:space="preserve">Doplnění regulátoru Cl, pH, Redox o přímé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</si>
  <si>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</si>
  <si>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2.4a</t>
  </si>
  <si>
    <r>
      <t>Zrychlovací čerpadlo chlorace</t>
    </r>
    <r>
      <rPr>
        <sz val="12"/>
        <color theme="1"/>
        <rFont val="Arial CE"/>
        <charset val="238"/>
      </rPr>
      <t xml:space="preserve"> - vícestupňové odstředivé horizontální čerpadlo se vstupem s axiálním vstupem a radiálním výstupem. Inovativní, vysoce účinný hydraulický systém je napojen na motor poslední generace s mechanickou ucpávkou. Těleso čerpadla z nerezu, oběžná kola a difusory vyztužené skelným vláknem z technopolymeru. Uzavřený, ochlazovaný (TEFC), 2-pólový, 50 Hz (n = 2850 ot./min.), Stupeň ochrany IP55, Třída izolace: F, Maximální pracovní teplota 40°C, Jednofázový napájecí zdroj s permanentně zapnutým kondenzátorem a tepelnou ochranou zabudovanou v tělese motoru. IE3 tří-fázový AC (P2 ≥ 0,75 kW). Napětí: 400V, Q = 4 m3/h; H = 25 m; P = 0,78 kW.</t>
    </r>
  </si>
  <si>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</si>
  <si>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Ozongenerátor </t>
    </r>
    <r>
      <rPr>
        <sz val="12"/>
        <rFont val="Arial CE"/>
        <charset val="238"/>
      </rPr>
      <t>s nastavitelným výkonem do</t>
    </r>
    <r>
      <rPr>
        <b/>
        <sz val="12"/>
        <rFont val="Arial CE"/>
        <charset val="238"/>
      </rPr>
      <t xml:space="preserve"> 2,4 g</t>
    </r>
    <r>
      <rPr>
        <sz val="12"/>
        <rFont val="Arial CE"/>
        <charset val="238"/>
      </rPr>
      <t xml:space="preserve"> ozonu/hodinu. Výroba ozonu probíhá koronovým vysokonapěťovým výbojem mezi trubicemi. Výroba ozónu probíhá v podtlakovém systému dopravy vyrobeného ozónu k pohonné vodě, míchání s vodou probíhá ve směsné trubní komoře. Voda sycená ozónem je aplikovaná do tlakového systému cirkulace. Zařízení je vybaveno sušením vzduchu, mixážním injektorem, nízkotlakým mixážním systémem a vysokonapěťovým transformátorem. Ozón je plyn, který má velmi silné oxidační vlastnosti a je vysoce účinný při ničení bakterií, deodorizaci a bělení. Vzniká elektrickým výbojem v atmosférickém kyslíku. Po použití je přeměněn v kyslík, který nepůsobí žádné ekologické problémy. P = 1,5kW, napájení 230V/50 Hz. Injektor: rozměry 1"délka 250 mm. Dávkování ozonu do technologického potrubí (nikoliv do akumulační nádrže).</t>
    </r>
  </si>
  <si>
    <r>
      <rPr>
        <b/>
        <sz val="12"/>
        <rFont val="Arial CE"/>
        <family val="2"/>
        <charset val="238"/>
      </rPr>
      <t xml:space="preserve">Tepelný výměník 300 kW </t>
    </r>
    <r>
      <rPr>
        <sz val="12"/>
        <rFont val="Arial CE"/>
        <family val="2"/>
        <charset val="238"/>
      </rPr>
      <t>- rozebiratelný deskový výměník složený z nerezových desek s vylisovaným profilem. Prolisy v deskách vytvářejí systém kanálů výměníku. Přes desky se teplo z topné vody předává do bazénové vody. Desky jsou vzájemně odděleny a utěsněny gumovým těsněním a staženy stahovacími šrouby mezi čelní a přítlačnou desku. Materiál desek nerez ocel AISI 316, těsnění NBR.</t>
    </r>
  </si>
  <si>
    <t>2.11</t>
  </si>
  <si>
    <t>2.12</t>
  </si>
  <si>
    <r>
      <t>Čerpadlo odběru vzorku vody,</t>
    </r>
    <r>
      <rPr>
        <sz val="12"/>
        <rFont val="Arial CE"/>
        <family val="2"/>
        <charset val="238"/>
      </rPr>
      <t xml:space="preserve">  tělo čerpadla z plastu, nerezovou osou, keramickými ucpávkami, plastovým oběžným kolem, vlasovým přefiltrem, čerpadlo je s motorem spojeno pomocí 4 nerezových šroubů, což umožňuje jednoduchou demontáž a servis. Vlastní čerpadlo i vlasový filtr tvoří monoblok, proto není třeba použít těsnění pro spojení. Q = 5 m3/h, H = 5m,  P= 1,1 kW</t>
    </r>
  </si>
  <si>
    <t>2.13</t>
  </si>
  <si>
    <r>
      <rPr>
        <b/>
        <sz val="12"/>
        <rFont val="Arial CE"/>
        <family val="2"/>
        <charset val="238"/>
      </rPr>
      <t>Středotlaká plnoprůtočná UV lampa systému InLine pro průtok Q = 282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max 600 mm, 2x středotlaký zářič o výkonu výbojky min. 1500 W,  efektivní šířka výbojky min. 195 mm, 1 ochranná křemenná trubice, řídící panel, napájení 400V3L+N 50 Hz ,  příkon zařízení max 7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</si>
  <si>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</si>
  <si>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</si>
  <si>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400 m3/hod, P = 4,5kW</t>
    </r>
  </si>
  <si>
    <t>2.15a</t>
  </si>
  <si>
    <t>2.17</t>
  </si>
  <si>
    <t>2.18</t>
  </si>
  <si>
    <r>
      <t xml:space="preserve">Kalové čerpadlo </t>
    </r>
    <r>
      <rPr>
        <sz val="12"/>
        <rFont val="Arial CE"/>
        <family val="2"/>
        <charset val="238"/>
      </rPr>
      <t>pro odtok vzorku s vaničkou, napájecí napětí 230 V, příkon 250W, průtok 6 m3/hod, H = 5 m, samoodvzdušňovací ventil, keramická ucpávka, krytí IP 68, vč. vaničky</t>
    </r>
  </si>
  <si>
    <t>2.20</t>
  </si>
  <si>
    <r>
      <t>Vertikální litinové  čerpadlo skluzavky -</t>
    </r>
    <r>
      <rPr>
        <sz val="12"/>
        <rFont val="Arial CE"/>
        <charset val="238"/>
      </rPr>
      <t xml:space="preserve"> materiálové provedení: motor litina, tělo čerpadla z odolného plastu (TPH), nerez osa. Keramické ucpávky. Motor a čerpadlo na společné hřídeli. Napojení sání a výtlaku pomocí příruby. Polyuretanový lapač vlasů. Čerpadlo je s motorem spojeno pomocí šroubů a matic (pro demontáž). Je vybaveno vysoce výkonným motorem, vyhovujícím standadu IE3. Motor chlazený vzduchem. Elektrické krytí: IP 55. Počet otáček/minutu: 1 450. Q = 90m3/h, H =10 m, P = 5,5 kW.</t>
    </r>
  </si>
  <si>
    <t>2.20a</t>
  </si>
  <si>
    <t>2.21</t>
  </si>
  <si>
    <r>
      <t>Vertikální litinové čerpadlo divokého kanálu -</t>
    </r>
    <r>
      <rPr>
        <sz val="12"/>
        <rFont val="Arial CE"/>
        <charset val="238"/>
      </rPr>
      <t xml:space="preserve"> materiálové provedení: motor litina, tělo čerpadla z odolného plastu (TPH), nerez osa. Keramické ucpávky. Motor a čerpadlo na společné hřídeli. Napojení sání a výtlaku pomocí příruby. Polyuretanový lapač vlasů. Čerpadlo je s motorem spojeno pomocí šroubů a matic (pro demontáž). Je vybaveno vysoce výkonným motorem, vyhovujícím standadu IE3. Motor chlazený vzduchem. Elektrické krytí: IP 55. Počet otáček/minutu: 1 450. Q = 300m3/h, H = 8 m, P = 15,5 kW.</t>
    </r>
  </si>
  <si>
    <t>2.21a</t>
  </si>
  <si>
    <t>2.22</t>
  </si>
  <si>
    <r>
      <t xml:space="preserve">Horizontální čerpadlo vodních chrličů včetně předfiltru, </t>
    </r>
    <r>
      <rPr>
        <sz val="12"/>
        <rFont val="Arial CE"/>
        <charset val="238"/>
      </rPr>
      <t>tělo čerpadla a předfiltr jsou vyrobeny z polypropylenu zesíleného sklolaminátovým vláknem</t>
    </r>
    <r>
      <rPr>
        <b/>
        <sz val="12"/>
        <rFont val="Arial CE"/>
        <charset val="238"/>
      </rPr>
      <t>.</t>
    </r>
    <r>
      <rPr>
        <sz val="12"/>
        <rFont val="Arial CE"/>
        <charset val="238"/>
      </rPr>
      <t xml:space="preserve"> Disponuje košem s vlasovým předfiltrem</t>
    </r>
    <r>
      <rPr>
        <b/>
        <sz val="12"/>
        <rFont val="Arial CE"/>
        <charset val="238"/>
      </rPr>
      <t xml:space="preserve">. </t>
    </r>
    <r>
      <rPr>
        <sz val="12"/>
        <rFont val="Arial CE"/>
        <charset val="238"/>
      </rPr>
      <t>Je vybaveno vysoce výkonným motorem, vyhovujícím standadu IE3. Oběžné kolo vyrobeno z PPE GF30 (plast vystužený skelnými vlákny). Motor chlazený vzduchem. Napájení: 50 Hz, 400 V, Elektrické krytí: IP 55. Počet otáček/minutu: 2840. Q = 50 m3/h, H = 10 m, P =3,0 kW.</t>
    </r>
  </si>
  <si>
    <t>2.23</t>
  </si>
  <si>
    <r>
      <t xml:space="preserve">Horizontální čerpadlo masážních trysek, </t>
    </r>
    <r>
      <rPr>
        <sz val="12"/>
        <rFont val="Arial CE"/>
        <charset val="238"/>
      </rPr>
      <t>materiálové provedení: Polypropylen zesílený skelným vláknem, vhodné pro náročnější systémy, zařízení disponuje vysoce výkonným motorem vyhovujícím standardu IE3, počet otáček: 2840 ot./min., krytí motoru: IP55, 50 Hz; 400V,. Q = 24 m3/h, H = 10 m, P =2,0 kW.</t>
    </r>
  </si>
  <si>
    <t>2.24</t>
  </si>
  <si>
    <r>
      <t xml:space="preserve">Horizontální čerpadlo vodní masáže nohou, </t>
    </r>
    <r>
      <rPr>
        <sz val="12"/>
        <rFont val="Arial CE"/>
        <charset val="238"/>
      </rPr>
      <t>tělo čerpadla a předfiltr jsou vyrobeny z polypropylenu zesíleného sklolaminátovým vláknem</t>
    </r>
    <r>
      <rPr>
        <b/>
        <sz val="12"/>
        <rFont val="Arial CE"/>
        <charset val="238"/>
      </rPr>
      <t>.</t>
    </r>
    <r>
      <rPr>
        <sz val="12"/>
        <rFont val="Arial CE"/>
        <charset val="238"/>
      </rPr>
      <t xml:space="preserve"> Disponuje košem s vlasovým předfiltrem</t>
    </r>
    <r>
      <rPr>
        <b/>
        <sz val="12"/>
        <rFont val="Arial CE"/>
        <charset val="238"/>
      </rPr>
      <t xml:space="preserve">. </t>
    </r>
    <r>
      <rPr>
        <sz val="12"/>
        <rFont val="Arial CE"/>
        <charset val="238"/>
      </rPr>
      <t>Je vybaveno vysoce výkonným motorem, vyhovujícím standadu IE3. Oběžné kolo vyrobeno z PPE GF30 (plast vystužený skelnými vlákny). Motor chlazený vzduchem. Napájení: 50 Hz, 400 V, Elektrické krytí: IP 55. Počet otáček/minutu: 2840. Q = 90 m3/h, H = 10 m, P =4,0 kW.</t>
    </r>
  </si>
  <si>
    <t>2.25</t>
  </si>
  <si>
    <r>
      <t xml:space="preserve">Horizontální čerpadlo vodního děla, </t>
    </r>
    <r>
      <rPr>
        <sz val="12"/>
        <rFont val="Arial CE"/>
        <charset val="238"/>
      </rPr>
      <t>tělo čerpadla a předfiltr jsou vyrobeny z polypropylenu zesíleného sklolaminátovým vláknem</t>
    </r>
    <r>
      <rPr>
        <b/>
        <sz val="12"/>
        <rFont val="Arial CE"/>
        <charset val="238"/>
      </rPr>
      <t>.</t>
    </r>
    <r>
      <rPr>
        <sz val="12"/>
        <rFont val="Arial CE"/>
        <charset val="238"/>
      </rPr>
      <t xml:space="preserve"> Disponuje košem s vlasovým předfiltrem</t>
    </r>
    <r>
      <rPr>
        <b/>
        <sz val="12"/>
        <rFont val="Arial CE"/>
        <charset val="238"/>
      </rPr>
      <t xml:space="preserve">. </t>
    </r>
    <r>
      <rPr>
        <sz val="12"/>
        <rFont val="Arial CE"/>
        <charset val="238"/>
      </rPr>
      <t>Je vybaveno vysoce výkonným motorem, vyhovujícím standadu IE3. Oběžné kolo vyrobeno z PPE GF30 (plast vystužený skelnými vlákny). Motor chlazený vzduchem. Napájení: 50 Hz, 400 V, Elektrické krytí: IP 55. Počet otáček/minutu: 2840. Q = 50 m3/h, H = 10 m, P =3,0 kW.</t>
    </r>
  </si>
  <si>
    <t>2.26</t>
  </si>
  <si>
    <r>
      <t>Vertikální litinové čerpadlo vodní číše-</t>
    </r>
    <r>
      <rPr>
        <sz val="12"/>
        <rFont val="Arial CE"/>
        <charset val="238"/>
      </rPr>
      <t xml:space="preserve"> materiálové provedení: motor litina, tělo čerpadla z odolného plastu (TPH), nerez osa. Keramické ucpávky. Motor a čerpadlo na společné hřídeli. Napojení sání a výtlaku pomocí příruby. Polyuretanový lapač vlasů. Čerpadlo je s motorem spojeno pomocí šroubů a matic (pro demontáž). Je vybaveno vysoce výkonným motorem, vyhovujícím standadu IE3. Motor chlazený vzduchem. Elektrické krytí: IP 55. Počet otáček/minutu: 1 450. Q = 160m3/h, H = 10 m, P = 7,5 kW.</t>
    </r>
  </si>
  <si>
    <t>2.26a</t>
  </si>
  <si>
    <t>2.27</t>
  </si>
  <si>
    <r>
      <t>Vertikální litinové čerpadlo  vodní stěny -</t>
    </r>
    <r>
      <rPr>
        <sz val="12"/>
        <rFont val="Arial CE"/>
        <charset val="238"/>
      </rPr>
      <t xml:space="preserve"> materiálové provedení: motor litina, tělo čerpadla z odolného plastu (TPH), nerez osa. Keramické ucpávky. Motor a čerpadlo na společné hřídeli. Napojení sání a výtlaku pomocí příruby. Polyuretanový lapač vlasů. Čerpadlo je s motorem spojeno pomocí šroubů a matic (pro demontáž). Je vybaveno vysoce výkonným motorem, vyhovujícím standadu IE3. Motor chlazený vzduchem. Elektrické krytí: IP 55. Počet otáček/minutu: 1 450. Q = 120m3/h, H = 10 m, P = 5,5 kW.</t>
    </r>
  </si>
  <si>
    <t>2.27a</t>
  </si>
  <si>
    <t>2.31</t>
  </si>
  <si>
    <r>
      <rPr>
        <b/>
        <sz val="12"/>
        <color theme="1"/>
        <rFont val="Arial CE"/>
        <charset val="238"/>
      </rPr>
      <t>Dmychadlo pololehátek</t>
    </r>
    <r>
      <rPr>
        <sz val="12"/>
        <color theme="1"/>
        <rFont val="Arial CE"/>
        <charset val="238"/>
      </rPr>
      <t xml:space="preserve"> - plášť a oběžné kolo dmychadla jsou vyrobeny ze slitiny hliníku, hřídel elektromotoru je z nerezové oceli, je napasován na oběžné kolo a dynamicky vyvážen. Elektromotory vyrobeny dle norem IEC. Elektrické krytí IP 55. Bezúdržbové, pro trvalý chod, Q = 160 m</t>
    </r>
    <r>
      <rPr>
        <vertAlign val="superscript"/>
        <sz val="12"/>
        <color theme="1"/>
        <rFont val="Arial CE"/>
        <charset val="238"/>
      </rPr>
      <t>3</t>
    </r>
    <r>
      <rPr>
        <sz val="12"/>
        <color theme="1"/>
        <rFont val="Arial CE"/>
        <charset val="238"/>
      </rPr>
      <t>/hod, P = 1,5 kW.</t>
    </r>
  </si>
  <si>
    <t>2.32</t>
  </si>
  <si>
    <r>
      <rPr>
        <b/>
        <sz val="12"/>
        <color theme="1"/>
        <rFont val="Arial CE"/>
        <charset val="238"/>
      </rPr>
      <t>Dmychadlo perličky</t>
    </r>
    <r>
      <rPr>
        <sz val="12"/>
        <color theme="1"/>
        <rFont val="Arial CE"/>
        <charset val="238"/>
      </rPr>
      <t xml:space="preserve"> - plášť a oběžné kolo dmychadla jsou vyrobeny ze slitiny hliníku, hřídel elektromotoru je z nerezové oceli, je napasován na oběžné kolo a dynamicky vyvážen. Elektromotory vyrobeny dle norem IEC. Elektrické krytí IP 55. Bezúdržbové, pro trvalý chod, Q = 300 m</t>
    </r>
    <r>
      <rPr>
        <vertAlign val="superscript"/>
        <sz val="12"/>
        <color theme="1"/>
        <rFont val="Arial CE"/>
        <charset val="238"/>
      </rPr>
      <t>3</t>
    </r>
    <r>
      <rPr>
        <sz val="12"/>
        <color theme="1"/>
        <rFont val="Arial CE"/>
        <charset val="238"/>
      </rPr>
      <t>/hod, P = 3 kW.</t>
    </r>
  </si>
  <si>
    <t>2.33</t>
  </si>
  <si>
    <r>
      <rPr>
        <b/>
        <sz val="12"/>
        <color theme="1"/>
        <rFont val="Arial CE"/>
        <charset val="238"/>
      </rPr>
      <t>Dmychadlo lehátek</t>
    </r>
    <r>
      <rPr>
        <sz val="12"/>
        <color theme="1"/>
        <rFont val="Arial CE"/>
        <charset val="238"/>
      </rPr>
      <t xml:space="preserve"> - plášť a oběžné kolo dmychadla jsou vyrobeny ze slitiny hliníku, hřídel elektromotoru je z nerezové oceli, je napasován na oběžné kolo a dynamicky vyvážen. Elektromotory vyrobeny dle norem IEC. Elektrické krytí IP 55. Bezúdržbové, pro trvalý chod, Q = 300 m</t>
    </r>
    <r>
      <rPr>
        <vertAlign val="superscript"/>
        <sz val="12"/>
        <color theme="1"/>
        <rFont val="Arial CE"/>
        <charset val="238"/>
      </rPr>
      <t>3</t>
    </r>
    <r>
      <rPr>
        <sz val="12"/>
        <color theme="1"/>
        <rFont val="Arial CE"/>
        <charset val="238"/>
      </rPr>
      <t>/hod, P = 3 kW.</t>
    </r>
  </si>
  <si>
    <t>2.34</t>
  </si>
  <si>
    <t>2.35</t>
  </si>
  <si>
    <t>2.36</t>
  </si>
  <si>
    <r>
      <t xml:space="preserve">Vodoměr DN 50, </t>
    </r>
    <r>
      <rPr>
        <sz val="12"/>
        <rFont val="Arial CE"/>
        <family val="2"/>
        <charset val="238"/>
      </rPr>
      <t>digitální snímač průtoku vody potrubím se záznamem, IP 67, napájení 230 V/50Hz, analogový výstup g.o. aktivní 0(4)-20 mA, ukazatel celkového průtoku</t>
    </r>
  </si>
  <si>
    <t>2.37</t>
  </si>
  <si>
    <t>2.38</t>
  </si>
  <si>
    <t>2.39</t>
  </si>
  <si>
    <t>2.40</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</si>
  <si>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</si>
  <si>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</si>
  <si>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</si>
  <si>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Drobné ventily</t>
  </si>
  <si>
    <t>2.42</t>
  </si>
  <si>
    <r>
      <t xml:space="preserve">Akumulační jímka </t>
    </r>
    <r>
      <rPr>
        <sz val="12"/>
        <rFont val="Arial CE"/>
        <family val="2"/>
        <charset val="238"/>
      </rPr>
      <t xml:space="preserve"> - vyfóliování bazénovou fólií,  speciální bazénová fólie hladká v tloušťce min 1,5 mm, má z obou stran  vlákna, která jsou k ní připevněná pomocí PVC, barevné provedení modrá, izolační pás z polyvinylchloridu PVC-P, zesílený syntetickým vláknem, folie disponuje atestem na pitnou vodu </t>
    </r>
  </si>
  <si>
    <t>Nerezový žebřík (AISI 316)  včetně kotvení do fólie rozměr 500x1300 mm</t>
  </si>
  <si>
    <t>2.43</t>
  </si>
  <si>
    <t>Zátopová zkouška bazénových van a akumulačních jímek ( vodu pro zkoušky zajití generální dodavatel stavby)</t>
  </si>
  <si>
    <t>2.44.</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</si>
  <si>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</si>
  <si>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2.45.</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</si>
  <si>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</si>
  <si>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t>2.46.</t>
  </si>
  <si>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</si>
  <si>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t>Celkem technologie rekreačního bazénu Kč bez DPH</t>
  </si>
  <si>
    <t xml:space="preserve">Technologie dětského bazénu </t>
  </si>
  <si>
    <r>
      <t>Filtrační zařízení z polyesterového sklolaminátu D 1400mm,</t>
    </r>
    <r>
      <rPr>
        <sz val="12"/>
        <rFont val="Arial CE"/>
        <family val="2"/>
        <charset val="238"/>
      </rPr>
      <t xml:space="preserve"> Q=102m3/h, V = 30 m/h,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</si>
  <si>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3.1a</t>
  </si>
  <si>
    <r>
      <t>Aktivované filtrační médium</t>
    </r>
    <r>
      <rPr>
        <sz val="12"/>
        <color rgb="FF000000"/>
        <rFont val="Arial"/>
        <family val="2"/>
        <charset val="238"/>
      </rPr>
      <t> </t>
    </r>
    <r>
      <rPr>
        <b/>
        <sz val="12"/>
        <color rgb="FF000000"/>
        <rFont val="Arial"/>
        <family val="2"/>
        <charset val="238"/>
      </rPr>
      <t>z drceného skla</t>
    </r>
    <r>
      <rPr>
        <sz val="12"/>
        <color rgb="FF000000"/>
        <rFont val="Arial"/>
        <family val="2"/>
        <charset val="238"/>
      </rPr>
      <t xml:space="preserve"> – skelný, hydrofobní, filtrační materiál s filtrační schopností zachytit až 95% částic a nečistot velikosti větší než 1 mikron, zachycování nečistot  na základě  chemicky-tepelného aktivačního procesu vytvářejícího volné radikály (elektrostatické vlastnosti) chránící filtrační materiál před kolonizací bakteriemi a tvorbou biofilmu – bio-rezistentní. Vyroben z barevného skla obsahující potřebné oxidy kovů. Použité frakce: Frakce 1 = 0,4 – 0,8 mm a Frakce 2 = 0,7 – 2,0 mm a Frakce 3 = 2,0 – 4,0 mm. Materiál ve filtračním loži nehrudkovatí a nedochází k vytváření preferenčních cest.</t>
    </r>
  </si>
  <si>
    <t>3.1b</t>
  </si>
  <si>
    <t>3.1c</t>
  </si>
  <si>
    <r>
      <rPr>
        <b/>
        <sz val="12"/>
        <rFont val="Arial CE"/>
        <charset val="238"/>
      </rPr>
      <t>Ovládací páková baterie DN 150 k filtrační nádobě</t>
    </r>
    <r>
      <rPr>
        <sz val="12"/>
        <rFont val="Arial CE"/>
        <charset val="238"/>
      </rPr>
      <t xml:space="preserve"> - ovládání pomocí 5 pákových ventilů ( sada ovládacích klapek DN 125, včetně podpěrné kontrukce baterie</t>
    </r>
  </si>
  <si>
    <r>
      <t xml:space="preserve">Horizontální čerpadlo recirkulační včetně předfiltru, </t>
    </r>
    <r>
      <rPr>
        <sz val="12"/>
        <rFont val="Arial CE"/>
        <charset val="238"/>
      </rPr>
      <t>tělo čerpadla a předfiltr jsou vyrobeny z polypropylenu zesíleného sklolaminátovým vláknem</t>
    </r>
    <r>
      <rPr>
        <b/>
        <sz val="12"/>
        <rFont val="Arial CE"/>
        <charset val="238"/>
      </rPr>
      <t>.</t>
    </r>
    <r>
      <rPr>
        <sz val="12"/>
        <rFont val="Arial CE"/>
        <charset val="238"/>
      </rPr>
      <t xml:space="preserve"> Disponuje košem s vlasovým předfiltrem</t>
    </r>
    <r>
      <rPr>
        <b/>
        <sz val="12"/>
        <rFont val="Arial CE"/>
        <charset val="238"/>
      </rPr>
      <t xml:space="preserve">. </t>
    </r>
    <r>
      <rPr>
        <sz val="12"/>
        <rFont val="Arial CE"/>
        <charset val="238"/>
      </rPr>
      <t>Je vybaveno vysoce výkonným motorem, vyhovujícím standadu IE3. Oběžné kolo vyrobeno z PPE GF30 (plast vystužený skelnými vlákny). Motor chlazený vzduchem. Napájení: 50 Hz, 400 V, Elektrické krytí: IP 55. Počet otáček/minutu: 2840. Q = 70 m3/h, H = 14 m, P =5,5 kW.</t>
    </r>
  </si>
  <si>
    <t>3.2a</t>
  </si>
  <si>
    <r>
      <rPr>
        <b/>
        <sz val="12"/>
        <color theme="1"/>
        <rFont val="Arial CE"/>
        <charset val="238"/>
      </rPr>
      <t>Automatický regulátor kvality vody</t>
    </r>
    <r>
      <rPr>
        <sz val="12"/>
        <color theme="1"/>
        <rFont val="Arial CE"/>
        <charset val="238"/>
      </rPr>
      <t xml:space="preserve"> slouží k regulaci, zobrazení a dálkovému přenosu následujících parametrů bazénové vody: měření a zobrazení chlóru, měření a zobrazení hodnoty pH a Redox potenciálu, měření a zobrazení teploty. Regulátor se 4 kusy výstupních relé (ovládání akčních členů, alarm), 2 x programovatelný výstup proudové smyčky 0-20/4-20mA, 1x digitální výstup (RS485), digitální zobrazení hodnot, možnost nastavení softwar. filtru, kódový přístup pro servisního technika, možnost nastavení dvoupolohové regulace, šířkově proporcionální regulace a frekvenčně proporcionální regulace, možnost zobrazení teploty. Na displeji zařízení se zobrazují přímo hodnoty naměřené sondou v průtočné buňce. Vzhledem k tomu, že tyto hodnoty operativně reagují na vzniklé situace a procesy probíhající v bazénové vodě jsou využívány k regulaci chlóru, nebo hodnoty pH a zobrazení Redox potenciálu, který vypovídá o kvalitě vody. Slouží jako pomocné a informativní zařízení pro provozovatele/strojníky. Napájecí napětí: 230 V; Příkon: 6 VA; Hmotnost zařízení: 1,3 kg; Frekvence: 50 Hz; Napětí: 230 V; Krytí IP65. Rozsah měření: Cl 0-2, 0-20 PPm; pH 0-14; Redox potenciál 0-2 000 mV.</t>
    </r>
  </si>
  <si>
    <t>3.3a</t>
  </si>
  <si>
    <t>3.4a</t>
  </si>
  <si>
    <r>
      <rPr>
        <b/>
        <sz val="12"/>
        <rFont val="Arial CE"/>
        <charset val="238"/>
      </rPr>
      <t xml:space="preserve">Zásobní nádrž na chemikálie </t>
    </r>
    <r>
      <rPr>
        <sz val="12"/>
        <rFont val="Arial CE"/>
        <charset val="238"/>
      </rPr>
      <t>z PE o objemu 100l včetně ochranné vaničky proti možnému úniku chemikálií</t>
    </r>
  </si>
  <si>
    <r>
      <t>Zrychlovací čerpadlo chlorace</t>
    </r>
    <r>
      <rPr>
        <sz val="12"/>
        <rFont val="Arial CE"/>
        <family val="2"/>
        <charset val="238"/>
      </rPr>
      <t xml:space="preserve"> - vícestupňové odstředivé horizontální čerpadlo se vstupem s axiálním vstupem a radiálním výstupem. Inovativní, vysoce účinný hydraulický systém je napojen na motor poslední generace s mechanickou ucpávkou. Těleso čerpadla z nerezu, oběžná kola a difusory vyztužené skelným vláknem z technopolymeru. Uzavřený, ochlazovaný (TEFC), 2-pólový, 50 Hz (n = 2850 ot./min.), Stupeň ochrany IP55, Třída izolace: F, Maximální pracovní teplota 40°C, Jednofázový napájecí zdroj s permanentně zapnutým kondenzátorem a tepelnou ochranou zabudovanou v tělese motoru. IE3 tří-fázový AC (P2 ≥ 0,75 kW). Napětí: 400V, Q = 4 m3/h; H = 25 m; P = 0,78 kW.</t>
    </r>
  </si>
  <si>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</si>
  <si>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Ozongenerátor </t>
    </r>
    <r>
      <rPr>
        <sz val="12"/>
        <color theme="1"/>
        <rFont val="Arial CE"/>
        <charset val="238"/>
      </rPr>
      <t>s nastavitelným výkonem do 1,2 g ozonu/hodinu. Výroba ozonu probíhá koronovým vysokonapěťovým výbojem mezi trubicemi. Výroba ozónu probíhá v podtlakovém systému dopravy vyrobeného ozónu k pohonné vodě, míchání s vodou probíhá ve směsné trubní komoře. Voda sycená ozónem je aplikovaná do tlakového systému cirkulace. Zařízení je vybaveno sušením vzduchu, mixážním injektorem, nízkotlakým mixážním systémem a vysokonapěťovým transformátorem. Ozón je plyn, který má velmi silné oxidační vlastnosti a je vysoce účinný při ničení bakterií, deodorizaci a bělení. Vzniká elektrickým výbojem v atmosférickém kyslíku. Po použití je přeměněn v kyslík, který nepůsobí žádné ekologické problémy. P = 0,3 kW, napájení 230V/50 Hz. Injektor: rozměry 1"délka 250 mm. Dávkování ozonu do technologického potrubí (nikoliv do akumulační nádrže).</t>
    </r>
  </si>
  <si>
    <r>
      <rPr>
        <b/>
        <sz val="12"/>
        <rFont val="Arial CE"/>
        <charset val="238"/>
      </rPr>
      <t>Tepelný výměník 60 kW</t>
    </r>
    <r>
      <rPr>
        <sz val="12"/>
        <rFont val="Arial CE"/>
        <charset val="238"/>
      </rPr>
      <t xml:space="preserve"> - trubkový výměník složený z ocelového těla a vložené trubkovnice. Topná voda protéká tělem výměníku a přes stěny trubiček trubkovnice předává teplo bazénové vodě. Materiál trubiček nerez AISI 316</t>
    </r>
  </si>
  <si>
    <r>
      <rPr>
        <b/>
        <sz val="12"/>
        <rFont val="Arial CE"/>
        <family val="2"/>
        <charset val="238"/>
      </rPr>
      <t>Středotlaká plnoprůtočná UV lampa systému InLine pro průtok Q = 102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max 400 mm, 1x středotlaký zářič o výkonu výbojky min. 1500 W,  efektivní šířka výbojky min. 195 mm, 1 ochranná křemenná trubice, řídící panel, napájení 400V3L+N 50 Hz ,  příkon zařízení 2,5 kW, sada propojovacích kabelů pro spojení řídícího boxu s UV komorou</t>
    </r>
  </si>
  <si>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220 m3/hod, P =1,6kW</t>
    </r>
  </si>
  <si>
    <t>3.15a</t>
  </si>
  <si>
    <t>3.19</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</si>
  <si>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</si>
  <si>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3.20</t>
  </si>
  <si>
    <r>
      <rPr>
        <b/>
        <sz val="12"/>
        <rFont val="Arial CE"/>
        <charset val="238"/>
      </rPr>
      <t>Čerpadlo vodní clony</t>
    </r>
    <r>
      <rPr>
        <sz val="12"/>
        <rFont val="Arial CE"/>
        <charset val="238"/>
      </rPr>
      <t xml:space="preserve"> je vybaveno tělem čerpadla z Norylu, nerezovou osou, keramickými ucpávkami, plastovým oběžným kolem, vlasovým předfiltrem o velkém objemu, průhledným šroubovatelným krytem. Sání i výtlak čerpadla 2", čerpadlo je s motorem spojeno pomocí 4 nerezových šroubů, což umožňuje jednoduchou demontáž a servis, čerpadlo má plochou charakteristiku závislosti výtlačné výšky na průtoku. Q = 10m3/h, H = 10 m, P = 0,6 kW, Napájení: 400 V, 50 Hz, Počet otáček/min.: 2 840, Motor vyhovující standardu IE3.</t>
    </r>
  </si>
  <si>
    <t>3.21</t>
  </si>
  <si>
    <r>
      <t xml:space="preserve">Horizontální čerpadlo vdního lesa, </t>
    </r>
    <r>
      <rPr>
        <sz val="12"/>
        <rFont val="Arial CE"/>
        <charset val="238"/>
      </rPr>
      <t>tělo čerpadla a předfiltr jsou vyrobeny z polypropylenu zesíleného sklolaminátovým vláknem</t>
    </r>
    <r>
      <rPr>
        <b/>
        <sz val="12"/>
        <rFont val="Arial CE"/>
        <charset val="238"/>
      </rPr>
      <t>.</t>
    </r>
    <r>
      <rPr>
        <sz val="12"/>
        <rFont val="Arial CE"/>
        <charset val="238"/>
      </rPr>
      <t xml:space="preserve"> Disponuje košem s vlasovým předfiltrem</t>
    </r>
    <r>
      <rPr>
        <b/>
        <sz val="12"/>
        <rFont val="Arial CE"/>
        <charset val="238"/>
      </rPr>
      <t xml:space="preserve">. </t>
    </r>
    <r>
      <rPr>
        <sz val="12"/>
        <rFont val="Arial CE"/>
        <charset val="238"/>
      </rPr>
      <t>Je vybaveno vysoce výkonným motorem, vyhovujícím standadu IE3. Oběžné kolo vyrobeno z PPE GF30 (plast vystužený skelnými vlákny). Motor chlazený vzduchem. Napájení: 50 Hz, 400 V, Elektrické krytí: IP 55. Počet otáček/minutu: 2840. Q = 48 m3/h, H = 6 m, P =2,6 kW.</t>
    </r>
  </si>
  <si>
    <t>3.22</t>
  </si>
  <si>
    <r>
      <rPr>
        <b/>
        <sz val="12"/>
        <rFont val="Arial CE"/>
        <charset val="238"/>
      </rPr>
      <t>Čerpadlo drobných vodních atrakcí</t>
    </r>
    <r>
      <rPr>
        <sz val="12"/>
        <rFont val="Arial CE"/>
        <charset val="238"/>
      </rPr>
      <t xml:space="preserve"> je vybaveno tělem čerpadla z Norylu, nerezovou osou, keramickými ucpávkami, plastovým oběžným kolem, vlasovým předfiltrem o velkém objemu, průhledným šroubovatelným krytem. Sání i výtlak čerpadla 2", čerpadlo je s motorem spojeno pomocí 4 nerezových šroubů, což umožňuje jednoduchou demontáž a servis, čerpadlo má plochou charakteristiku závislosti výtlačné výšky na průtoku. Q = 3m3/h, H = 8 m, P = 0,3 kW, Napájení: 400 V, 50 Hz, Počet otáček/min.: 2 840, Motor vyhovující standardu IE3.</t>
    </r>
  </si>
  <si>
    <t>3.23</t>
  </si>
  <si>
    <t>3.24</t>
  </si>
  <si>
    <r>
      <rPr>
        <b/>
        <sz val="12"/>
        <rFont val="Arial CE"/>
        <charset val="238"/>
      </rPr>
      <t>Čerpadlo drobných vodních atrakcí</t>
    </r>
    <r>
      <rPr>
        <sz val="12"/>
        <rFont val="Arial CE"/>
        <charset val="238"/>
      </rPr>
      <t xml:space="preserve"> je vybaveno tělem čerpadla z Norylu, nerezovou osou, keramickými ucpávkami, plastovým oběžným kolem, vlasovým předfiltrem o velkém objemu, průhledným šroubovatelným krytem. Sání i výtlak čerpadla 2", čerpadlo je s motorem spojeno pomocí 4 nerezových šroubů, což umožňuje jednoduchou demontáž a servis, čerpadlo má plochou charakteristiku závislosti výtlačné výšky na průtoku. Q = 4m3/h, H = 8 m, P = 0,3 kW, Napájení: 400 V, 50 Hz, Počet otáček/min.: 2 840, Motor vyhovující standardu IE3.</t>
    </r>
  </si>
  <si>
    <t>3.25</t>
  </si>
  <si>
    <t>3.26</t>
  </si>
  <si>
    <t>3.27</t>
  </si>
  <si>
    <t>3.28</t>
  </si>
  <si>
    <r>
      <t xml:space="preserve">Prostupy stavební konstrukcí akumulační jímky </t>
    </r>
    <r>
      <rPr>
        <sz val="12"/>
        <rFont val="Arial CE"/>
        <charset val="238"/>
      </rPr>
      <t>-  atyp provedení nerez AISI 316 (ČSN 17.346), umožňující napojení na zemnící vodič. Ze strany jímky těsnění na pohledovou fólii</t>
    </r>
  </si>
  <si>
    <t>3.29</t>
  </si>
  <si>
    <t>3.30</t>
  </si>
  <si>
    <t>3.31</t>
  </si>
  <si>
    <t>3.32</t>
  </si>
  <si>
    <t>Vizuální kontrla a nastavení jednotlivých frekvenčních měničů</t>
  </si>
  <si>
    <t>3.33</t>
  </si>
  <si>
    <t>3.34</t>
  </si>
  <si>
    <t>3.35</t>
  </si>
  <si>
    <t>Celkem technologie dětského bazénu Kč bez DPH</t>
  </si>
  <si>
    <r>
      <t>Filtrační zařízení z polyesterového sklolaminátu D 1400mm,</t>
    </r>
    <r>
      <rPr>
        <sz val="12"/>
        <rFont val="Arial CE"/>
        <family val="2"/>
        <charset val="238"/>
      </rPr>
      <t xml:space="preserve"> Q= 26,1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125 včetně podpěr), 2 potrubní vstupy do filtru. Zařízení určeno pro vícevrstvou filtrační náplň o celkové výšce náplně 1,2 m. Horní násypný otvor průměr d 400 mm, boční revizní otvor d 225 mm.</t>
    </r>
  </si>
  <si>
    <t>4.1a</t>
  </si>
  <si>
    <r>
      <t>Aktivované filtrační médium z drceného skla</t>
    </r>
    <r>
      <rPr>
        <sz val="12"/>
        <color rgb="FF000000"/>
        <rFont val="Arial"/>
        <family val="2"/>
        <charset val="238"/>
      </rPr>
      <t> – skelný, hydrofobní, filtrační materiál s filtrační schopností zachytit až 95% částic a nečistot velikosti větší než 1 mikron, zachycování nečistot  na základě  chemicky-tepelného aktivačního procesu vytvářejícího volné radikály (elektrostatické vlastnosti) chránící filtrační materiál před kolonizací bakteriemi a tvorbou biofilmu – bio-rezistentní. Vyroben z barevného skla obsahující potřebné oxidy kovů. Použité frakce: Frakce 1 = 0,4 – 0,8 mm a Frakce 2 = 0,7 – 2,0 mm a Frakce 3 = 2,0 – 4,0 mm. Materiál ve filtračním loži nehrudkovatí a nedochází k vytváření preferenčních cest.</t>
    </r>
  </si>
  <si>
    <t>4.1b</t>
  </si>
  <si>
    <t>4.1c</t>
  </si>
  <si>
    <r>
      <rPr>
        <b/>
        <sz val="12"/>
        <rFont val="Arial CE"/>
        <charset val="238"/>
      </rPr>
      <t>Ovládací páková baterie DN 125 k filtrační nádobě</t>
    </r>
    <r>
      <rPr>
        <sz val="12"/>
        <rFont val="Arial CE"/>
        <charset val="238"/>
      </rPr>
      <t xml:space="preserve"> - ovládání pomocí 5 pákových ventilů ( sada ovládacích klapek DN 125, včetně podpěrné kontrukce baterie</t>
    </r>
  </si>
  <si>
    <t>4.2a</t>
  </si>
  <si>
    <t>4.3a</t>
  </si>
  <si>
    <t>4.3b
4.19</t>
  </si>
  <si>
    <r>
      <t>Automatické regulátory kvality vody</t>
    </r>
    <r>
      <rPr>
        <sz val="12"/>
        <rFont val="Arial CE"/>
        <family val="2"/>
        <charset val="238"/>
      </rPr>
      <t xml:space="preserve"> (měření, zobrazení a regulace hodnoty </t>
    </r>
    <r>
      <rPr>
        <b/>
        <sz val="12"/>
        <rFont val="Arial CE"/>
        <family val="2"/>
        <charset val="238"/>
      </rPr>
      <t>chlóru -  volný</t>
    </r>
    <r>
      <rPr>
        <sz val="12"/>
        <rFont val="Arial CE"/>
        <family val="2"/>
        <charset val="238"/>
      </rPr>
      <t>). Regulátory se 4 kusy výstupních relé (ovládání akčních členů, alarm), 2x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Nápájecí nápětí: 230 V, Příkon 6 VA, Hmotnost zařízení 1 300 g, Frekvence 50 Hz, Krytí min. IP 65. Rozsah měření min: Cl: 0-2, 0-20 ppm</t>
    </r>
  </si>
  <si>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 0,04 kW, plynulá regulace výkonu 0-100%, IP65</t>
    </r>
  </si>
  <si>
    <t>4.4a</t>
  </si>
  <si>
    <t>4.12</t>
  </si>
  <si>
    <r>
      <t>Čerpadlo odběru vzorku vody,</t>
    </r>
    <r>
      <rPr>
        <sz val="12"/>
        <rFont val="Arial CE"/>
        <family val="2"/>
        <charset val="238"/>
      </rPr>
      <t xml:space="preserve">  tělo čerpadla z plastu, nerezovou osou, keramickými ucpávkami, plastovým oběžným kolem, vlasovým přefiltrem, čerpadlo je s motorem spojeno pomocí 4 nerezových šroubů, což umožňuje jednoduchou demontáž a servis. Vlastní čerpadlo i vlasový filtr tvoří monoblok, proto není třeba použít těsnění pro spojení. Q = 5 m3/h, H = 5m,  P= 0,36 kW</t>
    </r>
  </si>
  <si>
    <t>4.13</t>
  </si>
  <si>
    <r>
      <rPr>
        <b/>
        <sz val="12"/>
        <rFont val="Arial CE"/>
        <family val="2"/>
        <charset val="238"/>
      </rPr>
      <t>Středotlaká plnoprůtočná UV lampa systému InLine pro průtok Q = 73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125, elektrické krytí IP 54,  vzdálenost mezi přírubami max 400 mm, 1x středotlaký zářič o výkonu výbojky min. 1100 W,  efektivní šířka výbojky min. 105 mm, 1 ochranná křemenná trubice, řídící panel, napájení 400V3L+N 50 Hz ,  příkon zařízení 1,5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</si>
  <si>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</si>
  <si>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</si>
  <si>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220  m3/hod, P =1,6kW</t>
    </r>
  </si>
  <si>
    <t>4.15a</t>
  </si>
  <si>
    <t>4.17</t>
  </si>
  <si>
    <t>4.18</t>
  </si>
  <si>
    <t>4.20</t>
  </si>
  <si>
    <r>
      <t xml:space="preserve">Horizontální čerpadlo masážních trysek, </t>
    </r>
    <r>
      <rPr>
        <sz val="12"/>
        <rFont val="Arial CE"/>
        <charset val="238"/>
      </rPr>
      <t>tělo čerpadla a předfiltr jsou vyrobeny z polypropylenu zesíleného sklolaminátovým vláknem</t>
    </r>
    <r>
      <rPr>
        <b/>
        <sz val="12"/>
        <rFont val="Arial CE"/>
        <charset val="238"/>
      </rPr>
      <t>.</t>
    </r>
    <r>
      <rPr>
        <sz val="12"/>
        <rFont val="Arial CE"/>
        <charset val="238"/>
      </rPr>
      <t xml:space="preserve"> Disponuje košem s vlasovým předfiltrem</t>
    </r>
    <r>
      <rPr>
        <b/>
        <sz val="12"/>
        <rFont val="Arial CE"/>
        <charset val="238"/>
      </rPr>
      <t xml:space="preserve">. </t>
    </r>
    <r>
      <rPr>
        <sz val="12"/>
        <rFont val="Arial CE"/>
        <charset val="238"/>
      </rPr>
      <t>Je vybaveno vysoce výkonným motorem, vyhovujícím standadu IE3. Oběžné kolo vyrobeno z PPE GF30 (plast vystužený skelnými vlákny). Motor chlazený vzduchem. Napájení: 50 Hz, 400 V, Elektrické krytí: IP 55. Počet otáček/minutu: 2840. Q = 80 m3/h, H = 8 m, P =4,5 kW.</t>
    </r>
  </si>
  <si>
    <t>4.21</t>
  </si>
  <si>
    <r>
      <rPr>
        <b/>
        <sz val="12"/>
        <color theme="1"/>
        <rFont val="Arial CE"/>
        <charset val="238"/>
      </rPr>
      <t>Dmychadlo vzduchová lavice</t>
    </r>
    <r>
      <rPr>
        <sz val="12"/>
        <color theme="1"/>
        <rFont val="Arial CE"/>
        <charset val="238"/>
      </rPr>
      <t xml:space="preserve"> - plášť a oběžné kolo dmychadla jsou vyrobeny ze slitiny hliníku, hřídel elektromotoru je z nerezové oceli, je napasován na oběžné kolo a dynamicky vyvážen. Elektromotory vyrobeny dle norem IEC. Elektrické krytí IP 55. Bezúdržbové, pro trvalý chod, Q = 250 m</t>
    </r>
    <r>
      <rPr>
        <vertAlign val="superscript"/>
        <sz val="12"/>
        <color theme="1"/>
        <rFont val="Arial CE"/>
        <charset val="238"/>
      </rPr>
      <t>3</t>
    </r>
    <r>
      <rPr>
        <sz val="12"/>
        <color theme="1"/>
        <rFont val="Arial CE"/>
        <charset val="238"/>
      </rPr>
      <t>/hod, P = 3 kW.</t>
    </r>
  </si>
  <si>
    <t>4.21a</t>
  </si>
  <si>
    <t>4.22</t>
  </si>
  <si>
    <r>
      <rPr>
        <b/>
        <sz val="12"/>
        <color theme="1"/>
        <rFont val="Arial CE"/>
        <charset val="238"/>
      </rPr>
      <t>Dmychadlo perlička</t>
    </r>
    <r>
      <rPr>
        <sz val="12"/>
        <color theme="1"/>
        <rFont val="Arial CE"/>
        <charset val="238"/>
      </rPr>
      <t xml:space="preserve"> - plášť a oběžné kolo dmychadla jsou vyrobeny ze slitiny hliníku, hřídel elektromotoru je z nerezové oceli, je napasován na oběžné kolo a dynamicky vyvážen. Elektromotory vyrobeny dle norem IEC. Elektrické krytí IP 55. Bezúdržbové, pro trvalý chod, Q = 70 m</t>
    </r>
    <r>
      <rPr>
        <vertAlign val="superscript"/>
        <sz val="12"/>
        <color theme="1"/>
        <rFont val="Arial CE"/>
        <charset val="238"/>
      </rPr>
      <t>3</t>
    </r>
    <r>
      <rPr>
        <sz val="12"/>
        <color theme="1"/>
        <rFont val="Arial CE"/>
        <charset val="238"/>
      </rPr>
      <t>/hod, P = 0,3 kW.</t>
    </r>
  </si>
  <si>
    <t>4.22a</t>
  </si>
  <si>
    <t>4.23</t>
  </si>
  <si>
    <r>
      <rPr>
        <b/>
        <sz val="12"/>
        <color theme="1"/>
        <rFont val="Arial CE"/>
        <charset val="238"/>
      </rPr>
      <t>Elektroohřev vzduchu</t>
    </r>
    <r>
      <rPr>
        <sz val="12"/>
        <color theme="1"/>
        <rFont val="Arial CE"/>
        <charset val="238"/>
      </rPr>
      <t xml:space="preserve"> s jedním topným tělesem je navržen pro předehřev vzduchu vodních atrakcí, P = 1,5 kW, určen pro trvalý chod, materiálové provedení nerezová ocel AISI 316, Elektrický příkon: 1,5 kW, Elektrické napětí: 230 V, Připojení: 1 1/2", Termostat do 60°C, tepelná pojistka, dva držáky pro upevnění.</t>
    </r>
  </si>
  <si>
    <t>4.24</t>
  </si>
  <si>
    <r>
      <t xml:space="preserve">Indukční průtokoměr mezipřírubového provedení DN 150 </t>
    </r>
    <r>
      <rPr>
        <sz val="12"/>
        <rFont val="Arial CE"/>
        <family val="2"/>
        <charset val="238"/>
      </rPr>
      <t>digitální snímač průtoku vody potrubím se záznamem proteklého množství, IP 67, napájení 230 V/50Hz, analogový výstup g.o. aktivní 0(4)-20 mA, ukazatel aktuálního / celkového průtoku</t>
    </r>
  </si>
  <si>
    <t>4.25</t>
  </si>
  <si>
    <t>4.26</t>
  </si>
  <si>
    <t>4.27</t>
  </si>
  <si>
    <t>4.28</t>
  </si>
  <si>
    <t>4.29</t>
  </si>
  <si>
    <t>4.30</t>
  </si>
  <si>
    <t>4.31</t>
  </si>
  <si>
    <t>4.32.</t>
  </si>
  <si>
    <t>Vizuální kontrola a nastavení jednotlivých průtokoměrů</t>
  </si>
  <si>
    <t>4.33.</t>
  </si>
  <si>
    <t>4.34.</t>
  </si>
  <si>
    <t>4.35.</t>
  </si>
  <si>
    <t>Celkem technologie vířivek Kč bez DPH</t>
  </si>
  <si>
    <t>1.</t>
  </si>
  <si>
    <r>
      <rPr>
        <b/>
        <sz val="12"/>
        <color theme="1"/>
        <rFont val="Arial"/>
        <family val="2"/>
        <charset val="238"/>
      </rPr>
      <t>Třímotorový vysavač vhodný pro čištění mělkých bazénů a brouzdališť</t>
    </r>
    <r>
      <rPr>
        <sz val="12"/>
        <color theme="1"/>
        <rFont val="Arial"/>
        <family val="2"/>
        <charset val="238"/>
      </rPr>
      <t xml:space="preserve"> již od 20 cm hloubky. Stroj je  vybavený gyroskopem, bezdrátovým dálkovým ovládáním a transportním vozíkem. Zařízení musí být vybaveno  „samoučícím“ programem, který mapuje průběžně velikost a tvar bazénu – chytrý systém scanování. Vysavač bude vybaven indikací úhlu dna a indikací „plážového“ vstupu.  Min. přefiltrovaný objem vody 15 m3/hodinu, minimální délka kabelu 24 metrů. Šířka čistící plochy min.  400 mm. Stroj bude mít 4 čistící kartáče, filtrační sáček bude mít  min. filtrační schopnost 70 um. Primární napěti 230 V, sekundární napětí 29 V DC. Dálkové ovládání bude bez textu, pro snazší obsluhu budou na ovladači  ikony (obrázky). U vysavače bude  možnost nastavit délku čistícího cyklu 1 nebo 3 hodiny. Kabel vysavače bude vybaven otočným swivelem, který zabrání zamotání kabelu. </t>
    </r>
  </si>
  <si>
    <t>2.</t>
  </si>
  <si>
    <r>
      <rPr>
        <b/>
        <sz val="12"/>
        <color theme="1"/>
        <rFont val="Arial"/>
        <family val="2"/>
        <charset val="238"/>
      </rPr>
      <t>Bazénový vysavač s NAVIGAČNÍM SYSTÉMEM</t>
    </r>
    <r>
      <rPr>
        <sz val="12"/>
        <color theme="1"/>
        <rFont val="Arial"/>
        <family val="2"/>
        <charset val="238"/>
      </rPr>
      <t xml:space="preserve"> pro 50metrové bazény obdélníkového i nepravidelného tvaru, včetně  vestavěných překážek (vodních atrakcí). Stroj je vybaven elektronickým kompasem (gyroskopem). U stroje je možno  nastavit  virtuální stěnu, vysavač bude vybaven indikací úhlu dna a indikací „plážového“ vstupu. Vysavač bude mít  paměť min. </t>
    </r>
    <r>
      <rPr>
        <sz val="12"/>
        <rFont val="Arial"/>
        <family val="2"/>
        <charset val="238"/>
      </rPr>
      <t>na 4 bazény</t>
    </r>
    <r>
      <rPr>
        <sz val="12"/>
        <color theme="1"/>
        <rFont val="Arial"/>
        <family val="2"/>
        <charset val="238"/>
      </rPr>
      <t>, vysavač nabídne  možnosti čistění v režimu X,H,N. Stroj musí vybaven min. 6ti lamelovými filtry. Min. výkon 45 m3/hod., maximální příkon 0,45 kW, primární napětí 230 V, sekundární extra nízké bezpečné napětí max. 24 V DC. Požadovaná minimální délka plovoucího kabelu 40 metrů,  minimální šířka čistící plochy vysavače 700 mm. Vysavač bude vybaven na přední i zadní straně aktivními rotačními kartáči. V základní výbavě vysavače budou boční kartáče, které vyčistí spáru (úhel) mezi dnem a stěnou bazénu. Maximální  provozní hloubka 5 metrů. Stroj bude mít minimálně 3 různé rychlosti pohybu 8, 12, 18 metrů za minutu.  Bezdrátové dálkové ovládání bude vybaveno možností opožděného startu, pomocí dálkového ovládání lze přednastavit parametry bazénu nebo manuálně čistit. Řídící box bude vybaven počítadlem hodin a čistících cyklů. Filtry musí být umístěny ve vrchní části stroje, v odnímatelné - přenosné schránce, ze které nebudou při přenášení unikat nečistoty. Součástí dodávky  bude  hliníkový odlehčený vozík s navíjecím bubnem na kabel. Zařízení bude schopno na povel (po ukončení čistění) vyplavat na hladinu   (automaticky se vynořit), aby mohlo být bezproblémově vyjmuto z bazénu. Vhodné i pro termální a slané bazény.</t>
    </r>
  </si>
  <si>
    <t>3.</t>
  </si>
  <si>
    <r>
      <rPr>
        <b/>
        <sz val="12"/>
        <color theme="1"/>
        <rFont val="Arial"/>
        <family val="2"/>
        <charset val="238"/>
      </rPr>
      <t>Příslušenství pro bazénový vysavač s navigací</t>
    </r>
    <r>
      <rPr>
        <sz val="12"/>
        <color theme="1"/>
        <rFont val="Arial"/>
        <family val="2"/>
        <charset val="238"/>
      </rPr>
      <t xml:space="preserve">
Čistící zařízení na tlakové praní 
Automaticky samo vypere filtrační vložky (cartrige) tlakovou vodou, úplně odpadne ruční čištění.</t>
    </r>
  </si>
  <si>
    <t>4.</t>
  </si>
  <si>
    <r>
      <rPr>
        <b/>
        <sz val="12"/>
        <color theme="1"/>
        <rFont val="Arial"/>
        <family val="2"/>
        <charset val="238"/>
      </rPr>
      <t xml:space="preserve">Čtyřmotorový  vysavač pro čištění </t>
    </r>
    <r>
      <rPr>
        <b/>
        <u/>
        <sz val="12"/>
        <color theme="1"/>
        <rFont val="Arial"/>
        <family val="2"/>
        <charset val="238"/>
      </rPr>
      <t>dna a stěn</t>
    </r>
    <r>
      <rPr>
        <b/>
        <sz val="12"/>
        <color theme="1"/>
        <rFont val="Arial"/>
        <family val="2"/>
        <charset val="238"/>
      </rPr>
      <t xml:space="preserve"> </t>
    </r>
    <r>
      <rPr>
        <sz val="12"/>
        <color theme="1"/>
        <rFont val="Arial"/>
        <family val="2"/>
        <charset val="238"/>
      </rPr>
      <t xml:space="preserve">50 metrových bazénů a aquaparků. Stroj je vybavený </t>
    </r>
    <r>
      <rPr>
        <u/>
        <sz val="12"/>
        <color theme="1"/>
        <rFont val="Arial"/>
        <family val="2"/>
        <charset val="238"/>
      </rPr>
      <t>gyroskopem</t>
    </r>
    <r>
      <rPr>
        <sz val="12"/>
        <color theme="1"/>
        <rFont val="Arial"/>
        <family val="2"/>
        <charset val="238"/>
      </rPr>
      <t>, bezdrátovým dálkovým ovládáním a transportním vozíkem. Zařízení musí být vybaveno  „samoučícím“ programem, který mapuje průběžně velikost a tvar bazénu – chytrý systém scanování. Vysavač bude vybaven indikací „plážového“ vstupu.  Min. přefiltrovaný objem vody 34 m3/hodinu, minimální délka kabelu 40 metrů. Stroj bude mít 4 čistící kartáče a  2 filtrační sáčky, které  budou mít  min. filtrační schopnost 70 um a plochu cca 1,5 m2. Primární napěti 230 V, sekundární napětí 29 V DC. Dálkové ovládání bude bez textu, pro snazší obsluhu budou na ovladači  ikony (obrázky). U vysavače bude  možnost nastavit délku čistícího cyklu</t>
    </r>
    <r>
      <rPr>
        <sz val="12"/>
        <rFont val="Arial"/>
        <family val="2"/>
        <charset val="238"/>
      </rPr>
      <t xml:space="preserve"> 4,6 nebo 8 hodin. Kabel vysavače bude vybaven otočným swivelem, který za</t>
    </r>
    <r>
      <rPr>
        <sz val="12"/>
        <color theme="1"/>
        <rFont val="Arial"/>
        <family val="2"/>
        <charset val="238"/>
      </rPr>
      <t>brání zamotání kabelu. Provedení kabelu bude trojžilové a umožní scanovaní stroje. U vysavače lze nastavit odložený start o 1 nebo 2 hodiny.  Max. provozní hloubka 5 metrů. U vysavače lze nastavit min. 4 různé módy čistění -  Rychlý – Standard -  Ultra Clean (důkladné) - Pouze dno.</t>
    </r>
  </si>
  <si>
    <t>5.</t>
  </si>
  <si>
    <r>
      <t>Ruční měřící přístroj FOTOMETR</t>
    </r>
    <r>
      <rPr>
        <sz val="12"/>
        <color theme="1"/>
        <rFont val="Arial"/>
        <family val="2"/>
        <charset val="238"/>
      </rPr>
      <t xml:space="preserve"> - přístroj umožňuje měřit fotometrickou metodou parametry bazénové vody. Použití reagentu ve formě tablet umožňuje rychlé a přesné testování bazénové vody. Fotometr je jednoduchý na obsluhu. Vyhodnocení výsledků zjistí mikroprocesor přístroje a LCD dotykový display. Stupeň krytí IP67. Záznam dat až 1 000 měření. Měření: hodnota pH, chlór (volný, celkový, chloraminy), ozon, hliník, železo, brom, fosfáty, měď, peroxid vodíku, sulfáty, kyselina kyanurová a jiné. Dodávka včetně transportního kufříku pro zařízení, zkumavky a reagenty.</t>
    </r>
  </si>
  <si>
    <t>6.</t>
  </si>
  <si>
    <r>
      <t>Ruční měřící přístroj ZÁKALOMĚR-</t>
    </r>
    <r>
      <rPr>
        <sz val="12"/>
        <color theme="1"/>
        <rFont val="Arial"/>
        <family val="2"/>
        <charset val="238"/>
      </rPr>
      <t xml:space="preserve"> Přenosný přístroj určený pro měření zákalu. Displej: Plnobarevný dotykový displej IPS 800 x 480px, který nabízí vynikající viditelnost, široké pozorovací úhly.Rozsah zákalu: 0 až 1000 NTU (nefelometrické jednotky zákalu, měří zákal již od 0,01 NTU). Přesnost: v rozmezí +-2 % zobrazené hodnoty nebo 0,02 NTU (s dodatečným zohledněním rozptýleného světla). Kompenzace teploty. Vyměnitelná optika. Krytí IP67. Připojení USB-C pro přímé stahování dat do počítače a nabíjení.</t>
    </r>
  </si>
  <si>
    <t>7.</t>
  </si>
  <si>
    <r>
      <t xml:space="preserve">Zvedací zařízení pro imobilní osoby </t>
    </r>
    <r>
      <rPr>
        <sz val="12"/>
        <color theme="1"/>
        <rFont val="Arial"/>
        <family val="2"/>
        <charset val="238"/>
      </rPr>
      <t xml:space="preserve"> - </t>
    </r>
    <r>
      <rPr>
        <b/>
        <sz val="12"/>
        <color theme="1"/>
        <rFont val="Arial"/>
        <family val="2"/>
        <charset val="238"/>
      </rPr>
      <t>bateriový bazénový zvedák</t>
    </r>
    <r>
      <rPr>
        <sz val="12"/>
        <color theme="1"/>
        <rFont val="Arial"/>
        <family val="2"/>
        <charset val="238"/>
      </rPr>
      <t xml:space="preserve"> umožňuje snadný přístup tělesně postižených osob do bazénu a výstup z bazénu. Konstrukce je vyrobena z nerezové oceli AISI 316 ( ČSN 17.346). Zdvih  1880 mm (elektrický pomocí baterií). Napájení 24V. Maximální váha osoby 135 kg.</t>
    </r>
  </si>
  <si>
    <t>Celkem bazénové příslušenství</t>
  </si>
  <si>
    <t>Pohyblivé dno a dělící stěna plaveckého 25m bazénu</t>
  </si>
  <si>
    <t>TECHNOLOGICKÝ CELEK ZDVIHACÍHO DNA PLAVECKÉHO 25 M BAZÉNU VČETNĚ DĚLÍCÍ STĚNY</t>
  </si>
  <si>
    <r>
      <rPr>
        <b/>
        <sz val="12"/>
        <color indexed="8"/>
        <rFont val="Arial CE"/>
        <charset val="238"/>
      </rPr>
      <t>Systém pohyblivého dna a výklopné stěny</t>
    </r>
    <r>
      <rPr>
        <sz val="12"/>
        <color indexed="8"/>
        <rFont val="Arial CE"/>
        <charset val="238"/>
      </rPr>
      <t xml:space="preserve"> musí být navržen a vyroben v souladu s platnými: EN13451-11 a předpisy FINA. Použité materiály musí zajistit, aby nedocházelo ke korozi nebo ztrátě barvy. Všechny ocelové části pohyblivého dna a sklopné stěny musí být z nerezové oceli 316L, mořené a pasivované; kabely musí být z nerezové oceli třídy 316
</t>
    </r>
    <r>
      <rPr>
        <b/>
        <sz val="12"/>
        <color indexed="8"/>
        <rFont val="Arial CE"/>
        <charset val="238"/>
      </rPr>
      <t>POHYBLIVÉ DNO</t>
    </r>
    <r>
      <rPr>
        <sz val="12"/>
        <color indexed="8"/>
        <rFont val="Arial CE"/>
        <charset val="238"/>
      </rPr>
      <t xml:space="preserve">
Rozměry (D x Š): 7,75 m x 25,00 m 
Pohyblivý systém : hydraulické válce, umístěné přímo u stěny bazénu a kolmo na ni v prostoru v suterénu bazénu; v technické místnosti nejsou žádné odkryté pohyblivé části, nerezové provedení. Ocelová lana jsou připojena přímo k pístu válce.
Nastavitelná hloubka vody: 0 - 2,30 m
</t>
    </r>
    <r>
      <rPr>
        <b/>
        <sz val="12"/>
        <color indexed="8"/>
        <rFont val="Arial CE"/>
        <charset val="238"/>
      </rPr>
      <t>VÝKLOPNÁ STĚNA</t>
    </r>
    <r>
      <rPr>
        <sz val="12"/>
        <color indexed="8"/>
        <rFont val="Arial CE"/>
        <charset val="238"/>
      </rPr>
      <t xml:space="preserve">
Rozměry (d x š x v) : 25,00 m x 0,30 m x 3,30 m
Pohyblivý systém : hydraulický válec, umístěný rovnoběžně se stěnou bazénu v jeho suterénu. Zatížení: svislé 100 kg/m</t>
    </r>
    <r>
      <rPr>
        <b/>
        <sz val="12"/>
        <color indexed="8"/>
        <rFont val="Arial CE"/>
        <charset val="238"/>
      </rPr>
      <t xml:space="preserve">²
</t>
    </r>
    <r>
      <rPr>
        <sz val="12"/>
        <color indexed="8"/>
        <rFont val="Arial CE"/>
        <charset val="238"/>
      </rPr>
      <t xml:space="preserve">
</t>
    </r>
    <r>
      <rPr>
        <b/>
        <sz val="12"/>
        <color indexed="8"/>
        <rFont val="Arial CE"/>
        <charset val="238"/>
      </rPr>
      <t xml:space="preserve">
Pro pohyblivé dno i dělící stěnu bude stejný výrobce. Bližší specifikace viz  výkresová část a technická zpráva.</t>
    </r>
  </si>
  <si>
    <t>Pohyblivé dno má být navrženo a vyrobeno jako plovoucí konstrukce (typ 1 podle normy PN EN13451-11), která se nastavuje a znehybňuje v požadované hloubce pomocí systému nerezových lan pohybovaných hydraulickými válci. Válce musí být umístěny tak, aby nedošlo ke kontaminaci vody v bazénu v důsledku možného úniku oleje, tj. v technické místnosti, mimo bazénové vany.
Přepážka rozdělující bazén má být sklopná stěna namontovaná v bazénové vaně, používaná ve dvou polohách: ve svislé poloze a ve vodorovné poloze (umístěná ve výklenku ve dně vany). Stěna by se měla pohybovat pomocí hydraulického pohonu.</t>
  </si>
  <si>
    <t>Systém pohyblivého dna a výklopné stěny musí být navržen a vyroben jako rám z nerezové oceli, pokrytý pevnými polypropylenovými deskami PP-H v bílé barvě RAL 9010 (zabarvení ve hmotě) s tónovanými liniemi pro označení dráhy v kobaltové modři RAL 5013 nebo černé RAL . Polypropylenové desky musí mít následující parametry: hustota 0,90-0,93 g/cm3, napětí při mezi kluzu min. 30 MPa (EN ISO 527), index toku taveniny (MFI) min. 0,70 g/10 min (EN ISO 1133), rázová houževnatost v zářezu min. 7 kJ/m2 (EN ISO 179), tloušťka samotné desky min. 16 mm, třída protiskluznosti podle EN 13451:část 11, tj. 18º, a musí být na části povrchu perforována pro zajištění cirkulace vody. Vztlakové prvky pro zajištění vztlaku pohyblivého dna a pro usnadnění pohybu výklopné stěny musí být připevněny k ocelovému rámu, není dovoleno připevňovat k prvkům krytu pohyblivého dna nebo výklopné stěny. Vztlakové prvky nesmí být naplněny vzduchem, plynem nebo jinými těkavými látkami. Pohyblivé dno musí mít min. 3 revizní otvory umožňující bezpečný přístup pod plošinu pohyblivého dna za účelem kontroly a údržby. V místech kladek pohyblivého dna na dně bazénové vany musí být instalována vodítka pro správnou funkci bazénového vysavače se senzory. Vodítka musí být vyrobena z nerezové oceli 316 L. Plošina pohyblivého dna musí být připojena nerezovými lany k hydraulickým válcům, umístěným kolmo a přímo u stěny bazénu v technické místnosti. Konstrukční výška pohyblivého dna je min. 600 mm. Pohyblivé dno musí mít nosnost nejméně 600 N/m2. V horní části výklopné stěny by měly být na obou stranách umístěny úchyty pro plavce.</t>
  </si>
  <si>
    <t xml:space="preserve">Systém pohybu pohyblivého dna musí zajistit stabilní znehybnění plošiny v jakékoli hloubce a nesmí být ovlivněn silami způsobenými pohybem vln nebo uživatelů bazénu. Možnost pohybu pohyblivé dna musí být zajištěna bez umístění jakéhokoli dalšího zařízení, včetně vodítek, ve stěnách bazénové vany nebo přelivných žlábků na okrajích bazénu. V mokré zóně bazénové vany není dovoleno umísťovat žádné motory a elektrické kabely, a to ani při slaboproudu, ani při slaboproudu.
Konstrukce pohyblivého dna a sklopné stěny musí zajistit, aby bylo možné provádět záruční, servisní nebo údržbové práce bez vypouštění bazénu.
</t>
  </si>
  <si>
    <t xml:space="preserve">Pohyblivé dno se musí pohybovat plynule a snadno, rychlostí cca. 30 cm/min. 
Návrh technologie úpravy vody musí zohledňovat přítomnost pohyblivého dna a výklopné stěny v bazénu.
Konstrukce pohyblivého dna a sklopné stěny musí zajistit, aby bylo možné provádět záruční, servisní nebo údržbové práce bez vypouštění bazénu.
Pohyblivé dno se musí pohybovat plynule a snadno, rychlostí cca. 30 cm/min. 
Návrh technologie úpravy vody musí zohledňovat přítomnost pohyblivé dno a výklopné stěny v bazénu.
Výrobce pohyblivé stěny musí provést podrobné posouzení rizik spojených s instalací a používáním pohyblivého dna tak, aby neovlivňovala bezpečnost uživatelů a obsluhy. Ani v případě náhlé poruchy některé součásti nesmí pohyblivé dno ani stěna na závěsech ohrozit uživatele a obsluhu.  V nouzové situaci by se měla pohyblivé dno zastavit v poloze rovnoběžné s pochozí plochou bazénu a zůstat stabilní.  
</t>
  </si>
  <si>
    <t>OVLÁDÁNÍ
Systém pohyblivého dna a výklopné stěny má být řízen technologií PLC tak, aby jej bylo možné ovládat z pochozí oblasti v bazénové hale pomocí vodotěsného dotykového ovládacího panelu. Signál má být přenášen prostřednictvím kódovaných elektrických vodičů. Ovládání pohyblivého dna musí umožňovat plynulé nastavení hloubky vody (tj. obsluha musí mít možnost kdykoli nastavit jakoukoli hloubku vody). Ovládání ovládacího panelu musí spočívat v zadání přístupového kódu pro jeho ovládání, poté v zadání požadované hloubky vody pomocí numerické klávesnice a stisknutí a podržení tlačítka „Start“. Aby se vyloučila možnost ponechání pohyblivého dna bez dozoru, musí být ovládací panel vybaven bezpečnostní funkcí, která okamžitě zastaví pohyblivé dno, pokud se prst z tlačítka „Start“ odstraní. Na ovládacím panelu musí být bezpečnostní tlačítko, které je přístupné, i když jsou dveře panelu zavřené. Ovládací systém musí být společný pro pohyblivé dno a sklápěcí stěnu a musí splňovat ustanovení normy PN EN 13451-11, podle níž musí být zabráněno pohybu pohyblivého dna, aniž by byla výklopná stěna nejprve nastavena do svislé polohy.</t>
  </si>
  <si>
    <t xml:space="preserve">Standardní ovládací jednotka pro pohyblivé dno a výklopnou stěnu by měla obsahovat minimálně: 
- jeden ovládací panel s dotykovou obrazovkou 
- jeden světelný a zvukový výstražný maják
- dva ukazatele (displej) hloubky vody
- dva ukazatele (displej) „zákaz skákání“   
- modem integrovaný v ovládací skříňce
Ukazatele hloubky vody a ukazatel „zákazu skákání“ musí používat 24V LED diody.
</t>
  </si>
  <si>
    <t>Zdvihací a manipulační technika - zápůjčka pro realizaci dna</t>
  </si>
  <si>
    <t>Funkční zkouška systému včetně vypracované zprávy o provedení funkční zkoušky</t>
  </si>
  <si>
    <t>Zaučení obsluhy</t>
  </si>
  <si>
    <t>Celkem dodávka a montáž systému zvedacího dna v Kč bez DPH</t>
  </si>
  <si>
    <t>Součástí je:</t>
  </si>
  <si>
    <t>- Řízení projektu</t>
  </si>
  <si>
    <t>- Technické výrobní výkresy</t>
  </si>
  <si>
    <t>- Výroba</t>
  </si>
  <si>
    <t>- Doprava</t>
  </si>
  <si>
    <t>- instalace, zprovoznění zaučení</t>
  </si>
  <si>
    <t>Součástí není (řeší ostatní profese):</t>
  </si>
  <si>
    <t>stavební práce, lešení, přístupové schůdky a žebříky a/nebo ochrana bazénu.</t>
  </si>
  <si>
    <t>zemní práce</t>
  </si>
  <si>
    <t>Dodávka a instalace kabelových kanálů a/nebo betonových soklů, je-li to vhodné.</t>
  </si>
  <si>
    <t>technika pro manipulaci s materiálem na místě.</t>
  </si>
  <si>
    <t>vhodný přístup na staveniště pro zařízení a personál.</t>
  </si>
  <si>
    <t>Elektrické rozvody a související kabely propojující displeje a dotykovou obrazovku v bazénové hale s naší hlavní elektrickou skříní. Výkresy a podrobnosti poskytne dodavatel zvedacího dna</t>
  </si>
  <si>
    <t>Bezpečnostní počítačový systém detekce nehody/tonutí pro plavecký 25 m bazén</t>
  </si>
  <si>
    <t>Výrobní a montážní dokumentace systému detekce tonutí zpracovaná ve 3 paré (předána ke schválení objednateli)
 - studie řízení projektu, technická studie výkonu
 - studie umístění kamer
 - koordinace se zúčastněnými, technická podpora dodavatele elektro</t>
  </si>
  <si>
    <r>
      <t xml:space="preserve">Zařízení zajištující trvalé skenování celého těla bazénu, které detekuje na základě matematických výpočtu potenciální nehodu tonutím. Alarm, který je součástí systému je spuštěn do 10 sekund po zjištění potenciální nehody. Při vyhlášení alarmu systém identifikuje přesné místo  výskytu tonoucí osoby. Poloha jednotlivých návštěvníků v bazénu je zajišťována VÝHRADNĚ prostřednictvím nadhladinových kamer. </t>
    </r>
    <r>
      <rPr>
        <b/>
        <u/>
        <sz val="12"/>
        <color indexed="8"/>
        <rFont val="Arial"/>
        <family val="2"/>
        <charset val="238"/>
      </rPr>
      <t>Systém funguje výlučně na nadhladinových kamerách umístěných nad tělesem bazénu</t>
    </r>
    <r>
      <rPr>
        <sz val="12"/>
        <color indexed="8"/>
        <rFont val="Arial"/>
        <family val="2"/>
        <charset val="238"/>
      </rPr>
      <t>, neboť hloubka bazénu  by umožňovala neúmyslné nebo i cílené zastínění podhladinově umístěných kamer  ze stran plavců a neukázněných osob. Systém detekce tonutí vyhlásí alarm při  zaměření osoby ponořené celé pod hladinou bez známek pohybu do 10 vteřin. Nejčastějí příčiny tonutí: špatný plavec, epileptický záchvat, srdeční infarkt, mozková příhoda, přítomnost alkoholu, neukázněnost uživatelů. Systém musí splňovat minimálně všechny požadavky normy ČSN EN ISO 20380: Systém počítačové vizuální kontroly pro zjišťování nehod utopením v plaveckých bazénech - Bezpečnostní požadavky a metody zkoušení a musí disponovat platným certifikátem vydaným nezávislým úřadem či zkušebnou (např. TUV) o souladu s uvedenou EN normou na obdobné technologii viz tento projekt. Systém detekce tonutí nenehrazuje lidský dohled ani vlastní záchranu tonoucí osoby. Systém umožňuje detekování i dvou nehod na dvou různých místech bazénu současně. Systém umožňuje dočasné vytvoření přesných oblastí, ve kterých je detekce zakázána, aby bylo možné řídit specifické činnosti, například při ponoření zařízení (aquabike); uživatel musí mít možnost tyto oblasti volně definovat; uživatel musí určit dobu trvání vypnutí detekce pro každou vytvořenou oblast</t>
    </r>
  </si>
  <si>
    <t>Dvojité nadhladinové kamery binokulární umístěné pod stropem bazénové haly s krytím min. IP 66, Jedna kamera musí být schopna pracovat v modrozelené oblasti (od 400 nm do 600 nm) a druhá kamera v blízké infračervené oblasti (od 780 nm do 2 500 nm) elektromagnetického spektra.</t>
  </si>
  <si>
    <t>Infračervená osvětlovací tělesa - reflektory,  krytí IP 66 (vlnová délka 850 nm)</t>
  </si>
  <si>
    <t>Centrální řídící počítač včetně záložního napájecího zdroje. Centrální jednotka se všemi zařízeními potřebnými pro provoz (PC, karty, UPS, patch panel atd.) software umožnňuje analýzu obrazu z kamer; počítač je umístěn v počítačové skříni (rack); skříň bude instalována v místnosti s omezeným přístupem, větrané, s neagresivním ovzduším a normální vlhkostí; řídící počítač bude připojen k elektrické a datové síti;
Centrální jednotka bude trvale připojena vyhrazeným internetovým připojením k dodavateli technolige systému detekce tonutí za účelem provádění konfigurace softwaru a servisních služeb. Trvalé internetové připojení musí zajistit provozovatel</t>
  </si>
  <si>
    <t>LED panel indikující alarm - s krytím min. IP 65 vhodný pro montáž do vlhkého prostředí umístěný v prostoru bazénové haly</t>
  </si>
  <si>
    <t>Siréna</t>
  </si>
  <si>
    <t>8.</t>
  </si>
  <si>
    <t>Pracovní stanice: nízkonapěťová  dotyková obrazovka</t>
  </si>
  <si>
    <t>9.</t>
  </si>
  <si>
    <t>Software - počítačový systém speicálně vyvinutý pro detekci potenciální nehody tonutím v bazénech (ne pouze systém pro detekci bez pohybu). Nastavení softwaru musí být provedeno do 8 týdnů od uvedení bazénu do provozu (přístupu veřejnosti). Nastavení softwaru musí být provedeno na místě a také online pomocí internetové vyhrazené linky. Vlastní software zůstává ve vlastnictví dodavatele detekce tonutí.</t>
  </si>
  <si>
    <t>10.</t>
  </si>
  <si>
    <t>Instalace hardwaru</t>
  </si>
  <si>
    <t>11.</t>
  </si>
  <si>
    <t>Instalace softwaru</t>
  </si>
  <si>
    <t>12.</t>
  </si>
  <si>
    <t>13.</t>
  </si>
  <si>
    <t>14.</t>
  </si>
  <si>
    <t xml:space="preserve">Certifikát výrobce k systému </t>
  </si>
  <si>
    <t>15.</t>
  </si>
  <si>
    <r>
      <t xml:space="preserve">Software a hardware podpora a služby po dobu 24 měsíců od uvedení systému do provozu. Služby a podpora budou po uvedenou dobu zahrnovat minimálně: 
1 Licence na software;
2 Telefonická podpora na lince pomoci (jazyk angličtina);
3 Týdenní sledování výkonnosti systému;
4 Ukládání nezbytných dat;
5 Údržba softwaru;
6 Aktualizace a upgrady softwaru;
7 Aplikace webového přístupu pro dohled nad systémem;
8 Náhradní díly hardwaru pro opravy a případnou modernizaci;
9 Práce na místě při opravě nebo výměně hardwaru.
Zajišťuje dodavatel systému popř. výrobce systému. 
</t>
    </r>
    <r>
      <rPr>
        <b/>
        <i/>
        <sz val="12"/>
        <color indexed="8"/>
        <rFont val="Arial"/>
        <family val="2"/>
        <charset val="238"/>
      </rPr>
      <t xml:space="preserve">Po uplynutí  uvedených 24 měsíců zajistí již provozovatel sám formou placené servisní služby  </t>
    </r>
  </si>
  <si>
    <t>Celkem dodávka a montáž systému detekce tonutí v Kč bez DPH</t>
  </si>
  <si>
    <t xml:space="preserve">Dvoudráhová vodní skluzavka </t>
  </si>
  <si>
    <t>Dvoudráhová vodní skluzavka</t>
  </si>
  <si>
    <r>
      <rPr>
        <b/>
        <sz val="12"/>
        <rFont val="Arial CE"/>
        <charset val="238"/>
      </rPr>
      <t>Dvoudráhová laminátová vodní skluzavka</t>
    </r>
    <r>
      <rPr>
        <sz val="12"/>
        <rFont val="Arial CE"/>
        <charset val="238"/>
      </rPr>
      <t xml:space="preserve"> – Skluzavka je laminátová dvoudráhová široká typu Family Slide (tj. rodinného stylu s mírným spádem) šířky cca 3,0 m, z toho šířka jedné dráhy nejméně 1500 mm. Délka skluzavky je min. 7,5 m, tloušťka laminátové vrstvy stěny min 7-8 mm. Obě dráhy jsou od sebe odděleny bezpečnostním dělením dle ČSN EN 1069. Nástupní díly jsou položeny na nastupní podestu. Jednotlivé díly jsou k sobě sešroubované, v místě spojů jsou podpěry skluzavky tvořené lokálními sloupy spojenými příčným nosníkem do spojitého rámu. Dopad skluzavky je do vyhrazené části nerezového zábavného bazénu, která tvoří normovou dopadovou plochu. Všechny prvky dráhy, které jsou v kontaktu s člověkem, jsou opatřeny povrchovou úpravou, tzv. gelcoatem. Spáry musí být provedeny vodotěsné a uvnitř v jedné rovině a bez přesahu. Musí být provedeny tak elasticky, aby mohly přijímat dilatace ze statického, dynamického a tepelného zatěžování. </t>
    </r>
  </si>
  <si>
    <t>Plovoucí lano oddělující dojezd +bojka</t>
  </si>
  <si>
    <t>Spojovací a montážní materiál (šrouby, matky, podložky v provedení nerez)</t>
  </si>
  <si>
    <t>Nástupní madla u startu skluzavky-  provedení NEREZ AISI 316 (D+M)</t>
  </si>
  <si>
    <t>Zdvihací prostředky potřebné k realizaci skluzavky</t>
  </si>
  <si>
    <t>Bezpečnostní a informační tabule ke skluzavce</t>
  </si>
  <si>
    <t>Návrh provozního řádu</t>
  </si>
  <si>
    <t>OPĚRNÁ KONSTRUKCE SKLUZAVKY VČETNĚ NÁSTUPNÍHO SCHODIŠTĚ</t>
  </si>
  <si>
    <t xml:space="preserve">Dodávka a montáž opěrné ocelové konstrukce skluzavky. Ocelová konstrukce bude opařena finálním uzavíratelným nátěrem. Dodavatel zpracuje výrobní dokumentaci v souladu s ČSN EN 1069. </t>
  </si>
  <si>
    <t>Výrobní dokumentace skluzavky</t>
  </si>
  <si>
    <t xml:space="preserve">Dokumentace skutečného provedení </t>
  </si>
  <si>
    <t>Elaborát Posouzení a vyhodnocení provozních rizik dle ČSN EN 1069</t>
  </si>
  <si>
    <t>Certifikace dle ČSN EN 1069 - vydání certifikátu typu a prohlášení o shodě</t>
  </si>
  <si>
    <t>Montáž, doprava, zprovoznění</t>
  </si>
  <si>
    <t>Celkem dvoudráhová vodní skluzavka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</si>
  <si>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</si>
  <si>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</si>
  <si>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</si>
  <si>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Vákuový přepínač lahví</t>
  </si>
  <si>
    <t>Detektor a hlásič úniku chloru v chlorovně</t>
  </si>
  <si>
    <t>Nouzový uzavírací systém chloru včetně neutralizačního systému chloru</t>
  </si>
  <si>
    <t>Pojistný ventil k chlorátoru</t>
  </si>
  <si>
    <t>Chlorové lahve včetně uzavíracích elektroventilů</t>
  </si>
  <si>
    <t>Bezpečnostní uzavírací ventil</t>
  </si>
  <si>
    <t>Pojistný ventil s kuličkou na rozvod chloru</t>
  </si>
  <si>
    <t>Držák chlorových lahví</t>
  </si>
  <si>
    <t>Patrona s aktivním uhlím</t>
  </si>
  <si>
    <t>Rozvodné hadičky, tvarovky</t>
  </si>
  <si>
    <t>Plavecký bazén</t>
  </si>
  <si>
    <t>Injektor B</t>
  </si>
  <si>
    <t>Zpětná klapka injektoru</t>
  </si>
  <si>
    <t>Rušič vákua</t>
  </si>
  <si>
    <t>Rotametr 50 - 1000 g/h</t>
  </si>
  <si>
    <t>Rekreační  bazén</t>
  </si>
  <si>
    <t>Injektor typ A</t>
  </si>
  <si>
    <t>Rotametr 25 - 500 g/h</t>
  </si>
  <si>
    <t>Dětský bazén</t>
  </si>
  <si>
    <t>Rotametr 4 - 80 g/h</t>
  </si>
  <si>
    <t>Vířivky</t>
  </si>
  <si>
    <t>16.</t>
  </si>
  <si>
    <t>Ochranné pomůcky ( sada bezpečnostního vybavení) v rozsahu dle ČSN 75 50 50 - 1</t>
  </si>
  <si>
    <t>17.</t>
  </si>
  <si>
    <t>Výchozí revize chlorového hospodářství ( zaškolení obsluhy, poplachový a provozní řád )</t>
  </si>
  <si>
    <t>paré</t>
  </si>
  <si>
    <t>18.</t>
  </si>
  <si>
    <t>Montážní materiál</t>
  </si>
  <si>
    <t>19.</t>
  </si>
  <si>
    <t>Montáž chlorového hospodářství</t>
  </si>
  <si>
    <t>Celkem za prvky chlorace Kč bez DPH</t>
  </si>
  <si>
    <t xml:space="preserve">Dokumentace skutečného provedení bazénové technologie </t>
  </si>
  <si>
    <t>Doprava a montáž bazénové technologie</t>
  </si>
  <si>
    <t>Kompletní demontáž stávajícího technologického zařízení  (stávající bazénová technologie)</t>
  </si>
  <si>
    <t>Odvoz a likvidace demontovaného zařízení</t>
  </si>
  <si>
    <t>Návrh provozního řádu bazénové technologie</t>
  </si>
  <si>
    <t>Výrobní dokumentace bazénové technologie - kniha strojů a zařízení, vzorkování</t>
  </si>
  <si>
    <t>Účast zhotovitele na kontrolních dnech stavby</t>
  </si>
  <si>
    <t>Základní prvotní náplně chemikálií pro 30 dní provozu</t>
  </si>
  <si>
    <t>Předávací dokumentace k dílu (4 paré) - návody k obsluze a údržbě jedntlivých zařízení, prohlášení o shodě, atesty, certifikáty, osvědčení záruční listy, protokoly o provedených zkouškách atd.</t>
  </si>
  <si>
    <t>Celkem Ostatní náklady Kč bez DPH</t>
  </si>
  <si>
    <t>OCHLAZOVNA</t>
  </si>
  <si>
    <t>Pozice na výkrese</t>
  </si>
  <si>
    <t>Zkrácený text dodávky - montáže</t>
  </si>
  <si>
    <t>POČET</t>
  </si>
  <si>
    <t>J.CENA</t>
  </si>
  <si>
    <t>309 c</t>
  </si>
  <si>
    <t>LEDOVÁ STUDNA</t>
  </si>
  <si>
    <t>Spodní konstrukce ledové studny s jímlou na ledovou tříšť z EB Systemu se síťovinou a stěrkou (Připraveno pro hydroizolaci a následnou pokládku) - tj. jímka. Výrobní dokumentace.</t>
  </si>
  <si>
    <t>dodávka a montáž včetně spotřebního materiálu</t>
  </si>
  <si>
    <t>obklady a obkladačské práce</t>
  </si>
  <si>
    <t>keramický mozaikový obklad 2,5 x 2,5 cm (materiál dle výběru)</t>
  </si>
  <si>
    <t>stavební chemie - polyuretanová lepidla, epoxidová spárovací hmota, hydroizolace apod.</t>
  </si>
  <si>
    <t>obkladačské práce (pokládka, spárování, izolování, dořezy, siloíkonování, provedení spádů)</t>
  </si>
  <si>
    <t>TECHNOLOGIE  LEDOVÉ STUDNY</t>
  </si>
  <si>
    <t xml:space="preserve">výrobník ledové tříště 160 kg/24 hodin bez snímače </t>
  </si>
  <si>
    <t>nosná konstrukce ledové studny (nosné profily + deska).</t>
  </si>
  <si>
    <t>montáž technologie, vodoinstalace, elektroinstalace a spotřební materiál</t>
  </si>
  <si>
    <t>SNĚHOVÁ SPRCHA - TECHNOLOGIE</t>
  </si>
  <si>
    <t>výrobník ledové tříště s kapacitou výroby sněhu 0,7 m3/den a snímačem výšky sněhu</t>
  </si>
  <si>
    <t>TECHNOLOGIE  SPRCH</t>
  </si>
  <si>
    <t>Horní sprcha RAINDANCE o průměru 30cm, dotykový (piezzo) ovládací panel se směšovacími ventily systém elektronikou a možností časového nastavení doby provozu sprchy (bez osvětlení)</t>
  </si>
  <si>
    <t>Horní sprcha PŘÍVAL, dotykový (piezzo) ovládací panel se směšovacími ventily systém elektronikou a možností časového nastavení doby provozu sprchy (bez osvětlení)</t>
  </si>
  <si>
    <t>Polévací vědro s automatickým dopouštěním  - vnitřní - průměr 43 cm - objem 29 l</t>
  </si>
  <si>
    <t>CELKEM ZA OCHLAZOVNU</t>
  </si>
  <si>
    <t>SPRCHOVÉ CENTRUM</t>
  </si>
  <si>
    <t>310</t>
  </si>
  <si>
    <t>KONSTRUKCE SPRCH</t>
  </si>
  <si>
    <t>Konstrukce stěn sprchy z EB Systemu se síťovinou a stěrkovým povrchem (Připraveno pro hydroizolaci a následnou pokládku) - výška 2,5 m - Stěna s obloukem (rádius) - bez dveří. Výrobní dokumentace</t>
  </si>
  <si>
    <t>montáž konstrukce sprchy včetně spotřebního materiálu</t>
  </si>
  <si>
    <t>obkladačské práce (pokládka, spárování, izolování, dořezy, silikonování, provedení spádů)</t>
  </si>
  <si>
    <t>TECHNOLOGIE SPRCH</t>
  </si>
  <si>
    <t xml:space="preserve">Horní sprcha RAINDANCE o průměru 30cm, dotykový (piezzo) ovládací panel se směšovacími ventily systém elektronikou a možností časového nastavení doby provozu sprchy, bodového led osvětlení (1ks). </t>
  </si>
  <si>
    <t>Sprcha PŘÍVAL, dotykový (piezzo) ovládací panel se směšovacími ventily systém elektronikou a možností časového nastavení doby provozu sprchy, bodového led osvětlení (1ks)</t>
  </si>
  <si>
    <t>CELKEM ZA SPRCHOVÉ CENTRUM</t>
  </si>
  <si>
    <t>SOFT SAUNA</t>
  </si>
  <si>
    <t>Rozměry  (š x h x v): 5350 x 2850 x 2400 mm</t>
  </si>
  <si>
    <t>311 a</t>
  </si>
  <si>
    <r>
      <t xml:space="preserve">Veřejná vestavěná </t>
    </r>
    <r>
      <rPr>
        <b/>
        <sz val="8"/>
        <rFont val="Century Gothic"/>
        <family val="2"/>
        <charset val="238"/>
      </rPr>
      <t>SOFT SAUNA</t>
    </r>
    <r>
      <rPr>
        <sz val="8"/>
        <rFont val="Century Gothic"/>
        <family val="2"/>
        <charset val="238"/>
      </rPr>
      <t xml:space="preserve"> sendvičového typu. Cena zahrnuje vnitřní obložení stěn z</t>
    </r>
    <r>
      <rPr>
        <b/>
        <sz val="8"/>
        <rFont val="Century Gothic"/>
        <family val="2"/>
        <charset val="238"/>
      </rPr>
      <t xml:space="preserve"> palubek ABACHI: rovné stěny min. šíře 100 mm x 22-24 mm a oblouková stěna ve stylu lamelového obkladu také z palubek ABACHI 69 x 24 mm</t>
    </r>
    <r>
      <rPr>
        <sz val="8"/>
        <rFont val="Century Gothic"/>
        <family val="2"/>
        <charset val="238"/>
      </rPr>
      <t xml:space="preserve">; </t>
    </r>
    <r>
      <rPr>
        <b/>
        <sz val="8"/>
        <rFont val="Century Gothic"/>
        <family val="2"/>
        <charset val="238"/>
      </rPr>
      <t xml:space="preserve">interiér </t>
    </r>
    <r>
      <rPr>
        <sz val="8"/>
        <rFont val="Century Gothic"/>
        <family val="2"/>
        <charset val="238"/>
      </rPr>
      <t>- kombinace š</t>
    </r>
    <r>
      <rPr>
        <b/>
        <sz val="8"/>
        <rFont val="Century Gothic"/>
        <family val="2"/>
        <charset val="238"/>
      </rPr>
      <t>irokého masivního CERDU a masivního ABACHI</t>
    </r>
    <r>
      <rPr>
        <sz val="8"/>
        <rFont val="Century Gothic"/>
        <family val="2"/>
        <charset val="238"/>
      </rPr>
      <t>, lavice ABACHI/CEDR šíře 600mm s širokými lamelami na sedací části a masivní hranou - lavice mají vyjímatelný sedací rošt (konstrukce lavic na stabilním základu ze smrkového dřeva), opěrky zad  - ABACHI/CEDR, mezilavicové výplně - ABACHI, 4x podhlavník, podlahový plastový rošt, 6x stropní bodové světlo, nepřímé osvětlení LED pásky (rampa cca 30 cm od stropu) na zadní stěně sauny, teploměr/vlhkoměr, přesýpací hodiny, nouzové osvětlení</t>
    </r>
  </si>
  <si>
    <t>topidlo (24 kW/380V), saunové kameny (75kg), možno polévat, topidlo osazeno automatickou ochranou 
regulace externí digitální s grafickým podsvíceným LCD displejem - menu v českém jazyce, umožňuje nastavení teploty, doby provozu, času zapnutí a intenzity vnitřního osvětlení, 2x teplotní čidlo pro lepší rozložení teploty v sauně. Elektrorevize</t>
  </si>
  <si>
    <t xml:space="preserve">Dveře 80 x 200 cm se sklem 8mm PLANIBEL BRONZ v AL RÁMU, panty </t>
  </si>
  <si>
    <t>reproduktory - pár umístěné pod spodní lavicí (bez zdroje hudby)</t>
  </si>
  <si>
    <t>Nouzové tlačítko</t>
  </si>
  <si>
    <t>CELKEM ZA FINSKOU SAUNU</t>
  </si>
  <si>
    <t>FINSKÁ SAUNA</t>
  </si>
  <si>
    <t>Rozměry  (š x h x v): 5985 x 4150 x 2400 mm</t>
  </si>
  <si>
    <t>311 b</t>
  </si>
  <si>
    <r>
      <t xml:space="preserve">Veřejná vestavěná </t>
    </r>
    <r>
      <rPr>
        <b/>
        <sz val="8"/>
        <rFont val="Century Gothic"/>
        <family val="2"/>
        <charset val="238"/>
      </rPr>
      <t>FINSKÁ SAUNA</t>
    </r>
    <r>
      <rPr>
        <sz val="8"/>
        <rFont val="Century Gothic"/>
        <family val="2"/>
        <charset val="238"/>
      </rPr>
      <t xml:space="preserve"> sendvičového typu.  Cena zahrnuje vnitřní obložení stěn z palubek CEDRu: rovné stěny min. šíře 114 mm x 18 mm a oblouková stěna ve stylu lamelového obkladu také z palubek CEDRu 69 x 24 mm; kamenný obklad za topidlem (ve tvaru L od podlahy ke stropu sauny); </t>
    </r>
    <r>
      <rPr>
        <b/>
        <sz val="8"/>
        <rFont val="Century Gothic"/>
        <family val="2"/>
        <charset val="238"/>
      </rPr>
      <t xml:space="preserve">interiér </t>
    </r>
    <r>
      <rPr>
        <sz val="8"/>
        <rFont val="Century Gothic"/>
        <family val="2"/>
        <charset val="238"/>
      </rPr>
      <t xml:space="preserve">- </t>
    </r>
    <r>
      <rPr>
        <b/>
        <sz val="8"/>
        <rFont val="Century Gothic"/>
        <family val="2"/>
        <charset val="238"/>
      </rPr>
      <t>z širokého masivního ABACHI</t>
    </r>
    <r>
      <rPr>
        <sz val="8"/>
        <rFont val="Century Gothic"/>
        <family val="2"/>
        <charset val="238"/>
      </rPr>
      <t>, lavice ABACHI šíře 600mm - s širokými lamelami na sedací části - lavice mají vyjímatelný sedací rošt (konstrukce lavic na stabilním základu ze smrkového dřeva), opěrky zad s širokými lamelami z ABACHI, mezilavicové výplně ABACHI, 6x podhlavník, podlahový plastový rošt,  6x stropní bodové světlo, 2x světlo s krytem, teploměr, přesýpací hodiny, nouzové osvětlení</t>
    </r>
  </si>
  <si>
    <t>topidlo (36 kW/380V), saunové kameny (75kg), možno polévat, topidlo osazeno automatickou ochranou 
regulace externí digitální s grafickým podsvíceným LCD displejem - menu v českém jazyce, umožňuje nastavení teploty, doby provozu, času zapnutí a intenzity vnitřního osvětlení, 2x teplotní čidlo pro lepší rozložení teploty v sauně. Elektrorevize</t>
  </si>
  <si>
    <t>SOLNÁ SAUNA</t>
  </si>
  <si>
    <t>Rozměry  (š x h x v): 4240 x 3050 x 2400 mm</t>
  </si>
  <si>
    <t>311 c</t>
  </si>
  <si>
    <r>
      <t xml:space="preserve">Veřejná vestavěná </t>
    </r>
    <r>
      <rPr>
        <b/>
        <sz val="8"/>
        <rFont val="Century Gothic"/>
        <family val="2"/>
        <charset val="238"/>
      </rPr>
      <t>SOLNÁ SAUNA</t>
    </r>
    <r>
      <rPr>
        <sz val="8"/>
        <rFont val="Century Gothic"/>
        <family val="2"/>
        <charset val="238"/>
      </rPr>
      <t xml:space="preserve"> sendvičového typu. Cena zahrnuje vnitřní obložení stěn z palubek z kartáčovného THERMO SMKRu: rovné stěny min. šíře 190 x 20 mm a oblouková stěna ze solných cihel 50x100x200 mm s podsvícením (efekt celé podsvícené stěny); interiér - z širokého masivního CERDU, lavice CEDR šíře 600mm - s širokými lamelami na sedací části - lavice mají vyjímatelný sedací rošt (konstrukce lavic na stabilním základu ze smrkového dřeva), opěrky zad s širokými lamelami z CEDRu, mezilavicové výplně  - CEDR, 6x podhlavník, podlahový plastový rošt,  6x stropní bodové světlo, Liniové RGB osvětlení v zadní hraně horní lavice, teploměr, nouzové osvětlení</t>
    </r>
  </si>
  <si>
    <r>
      <t>topidlo</t>
    </r>
    <r>
      <rPr>
        <sz val="8"/>
        <rFont val="Century Gothic"/>
        <family val="2"/>
        <charset val="238"/>
      </rPr>
      <t xml:space="preserve"> (36 kW/380V), saunové kameny (75kg), možno polévat, topidlo osazeno automatickou ochranou 
regulace externí digitální  s grafickým podsvíceným LCD displejem - menu v českém jazyce, umožňuje nastavení teploty, doby provozu, času zapnutí a intenzity vnitřního osvětlení, 2x teplotní čidlo pro lepší rozložení teploty v sauně. Elektrorevize</t>
    </r>
  </si>
  <si>
    <t>AROMA SAUNA</t>
  </si>
  <si>
    <t>311 d</t>
  </si>
  <si>
    <r>
      <t xml:space="preserve">Veřejná vestavěná </t>
    </r>
    <r>
      <rPr>
        <b/>
        <sz val="8"/>
        <rFont val="Century Gothic"/>
        <family val="2"/>
        <charset val="238"/>
      </rPr>
      <t>AROMA SAUNA</t>
    </r>
    <r>
      <rPr>
        <sz val="8"/>
        <rFont val="Century Gothic"/>
        <family val="2"/>
        <charset val="238"/>
      </rPr>
      <t xml:space="preserve"> sauna sendvičového typu. Cena zahrnuje vnitřní obložení stěn z palubek CEDR:rovné stěny min. šíře 114 mm x 18 mm a oblouková stěna ve stylu lamelového obkladu také z palubek ABACHI 69 x 24 mm; interiér - kombinace širokého masivního CERDU a masivního ABACHI, lavice ABACHI/CEDR šíře 600mm s širokými lamelami na sedací části a masivní hranou - lavice mají vyjímatelný sedací rošt (konstrukce lavic na stabilním základu ze smrkového dřeva), opěrky zad  - ABACHI/CEDR, mezilavicové výplně - ABACHI, 4x podhlavník, podlahový plastový rošt, 6x stropní bodové světlo, nepřímé osvětlení LED pásky (rampa cca 30 cm od stropu) na zadní stěně sauny a liniové LED osvětlení v zadní hraně horní lavice, teploměr/vlhkoměr, přesýpací hodiny, nouzové osvětlení</t>
    </r>
  </si>
  <si>
    <r>
      <t xml:space="preserve">topidlo </t>
    </r>
    <r>
      <rPr>
        <b/>
        <sz val="8"/>
        <rFont val="Century Gothic"/>
        <family val="2"/>
        <charset val="238"/>
      </rPr>
      <t xml:space="preserve"> - černé</t>
    </r>
    <r>
      <rPr>
        <sz val="8"/>
        <rFont val="Century Gothic"/>
        <family val="2"/>
        <charset val="238"/>
      </rPr>
      <t>(24,0kW/380V), saunové kameny, možno polévat, topidlo osazeno automatickou ochranou, automatické dopouštění vody 
regulace externí digitální s grafickým podsvíceným LCD displejem - menu v českém jazyce, umožňuje nastavení teploty, doby provozu, času zapnutí a intenzity vnitřního osvětlení, 2x teplotní čidlo pro lepší rozložení teploty v sauně a 1x vlhkostní čidlo. Elektrorevize</t>
    </r>
  </si>
  <si>
    <t>CELKEM ZA BI-O SAUNU</t>
  </si>
  <si>
    <t>Vnitřní nerezové bazény - Praha, Petynka</t>
  </si>
  <si>
    <t>ROZMĚRY:</t>
  </si>
  <si>
    <t>Šířka</t>
  </si>
  <si>
    <t>Délka</t>
  </si>
  <si>
    <t>Hloubka</t>
  </si>
  <si>
    <t>Šířka žlábku</t>
  </si>
  <si>
    <t>Šířka přelivové hrany</t>
  </si>
  <si>
    <t>Číslo položky</t>
  </si>
  <si>
    <t>mj</t>
  </si>
  <si>
    <t>Cena za mj bez DPH
CZK/mj</t>
  </si>
  <si>
    <t>Cena bez DPH
CZK</t>
  </si>
  <si>
    <t xml:space="preserve">          </t>
  </si>
  <si>
    <t>CELKOVÁ CENA BEZ DPH</t>
  </si>
  <si>
    <t xml:space="preserve">      </t>
  </si>
  <si>
    <t>TĚLESO BAZÉNU</t>
  </si>
  <si>
    <t xml:space="preserve">ks    </t>
  </si>
  <si>
    <t xml:space="preserve">1.02.     </t>
  </si>
  <si>
    <t>DNO BAZÉNU S PROTISKLUZOVOU ÚPRAVOU S KRUHOVÝMI NOPY</t>
  </si>
  <si>
    <t xml:space="preserve">m2    </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</si>
  <si>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</si>
  <si>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     </t>
  </si>
  <si>
    <t>Tepelná izolace (4-6cm) zadní části baz. stěny (dílna)</t>
  </si>
  <si>
    <t xml:space="preserve">Stříkaná izolace je tepelná izolace nové generace, která dokonale přilne ke všem materiálům. Po aplikaci stříkané izolační pěny nevznikají tepelné mosty. Je ideálním řešením na izolaci bazénových stěn. Díky nízké hmotnosti nazatěžuje bazénovou konstrukci a dokonale přilne ke všem povrchům. IZOPIANOL 03/35N - tvrdá dvousložková polyuretanová pěna s uzavřenou strukturou buněk vytvrzených chemickou reakcí mezi složkami, nepoškozující ozónovou vrstvu, aplikace nástřikem. Vynikající tepelně izolační a hydroizolační vlastnosti, dlouhodobá přilnavost a lepivost ke všem materiálům (mimo PE/PP), vysoká rozměrová stabilita (po vytvrzení se nesmršťuje ani nerozpíná), odolnost proti vodě, zředěným kyselinám a louhům, plísním a hnilobám tepelných izolací. Podklad: všechno mimo PE / PP. Podklad musí být suchý, čistý, pevný, zbavený prachu a nečistot, odmaštěný. Samozahášecí vlastnosti! V místě montážních svarů je stěna z výroby dodána na montáž s 200mm, na každou stranu od místa spoje, bez izolace. V případě dostupnosti z vnější strany, po zavaření spoje stěny bazénu, je možné provést doizolování na montáži. Tloušťka izolace 40 až 60mm od vnitřní stěny bazénu._x000D_
</t>
  </si>
  <si>
    <t>VNITŘNÍ VESTAVBY DO BAZÉNU</t>
  </si>
  <si>
    <t xml:space="preserve">2.01.     </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</si>
  <si>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</si>
  <si>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 xml:space="preserve">2.02.     </t>
  </si>
  <si>
    <t>Zábradlí k vodě - povrch.úpr. LESK (ke schodům) - přímé</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</si>
  <si>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</si>
  <si>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BAZÉNOVÁ HYDRAULIKA</t>
  </si>
  <si>
    <t xml:space="preserve">3.01.     </t>
  </si>
  <si>
    <t xml:space="preserve">3.02.     </t>
  </si>
  <si>
    <t xml:space="preserve">3.03.     </t>
  </si>
  <si>
    <t xml:space="preserve">3.04.     </t>
  </si>
  <si>
    <t>Odtok ze žlábku</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</si>
  <si>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</si>
  <si>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 xml:space="preserve">3.05.     </t>
  </si>
  <si>
    <t>Tlumič hluku ve žlábku (plastový)</t>
  </si>
  <si>
    <t>Slouží k snížení hlučnosti vznikající v místě odtoku ze žlábku především u vnitřních bazénů. Tlumič je navržen jako jednoduše upevňovaný segment do konstrukce přelivného žlábku. Rozměry a provedení dle PD .</t>
  </si>
  <si>
    <t xml:space="preserve">Potrubní rozvody </t>
  </si>
  <si>
    <t>Potrubní rozvody v rozsahu a dimenzi dle PD. Provedení dle normy ČSN EN 1090-1.</t>
  </si>
  <si>
    <t>VYBAVENÍ BAZÉNU</t>
  </si>
  <si>
    <t xml:space="preserve">4.01.     </t>
  </si>
  <si>
    <t>ATRAKCE</t>
  </si>
  <si>
    <t xml:space="preserve">5.01.     </t>
  </si>
  <si>
    <t xml:space="preserve">5.02.     </t>
  </si>
  <si>
    <t xml:space="preserve">5.03.     </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</si>
  <si>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</si>
  <si>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 xml:space="preserve">1.01.     </t>
  </si>
  <si>
    <t>Vnitřní průměr</t>
  </si>
  <si>
    <t>3,50m</t>
  </si>
  <si>
    <t xml:space="preserve">1m </t>
  </si>
  <si>
    <t xml:space="preserve">Vnitřní vířivá vana 1 pro 10 osob                                                 </t>
  </si>
  <si>
    <t>TĚLESO BAZÉNOVÉ VANY s přelivným žlábkem s plnou podvodní lavicí kruhovou se šikmou opěrkou zad po celém obvodu s výjimkou schodiště, s vnějším opláštěním nerezí DIN 1.4462 do výše 25cm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</si>
  <si>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včetně požadovaného zakřivení a statika lavice dle PD a musí odpovídat platným normám a legislativním předpisům. Podvodní sedací lavice plná kruhová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</si>
  <si>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 xml:space="preserve">1.03. </t>
  </si>
  <si>
    <t>Schodiště do bazénu (kruhové nopy) - přímé, 3 stupně, šíře 0,74m</t>
  </si>
  <si>
    <t>Tryska víceúčelová dnová s bezšroubovým uzávěrem krytu - kruhová</t>
  </si>
  <si>
    <t>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t>
  </si>
  <si>
    <t>Sací skříň atrakcí ve schodu, včetně trysky měření chloru (zejména do vířivých bazénů)</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</si>
  <si>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</si>
  <si>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Potrubní rozvody</t>
  </si>
  <si>
    <t>Roštnice PP flexibilní - 250mm - bílá</t>
  </si>
  <si>
    <t>Rošty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Jednopáteřní propojení prvků roštnice k sobě vzájemným zásunem na pero a drážku umožňuje flexibilně přizpůsobit tvaru žlábku. Roštnicové pruty mají na pochozné úrovni příčné žebra, které vzájemně zapadají do sousedních prutů. Flexibilní ohyb roštnice tak nepřipouští větší mezeru než 8 mm. Pro čištění roštů a žlábků musí být rošt odnímatelný, délka jednotlivých roštových dílů musí být cca 1,00 m. Materiál polypropylén, aditivovaného speciálními látkami a podrobeného speciální úpravě, díky níž je odolná vůči slunečnímu záření, chemickým sloučeninám a všem různým klimatickým podmínkám.</t>
  </si>
  <si>
    <t>Tryska masážní malá - D50/8 (8-10 m3/hod) - s přisáváním vzduchu - kruhová</t>
  </si>
  <si>
    <t>Podvodní reflektor 3 POW-LED, barva bílá studená - kruhový</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</si>
  <si>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deskou, s 3 POW-LED, celkem 9W , provozní napětí 12V, svítivost 690 lm, způsob jištění IP68. Úhel vyzařování světla 30° horizontálně a 30° vertikálně. _x000D_
Nika je vyrobena z nerezové oceli, pevně navařena do stěny bazénu a její součástí je těsnící průchodka a flexibilní chránička kabelu.. Doporučená hloubka umístění reflektoru je 0,6m pod hladinou vody, max. hloubka vestavby 3 m pod hladinou vody, vše dle PD. Síťový transformátor 12-V-DC, v plastovém pouzdru s krytím IP 65. Dodávka včetně silikonového kabelu. Zhotovitel v rámci dodávky namontuje světla, kabely a elektroniku (transformátory), přičemž objednatel zajišťuje silové připojení až do transformátorů nebo kontrolérů zhotovitele a zajištuje také potřebnou revizi případně TIČR.</t>
  </si>
  <si>
    <t>Podvodní plná lavice kruhová - vzduchová masáž na 1 místo</t>
  </si>
  <si>
    <t>Rozměry a tvarové řešení dle PD. Napojení na vzduchovací systém dle PD. Otvory pro vzduch 3mm. Provedení v souladu s ČSN EN 13451.</t>
  </si>
  <si>
    <t xml:space="preserve">Vnitřní vířivá vana 2 pro 10 osob                                                 </t>
  </si>
  <si>
    <t>2,08m</t>
  </si>
  <si>
    <t>5,48m</t>
  </si>
  <si>
    <t xml:space="preserve">0,20m </t>
  </si>
  <si>
    <t>Kneippův chodník</t>
  </si>
  <si>
    <t>TĚLESO BAZÉNOVÉ VANY s 6 vaničkami určenými pro terapii (studená/teplá voda) a s 1 vaničkou uprostřed jako suchou částí pro umístění dekorací</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</si>
  <si>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</si>
  <si>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DNO BAZÉNU HLADKÉ</t>
  </si>
  <si>
    <t>Dno bazénu je tvořeno hladkým plechem. Přesazení dnových plechů přes sebe je  min. 10mm. Dno je vodotěsně navařeno na bazénové stěny a jednotlivé vestavby. Součástí dna jsou veškeré výztužné prvky určené pro případné zlomy ve dně. Uložení dna je dle PD.</t>
  </si>
  <si>
    <t xml:space="preserve">1.03.  </t>
  </si>
  <si>
    <t>Stříkaná izolace je tepelná izolace nové generace, která dokonale přilne ke všem materiálům. Po aplikaci stříkané izolační pěny nevznikají tepelné mosty. Je ideálním řešením na izolaci bazénových stěn. Díky nízké hmotnosti nazatěžuje bazénovou konstrukci a dokonale přilne ke všem povrchům. IZOPIANOL 03/35N - tvrdá dvousložková polyuretanová pěna s uzavřenou strukturou buněk vytvrzených chemickou reakcí mezi složkami, nepoškozující ozónovou vrstvu, aplikace nástřikem. Vynikající tepelně izolační a hydroizolační vlastnosti, dlouhodobá přilnavost a lepivost ke všem materiálům (mimo PE/PP), vysoká rozměrová stabilita (po vytvrzení se nesmršťuje ani nerozpíná), odolnost proti vodě, zředěným kyselinám a louhům, plísním a hnilobám tepelných izolací. Podklad: všechno mimo PE / PP. Podklad musí být suchý, čistý, pevný, zbavený prachu a nečistot, odmaštěný. Samozahášecí vlastnosti! V místě montážních svarů je stěna z výroby dodána na montáž s 200mm, na každou stranu od místa spoje, bez izolace. V případě dostupnosti z vnější strany, po zavaření spoje stěny bazénu, je možné provést doizolování na montáži. Tloušťka izolace 40 až 60mm od vnitřní stěny bazénu.</t>
  </si>
  <si>
    <t>Madla na zdi ze tří stran kneippu, madla z přední vstupní části kneippu a madla po celém obvodu vnitřní vaničky</t>
  </si>
  <si>
    <t>Madlo je koncipováno jako bezpečnostní prvek v bazénové sestavě. Madlo je tvořeno trubkami TRKR 40x2mm a musí odpovídat PD a ČSN EN 13451, důraz je kladen na kvalitu a pečlivost svařovacích prací. Svar musí být bez otřepů a viditelných výstupků. Provedení a tvar dle PD. Technologicky upravené mechanickým leštěním do zrcadlového lesku.</t>
  </si>
  <si>
    <t>Tryska vtoková ze stěny - kruhová</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</si>
  <si>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</si>
  <si>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Odtok z vany (zejména pro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</si>
  <si>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</si>
  <si>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Přepad - Kneippův chodník</t>
  </si>
  <si>
    <t>Zkonstruován jako trvalý přepad z jednotlivých sekcí kneipova chodníku.</t>
  </si>
  <si>
    <t>Termotlaková směšovací hlavice - Kneippův chodník</t>
  </si>
  <si>
    <t>Jako pojistka proti vniknutí horké vody do prostoru nádob kneipova chodníku. Nastavena na 45°C, umístění do potrubního systému přívodu teplé vody.</t>
  </si>
  <si>
    <t>Reflexologická kamenná deska (říční kámen) na dně 6 vaniček (mimo vnitřní suchou vaničku) sloužící pro terapii</t>
  </si>
  <si>
    <t>Reflexologická kamenná deska slouží ke stimulaci nervových zakončení na plosce chodidla. Deska je vyrobena z přírodního kamene (říční kámen) kotveného k desce originálním epoxidovým lepidlem s hygienickým atestem. Kotvení oblázků k desce zaručující jednoduchou údržbu a čištění a zároveň vysokou životnost. Oblázky cca 15 až 30mm._x000D_
Protiskluzné vlastnosti dle ČSN EN 13451-1 zatřídění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</si>
</sst>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
    <numFmt numFmtId="165" formatCode="dd\.mm\.yyyy"/>
    <numFmt numFmtId="166" formatCode="#,##0.00000"/>
    <numFmt numFmtId="167" formatCode="#,##0.000"/>
    <numFmt numFmtId="168" formatCode="0.0"/>
    <numFmt numFmtId="169" formatCode="#,##0.\-"/>
    <numFmt numFmtId="170" formatCode="#,##0&quot;,-&quot;"/>
    <numFmt numFmtId="171" formatCode="#,##0\ &quot;Kč&quot;"/>
    <numFmt numFmtId="172" formatCode="#,##0.00_ ;\-#,##0.00\ "/>
    <numFmt numFmtId="173" formatCode="???,??0&quot;,-&quot;"/>
    <numFmt numFmtId="174" formatCode="???,???,??0&quot;,-&quot;"/>
    <numFmt numFmtId="175" formatCode="#,##0.0"/>
  </numFmts>
  <fonts count="129">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8"/>
      <name val="Arial CE"/>
      <family val="2"/>
    </font>
    <font>
      <sz val="8"/>
      <name val="Arial"/>
      <family val="2"/>
      <charset val="238"/>
    </font>
    <font>
      <b/>
      <sz val="10"/>
      <name val="Arial CE"/>
      <family val="2"/>
      <charset val="238"/>
    </font>
    <font>
      <b/>
      <sz val="8"/>
      <name val="Arial CE"/>
      <family val="2"/>
      <charset val="238"/>
    </font>
    <font>
      <sz val="8"/>
      <name val="Arial"/>
      <family val="2"/>
    </font>
    <font>
      <b/>
      <sz val="10"/>
      <color rgb="FF00B050"/>
      <name val="Arial CE"/>
      <charset val="238"/>
    </font>
    <font>
      <sz val="8"/>
      <name val="Arial CE"/>
      <family val="2"/>
      <charset val="238"/>
    </font>
    <font>
      <b/>
      <i/>
      <u/>
      <sz val="8"/>
      <color rgb="FFFF0000"/>
      <name val="Arial CE"/>
      <charset val="238"/>
    </font>
    <font>
      <b/>
      <i/>
      <u/>
      <sz val="8"/>
      <name val="Arial CE"/>
      <charset val="238"/>
    </font>
    <font>
      <sz val="10"/>
      <name val="Arial CE"/>
      <charset val="238"/>
    </font>
    <font>
      <b/>
      <sz val="10"/>
      <color rgb="FFFF0000"/>
      <name val="Arial CE"/>
      <charset val="238"/>
    </font>
    <font>
      <sz val="8"/>
      <color rgb="FFFF0000"/>
      <name val="Arial CE"/>
      <family val="2"/>
    </font>
    <font>
      <i/>
      <u/>
      <sz val="8"/>
      <name val="Arial CE"/>
      <charset val="238"/>
    </font>
    <font>
      <sz val="8"/>
      <color indexed="8"/>
      <name val="Tahoma"/>
      <family val="2"/>
    </font>
    <font>
      <b/>
      <sz val="8"/>
      <color indexed="10"/>
      <name val="Arial CE"/>
      <family val="2"/>
      <charset val="238"/>
    </font>
    <font>
      <b/>
      <sz val="8"/>
      <color rgb="FFFF0000"/>
      <name val="Arial CE"/>
      <family val="2"/>
      <charset val="238"/>
    </font>
    <font>
      <sz val="8"/>
      <color rgb="FFFF0000"/>
      <name val="Arial CE"/>
      <family val="2"/>
      <charset val="238"/>
    </font>
    <font>
      <i/>
      <u/>
      <sz val="8"/>
      <name val="Arial CE"/>
      <family val="2"/>
      <charset val="238"/>
    </font>
    <font>
      <b/>
      <i/>
      <u/>
      <sz val="8"/>
      <name val="Arial"/>
      <family val="2"/>
      <charset val="238"/>
    </font>
    <font>
      <sz val="8"/>
      <color indexed="10"/>
      <name val="Arial"/>
      <family val="2"/>
    </font>
    <font>
      <b/>
      <sz val="8"/>
      <color rgb="FFFF0000"/>
      <name val="Arial"/>
      <family val="2"/>
      <charset val="238"/>
    </font>
    <font>
      <sz val="12"/>
      <name val="Arial CE"/>
      <family val="2"/>
      <charset val="238"/>
    </font>
    <font>
      <sz val="10"/>
      <name val="Arial CE"/>
      <family val="2"/>
      <charset val="238"/>
    </font>
    <font>
      <i/>
      <sz val="10"/>
      <name val="Arial CE"/>
      <family val="2"/>
      <charset val="238"/>
    </font>
    <font>
      <b/>
      <sz val="10"/>
      <name val="Arial CE"/>
      <charset val="238"/>
    </font>
    <font>
      <i/>
      <sz val="10"/>
      <name val="Arial CE"/>
      <charset val="238"/>
    </font>
    <font>
      <sz val="9"/>
      <color rgb="FF000000"/>
      <name val="敓潧⁥䥕䜀甲㌨è☸Ç_x0008_"/>
      <charset val="238"/>
    </font>
    <font>
      <b/>
      <sz val="11"/>
      <color rgb="FF000000"/>
      <name val="敓潧⁥䥕䜀甲㌨è☸Ç_x0008_"/>
      <charset val="238"/>
    </font>
    <font>
      <i/>
      <sz val="10"/>
      <color rgb="FF000000"/>
      <name val="敓潧⁥䥕䜀甲㌨è☸Ç_x0008_"/>
      <charset val="238"/>
    </font>
    <font>
      <sz val="11"/>
      <color theme="1"/>
      <name val="Calibri"/>
      <family val="2"/>
      <scheme val="minor"/>
    </font>
    <font>
      <b/>
      <sz val="16"/>
      <name val="Arial CE"/>
      <family val="2"/>
      <charset val="238"/>
    </font>
    <font>
      <b/>
      <u/>
      <sz val="12"/>
      <name val="Arial CE"/>
      <family val="2"/>
      <charset val="238"/>
    </font>
    <font>
      <b/>
      <sz val="12"/>
      <name val="Arial CE"/>
      <family val="2"/>
      <charset val="238"/>
    </font>
    <font>
      <vertAlign val="superscript"/>
      <sz val="12"/>
      <name val="Arial CE"/>
      <charset val="238"/>
    </font>
    <font>
      <sz val="12"/>
      <name val="Arial CE"/>
      <charset val="238"/>
    </font>
    <font>
      <b/>
      <sz val="12"/>
      <color rgb="FF000000"/>
      <name val="Arial"/>
      <family val="2"/>
      <charset val="238"/>
    </font>
    <font>
      <sz val="12"/>
      <color rgb="FF000000"/>
      <name val="Arial"/>
      <family val="2"/>
      <charset val="238"/>
    </font>
    <font>
      <b/>
      <sz val="12"/>
      <name val="Arial CE"/>
      <charset val="238"/>
    </font>
    <font>
      <sz val="12"/>
      <color theme="1"/>
      <name val="Arial CE"/>
      <charset val="238"/>
    </font>
    <font>
      <b/>
      <sz val="12"/>
      <color theme="1"/>
      <name val="Arial CE"/>
      <charset val="238"/>
    </font>
    <font>
      <b/>
      <u/>
      <sz val="12"/>
      <name val="Arial CE"/>
      <charset val="238"/>
    </font>
    <font>
      <sz val="12"/>
      <color theme="1"/>
      <name val="Arial"/>
      <family val="2"/>
      <charset val="238"/>
    </font>
    <font>
      <b/>
      <sz val="12"/>
      <color theme="1"/>
      <name val="Arial"/>
      <family val="2"/>
      <charset val="238"/>
    </font>
    <font>
      <b/>
      <sz val="12"/>
      <name val="Arial"/>
      <family val="2"/>
      <charset val="238"/>
    </font>
    <font>
      <sz val="12"/>
      <name val="Arial"/>
      <family val="2"/>
      <charset val="238"/>
    </font>
    <font>
      <b/>
      <sz val="14"/>
      <name val="Arial CE"/>
      <family val="2"/>
      <charset val="238"/>
    </font>
    <font>
      <sz val="10"/>
      <color indexed="10"/>
      <name val="Arial CE"/>
      <charset val="238"/>
    </font>
    <font>
      <vertAlign val="superscript"/>
      <sz val="12"/>
      <color theme="1"/>
      <name val="Arial CE"/>
      <charset val="238"/>
    </font>
    <font>
      <b/>
      <u/>
      <sz val="12"/>
      <color theme="1"/>
      <name val="Arial"/>
      <family val="2"/>
      <charset val="238"/>
    </font>
    <font>
      <u/>
      <sz val="12"/>
      <color theme="1"/>
      <name val="Arial"/>
      <family val="2"/>
      <charset val="238"/>
    </font>
    <font>
      <b/>
      <sz val="16"/>
      <name val="Arial CE"/>
      <charset val="238"/>
    </font>
    <font>
      <sz val="12"/>
      <color indexed="8"/>
      <name val="Arial CE"/>
      <family val="2"/>
      <charset val="238"/>
    </font>
    <font>
      <sz val="12"/>
      <color indexed="8"/>
      <name val="Arial CE"/>
      <charset val="238"/>
    </font>
    <font>
      <b/>
      <sz val="12"/>
      <color indexed="8"/>
      <name val="Arial CE"/>
      <charset val="238"/>
    </font>
    <font>
      <b/>
      <sz val="14"/>
      <name val="Arial CE"/>
      <charset val="238"/>
    </font>
    <font>
      <sz val="11"/>
      <name val="Calibri"/>
      <family val="2"/>
      <charset val="238"/>
    </font>
    <font>
      <b/>
      <sz val="11"/>
      <name val="Calibri"/>
      <family val="2"/>
      <charset val="238"/>
    </font>
    <font>
      <sz val="12"/>
      <color indexed="8"/>
      <name val="Arial"/>
      <family val="2"/>
      <charset val="238"/>
    </font>
    <font>
      <b/>
      <u/>
      <sz val="12"/>
      <color indexed="8"/>
      <name val="Arial"/>
      <family val="2"/>
      <charset val="238"/>
    </font>
    <font>
      <b/>
      <i/>
      <sz val="12"/>
      <color indexed="8"/>
      <name val="Arial"/>
      <family val="2"/>
      <charset val="238"/>
    </font>
    <font>
      <sz val="12"/>
      <color rgb="FF003366"/>
      <name val="Arial CE"/>
      <charset val="238"/>
    </font>
    <font>
      <b/>
      <sz val="18"/>
      <name val="Century Gothic"/>
      <family val="2"/>
      <charset val="238"/>
    </font>
    <font>
      <sz val="10"/>
      <name val="Century Gothic"/>
      <family val="2"/>
      <charset val="238"/>
    </font>
    <font>
      <sz val="8"/>
      <name val="Century Gothic"/>
      <family val="2"/>
      <charset val="238"/>
    </font>
    <font>
      <b/>
      <sz val="8"/>
      <name val="Century Gothic"/>
      <family val="2"/>
      <charset val="238"/>
    </font>
    <font>
      <i/>
      <sz val="8"/>
      <name val="Century Gothic"/>
      <family val="2"/>
      <charset val="238"/>
    </font>
    <font>
      <sz val="10.5"/>
      <name val="Century Gothic"/>
      <family val="2"/>
      <charset val="238"/>
    </font>
    <font>
      <b/>
      <sz val="10"/>
      <name val="Century Gothic"/>
      <family val="2"/>
      <charset val="238"/>
    </font>
    <font>
      <b/>
      <sz val="11"/>
      <name val="Arial"/>
      <family val="2"/>
      <charset val="238"/>
    </font>
    <font>
      <sz val="11"/>
      <name val="Arial"/>
      <family val="2"/>
      <charset val="238"/>
    </font>
    <font>
      <sz val="9"/>
      <name val="Arial"/>
      <family val="2"/>
      <charset val="238"/>
    </font>
  </fonts>
  <fills count="19">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rgb="FFF0F0F0"/>
        <bgColor indexed="64"/>
      </patternFill>
    </fill>
    <fill>
      <patternFill patternType="solid">
        <fgColor rgb="FFBFEBFF"/>
        <bgColor indexed="64"/>
      </patternFill>
    </fill>
    <fill>
      <patternFill patternType="solid">
        <fgColor rgb="FFFFFF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39997558519241921"/>
        <bgColor indexed="31"/>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s>
  <borders count="6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double">
        <color indexed="64"/>
      </left>
      <right style="thin">
        <color indexed="22"/>
      </right>
      <top style="thin">
        <color indexed="22"/>
      </top>
      <bottom style="thin">
        <color indexed="22"/>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s>
  <cellStyleXfs count="11">
    <xf numFmtId="0" fontId="0" fillId="0" borderId="0"/>
    <xf numFmtId="0" fontId="56" fillId="0" borderId="0" applyNumberFormat="0" applyFill="0" applyBorder="0" applyAlignment="0" applyProtection="0"/>
    <xf numFmtId="0" fontId="58" fillId="0" borderId="1"/>
    <xf numFmtId="0" fontId="67" fillId="0" borderId="1"/>
    <xf numFmtId="0" fontId="58" fillId="0" borderId="1"/>
    <xf numFmtId="0" fontId="56" fillId="0" borderId="1" applyNumberFormat="0" applyFill="0" applyBorder="0" applyAlignment="0" applyProtection="0"/>
    <xf numFmtId="0" fontId="1" fillId="0" borderId="1"/>
    <xf numFmtId="0" fontId="87" fillId="0" borderId="1"/>
    <xf numFmtId="0" fontId="79" fillId="0" borderId="1"/>
    <xf numFmtId="0" fontId="67" fillId="0" borderId="1"/>
    <xf numFmtId="0" fontId="80" fillId="0" borderId="1"/>
  </cellStyleXfs>
  <cellXfs count="87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top"/>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3" fillId="4"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5"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6" fillId="0" borderId="4"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6" xfId="0" applyNumberFormat="1" applyFont="1" applyBorder="1" applyAlignment="1">
      <alignment vertical="center"/>
    </xf>
    <xf numFmtId="0" fontId="6" fillId="0" borderId="0" xfId="0" applyFont="1" applyAlignment="1">
      <alignment horizontal="lef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4" fontId="25"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3" xfId="0" applyFont="1" applyBorder="1" applyAlignment="1">
      <alignment horizontal="center" vertical="center"/>
    </xf>
    <xf numFmtId="49" fontId="23" fillId="0" borderId="23"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wrapText="1"/>
    </xf>
    <xf numFmtId="167" fontId="23" fillId="0" borderId="23" xfId="0" applyNumberFormat="1" applyFont="1" applyBorder="1" applyAlignment="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lignment vertical="center"/>
    </xf>
    <xf numFmtId="0" fontId="24" fillId="2"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10" fillId="0" borderId="4" xfId="0" applyFont="1" applyBorder="1" applyAlignment="1">
      <alignment vertical="center"/>
    </xf>
    <xf numFmtId="0" fontId="35"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8" fillId="0" borderId="0" xfId="0" applyFont="1" applyAlignment="1">
      <alignment vertical="center" wrapText="1"/>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5" xfId="0" applyFont="1" applyBorder="1" applyAlignment="1">
      <alignment vertical="center"/>
    </xf>
    <xf numFmtId="0" fontId="13"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0" fillId="0" borderId="21" xfId="0" applyBorder="1" applyAlignment="1">
      <alignment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Border="1" applyAlignment="1">
      <alignment vertical="center"/>
    </xf>
    <xf numFmtId="0" fontId="0" fillId="0" borderId="22" xfId="0" applyBorder="1" applyAlignment="1">
      <alignment vertical="center"/>
    </xf>
    <xf numFmtId="0" fontId="5"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lignment horizontal="left" vertical="center"/>
    </xf>
    <xf numFmtId="0" fontId="55" fillId="0" borderId="1" xfId="0" applyFont="1" applyBorder="1" applyAlignment="1">
      <alignment vertical="top"/>
    </xf>
    <xf numFmtId="0" fontId="55" fillId="0" borderId="1" xfId="0" applyFont="1" applyBorder="1" applyAlignment="1">
      <alignment horizontal="left" vertical="center"/>
    </xf>
    <xf numFmtId="0" fontId="55" fillId="0" borderId="1" xfId="0" applyFont="1" applyBorder="1" applyAlignment="1">
      <alignment horizontal="center" vertical="center"/>
    </xf>
    <xf numFmtId="49" fontId="55" fillId="0" borderId="1" xfId="0" applyNumberFormat="1" applyFont="1" applyBorder="1" applyAlignment="1">
      <alignment horizontal="left" vertical="center"/>
    </xf>
    <xf numFmtId="0" fontId="54" fillId="0" borderId="28" xfId="0"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59" fillId="0" borderId="32" xfId="2" applyFont="1" applyBorder="1" applyAlignment="1">
      <alignment horizontal="center" vertical="top"/>
    </xf>
    <xf numFmtId="0" fontId="60" fillId="0" borderId="32" xfId="2" applyFont="1" applyBorder="1" applyAlignment="1">
      <alignment horizontal="center" vertical="top" wrapText="1"/>
    </xf>
    <xf numFmtId="0" fontId="61" fillId="0" borderId="33" xfId="2" applyFont="1" applyBorder="1" applyAlignment="1">
      <alignment horizontal="center" vertical="top" wrapText="1"/>
    </xf>
    <xf numFmtId="9" fontId="61" fillId="0" borderId="35" xfId="2" applyNumberFormat="1" applyFont="1" applyBorder="1" applyAlignment="1">
      <alignment horizontal="center" vertical="top" wrapText="1"/>
    </xf>
    <xf numFmtId="0" fontId="58" fillId="0" borderId="1" xfId="2"/>
    <xf numFmtId="0" fontId="59" fillId="0" borderId="37" xfId="2" applyFont="1" applyBorder="1" applyAlignment="1">
      <alignment horizontal="center" vertical="top"/>
    </xf>
    <xf numFmtId="0" fontId="61" fillId="0" borderId="37" xfId="2" applyFont="1" applyBorder="1" applyAlignment="1">
      <alignment vertical="top" wrapText="1"/>
    </xf>
    <xf numFmtId="0" fontId="61" fillId="0" borderId="38" xfId="2" applyFont="1" applyBorder="1" applyAlignment="1">
      <alignment horizontal="center" vertical="top"/>
    </xf>
    <xf numFmtId="1" fontId="61" fillId="0" borderId="38" xfId="2" applyNumberFormat="1" applyFont="1" applyBorder="1" applyAlignment="1">
      <alignment horizontal="center" vertical="top"/>
    </xf>
    <xf numFmtId="1" fontId="61" fillId="0" borderId="39" xfId="2" applyNumberFormat="1" applyFont="1" applyBorder="1" applyAlignment="1">
      <alignment horizontal="center" vertical="top"/>
    </xf>
    <xf numFmtId="9" fontId="61" fillId="0" borderId="40" xfId="2" applyNumberFormat="1" applyFont="1" applyBorder="1" applyAlignment="1">
      <alignment horizontal="center" vertical="top"/>
    </xf>
    <xf numFmtId="0" fontId="62" fillId="0" borderId="41" xfId="2" applyFont="1" applyBorder="1" applyAlignment="1">
      <alignment horizontal="center" vertical="top"/>
    </xf>
    <xf numFmtId="0" fontId="63" fillId="5" borderId="41" xfId="2" applyFont="1" applyFill="1" applyBorder="1" applyAlignment="1">
      <alignment vertical="top" wrapText="1"/>
    </xf>
    <xf numFmtId="0" fontId="64" fillId="0" borderId="1" xfId="2" applyFont="1" applyAlignment="1">
      <alignment horizontal="center" vertical="top"/>
    </xf>
    <xf numFmtId="1" fontId="64" fillId="5" borderId="1" xfId="2" applyNumberFormat="1" applyFont="1" applyFill="1" applyAlignment="1">
      <alignment horizontal="center" vertical="top"/>
    </xf>
    <xf numFmtId="1" fontId="64" fillId="5" borderId="42" xfId="2" applyNumberFormat="1" applyFont="1" applyFill="1" applyBorder="1" applyAlignment="1">
      <alignment horizontal="center" vertical="top"/>
    </xf>
    <xf numFmtId="9" fontId="64" fillId="5" borderId="43" xfId="2" applyNumberFormat="1" applyFont="1" applyFill="1" applyBorder="1" applyAlignment="1">
      <alignment horizontal="center" vertical="top"/>
    </xf>
    <xf numFmtId="0" fontId="65" fillId="0" borderId="41" xfId="2" applyFont="1" applyBorder="1" applyAlignment="1">
      <alignment vertical="top"/>
    </xf>
    <xf numFmtId="1" fontId="64" fillId="0" borderId="1" xfId="2" applyNumberFormat="1" applyFont="1" applyAlignment="1">
      <alignment horizontal="center" vertical="top"/>
    </xf>
    <xf numFmtId="1" fontId="64" fillId="0" borderId="42" xfId="2" applyNumberFormat="1" applyFont="1" applyBorder="1" applyAlignment="1">
      <alignment horizontal="center" vertical="top"/>
    </xf>
    <xf numFmtId="9" fontId="64" fillId="0" borderId="43" xfId="2" applyNumberFormat="1" applyFont="1" applyBorder="1" applyAlignment="1">
      <alignment horizontal="center" vertical="top"/>
    </xf>
    <xf numFmtId="0" fontId="59" fillId="0" borderId="41" xfId="2" applyFont="1" applyBorder="1" applyAlignment="1">
      <alignment horizontal="center"/>
    </xf>
    <xf numFmtId="0" fontId="64" fillId="0" borderId="41" xfId="2" applyFont="1" applyBorder="1" applyAlignment="1">
      <alignment wrapText="1"/>
    </xf>
    <xf numFmtId="0" fontId="64" fillId="0" borderId="1" xfId="2" applyFont="1" applyAlignment="1">
      <alignment horizontal="center" vertical="center"/>
    </xf>
    <xf numFmtId="1" fontId="64" fillId="0" borderId="1" xfId="2" applyNumberFormat="1" applyFont="1" applyAlignment="1">
      <alignment horizontal="center"/>
    </xf>
    <xf numFmtId="1" fontId="64" fillId="0" borderId="42" xfId="2" applyNumberFormat="1" applyFont="1" applyBorder="1" applyAlignment="1">
      <alignment horizontal="center"/>
    </xf>
    <xf numFmtId="9" fontId="64" fillId="0" borderId="43" xfId="2" applyNumberFormat="1" applyFont="1" applyBorder="1" applyAlignment="1">
      <alignment horizontal="center"/>
    </xf>
    <xf numFmtId="0" fontId="64" fillId="0" borderId="41" xfId="2" applyFont="1" applyBorder="1" applyAlignment="1">
      <alignment horizontal="center"/>
    </xf>
    <xf numFmtId="0" fontId="61" fillId="0" borderId="1" xfId="2" applyFont="1" applyAlignment="1">
      <alignment horizontal="center"/>
    </xf>
    <xf numFmtId="1" fontId="61" fillId="0" borderId="1" xfId="2" applyNumberFormat="1" applyFont="1" applyAlignment="1">
      <alignment horizontal="center"/>
    </xf>
    <xf numFmtId="1" fontId="61" fillId="0" borderId="42" xfId="2" applyNumberFormat="1" applyFont="1" applyBorder="1" applyAlignment="1">
      <alignment horizontal="center"/>
    </xf>
    <xf numFmtId="9" fontId="61" fillId="0" borderId="43" xfId="2" applyNumberFormat="1" applyFont="1" applyBorder="1" applyAlignment="1">
      <alignment horizontal="center"/>
    </xf>
    <xf numFmtId="0" fontId="66" fillId="0" borderId="41" xfId="2" applyFont="1" applyBorder="1" applyAlignment="1">
      <alignment vertical="top"/>
    </xf>
    <xf numFmtId="0" fontId="64" fillId="0" borderId="1" xfId="2" applyFont="1" applyAlignment="1">
      <alignment horizontal="center"/>
    </xf>
    <xf numFmtId="0" fontId="64" fillId="0" borderId="1" xfId="3" applyFont="1" applyAlignment="1">
      <alignment horizontal="center"/>
    </xf>
    <xf numFmtId="1" fontId="58" fillId="0" borderId="1" xfId="2" applyNumberFormat="1"/>
    <xf numFmtId="0" fontId="64" fillId="0" borderId="41" xfId="2" applyFont="1" applyBorder="1" applyAlignment="1">
      <alignment horizontal="center" vertical="center" wrapText="1"/>
    </xf>
    <xf numFmtId="0" fontId="58" fillId="0" borderId="1" xfId="2" applyAlignment="1">
      <alignment horizontal="left"/>
    </xf>
    <xf numFmtId="0" fontId="68" fillId="0" borderId="1" xfId="2" applyFont="1"/>
    <xf numFmtId="0" fontId="64" fillId="0" borderId="41" xfId="2" applyFont="1" applyBorder="1" applyAlignment="1">
      <alignment horizontal="center" vertical="top"/>
    </xf>
    <xf numFmtId="0" fontId="64" fillId="0" borderId="41" xfId="2" applyFont="1" applyBorder="1" applyAlignment="1">
      <alignment vertical="top" wrapText="1"/>
    </xf>
    <xf numFmtId="0" fontId="64" fillId="0" borderId="41" xfId="2" applyFont="1" applyBorder="1" applyAlignment="1">
      <alignment horizontal="center" vertical="center"/>
    </xf>
    <xf numFmtId="0" fontId="64" fillId="0" borderId="41" xfId="2" applyFont="1" applyBorder="1" applyAlignment="1">
      <alignment horizontal="left" vertical="center" wrapText="1"/>
    </xf>
    <xf numFmtId="1" fontId="64" fillId="0" borderId="42" xfId="2" applyNumberFormat="1" applyFont="1" applyBorder="1" applyAlignment="1">
      <alignment horizontal="center" vertical="center"/>
    </xf>
    <xf numFmtId="9" fontId="64" fillId="0" borderId="43" xfId="2" applyNumberFormat="1" applyFont="1" applyBorder="1" applyAlignment="1">
      <alignment horizontal="center" vertical="center"/>
    </xf>
    <xf numFmtId="1" fontId="64" fillId="0" borderId="1" xfId="2" applyNumberFormat="1" applyFont="1" applyAlignment="1">
      <alignment horizontal="center" vertical="center"/>
    </xf>
    <xf numFmtId="1" fontId="69" fillId="0" borderId="1" xfId="2" applyNumberFormat="1" applyFont="1"/>
    <xf numFmtId="0" fontId="59" fillId="0" borderId="41" xfId="2" applyFont="1" applyBorder="1" applyAlignment="1">
      <alignment vertical="center" wrapText="1"/>
    </xf>
    <xf numFmtId="0" fontId="59" fillId="0" borderId="1" xfId="2" applyFont="1" applyAlignment="1">
      <alignment horizontal="center" vertical="center"/>
    </xf>
    <xf numFmtId="1" fontId="59" fillId="0" borderId="1" xfId="2" applyNumberFormat="1" applyFont="1" applyAlignment="1">
      <alignment horizontal="center" vertical="center"/>
    </xf>
    <xf numFmtId="1" fontId="59" fillId="0" borderId="42" xfId="2" applyNumberFormat="1" applyFont="1" applyBorder="1" applyAlignment="1">
      <alignment horizontal="center" vertical="center"/>
    </xf>
    <xf numFmtId="9" fontId="59" fillId="0" borderId="43" xfId="2" applyNumberFormat="1" applyFont="1" applyBorder="1" applyAlignment="1">
      <alignment horizontal="center" vertical="center"/>
    </xf>
    <xf numFmtId="0" fontId="59" fillId="0" borderId="41" xfId="2" applyFont="1" applyBorder="1" applyAlignment="1">
      <alignment wrapText="1"/>
    </xf>
    <xf numFmtId="0" fontId="59" fillId="0" borderId="1" xfId="2" applyFont="1" applyAlignment="1">
      <alignment horizontal="center"/>
    </xf>
    <xf numFmtId="1" fontId="59" fillId="0" borderId="1" xfId="2" applyNumberFormat="1" applyFont="1" applyAlignment="1">
      <alignment horizontal="center"/>
    </xf>
    <xf numFmtId="1" fontId="59" fillId="0" borderId="42" xfId="2" applyNumberFormat="1" applyFont="1" applyBorder="1" applyAlignment="1">
      <alignment horizontal="center"/>
    </xf>
    <xf numFmtId="9" fontId="59" fillId="0" borderId="43" xfId="2" applyNumberFormat="1" applyFont="1" applyBorder="1" applyAlignment="1">
      <alignment horizontal="center"/>
    </xf>
    <xf numFmtId="1" fontId="58" fillId="0" borderId="1" xfId="2" applyNumberFormat="1" applyAlignment="1">
      <alignment horizontal="center" vertical="center"/>
    </xf>
    <xf numFmtId="0" fontId="58" fillId="0" borderId="1" xfId="2" applyAlignment="1">
      <alignment horizontal="center" vertical="center"/>
    </xf>
    <xf numFmtId="0" fontId="66" fillId="0" borderId="41" xfId="2" applyFont="1" applyBorder="1" applyAlignment="1">
      <alignment horizontal="left"/>
    </xf>
    <xf numFmtId="0" fontId="70" fillId="0" borderId="41" xfId="2" applyFont="1" applyBorder="1" applyAlignment="1">
      <alignment vertical="top"/>
    </xf>
    <xf numFmtId="0" fontId="64" fillId="0" borderId="41" xfId="3" applyFont="1" applyBorder="1" applyAlignment="1">
      <alignment horizontal="center"/>
    </xf>
    <xf numFmtId="0" fontId="64" fillId="0" borderId="41" xfId="3" applyFont="1" applyBorder="1" applyAlignment="1">
      <alignment wrapText="1"/>
    </xf>
    <xf numFmtId="1" fontId="64" fillId="0" borderId="1" xfId="3" applyNumberFormat="1" applyFont="1" applyAlignment="1">
      <alignment horizontal="center"/>
    </xf>
    <xf numFmtId="0" fontId="58" fillId="0" borderId="1" xfId="4"/>
    <xf numFmtId="0" fontId="57" fillId="0" borderId="41" xfId="2" applyFont="1" applyBorder="1" applyAlignment="1">
      <alignment horizontal="left" wrapText="1"/>
    </xf>
    <xf numFmtId="0" fontId="59" fillId="0" borderId="41" xfId="2" applyFont="1" applyBorder="1"/>
    <xf numFmtId="0" fontId="70" fillId="0" borderId="41" xfId="2" applyFont="1" applyBorder="1" applyAlignment="1">
      <alignment horizontal="left"/>
    </xf>
    <xf numFmtId="0" fontId="59" fillId="0" borderId="41" xfId="2" applyFont="1" applyBorder="1" applyAlignment="1">
      <alignment vertical="top"/>
    </xf>
    <xf numFmtId="0" fontId="59" fillId="0" borderId="41" xfId="2" applyFont="1" applyBorder="1" applyAlignment="1">
      <alignment horizontal="left" wrapText="1"/>
    </xf>
    <xf numFmtId="0" fontId="64" fillId="0" borderId="42" xfId="2" applyFont="1" applyBorder="1" applyAlignment="1">
      <alignment horizontal="center"/>
    </xf>
    <xf numFmtId="0" fontId="65" fillId="5" borderId="41" xfId="2" applyFont="1" applyFill="1" applyBorder="1" applyAlignment="1">
      <alignment vertical="top"/>
    </xf>
    <xf numFmtId="0" fontId="59" fillId="0" borderId="41" xfId="2" applyFont="1" applyBorder="1" applyAlignment="1">
      <alignment horizontal="center" vertical="top"/>
    </xf>
    <xf numFmtId="0" fontId="66" fillId="0" borderId="41" xfId="2" applyFont="1" applyBorder="1" applyAlignment="1">
      <alignment vertical="top" wrapText="1"/>
    </xf>
    <xf numFmtId="0" fontId="48" fillId="0" borderId="1" xfId="3" applyFont="1" applyAlignment="1">
      <alignment horizontal="center"/>
    </xf>
    <xf numFmtId="9" fontId="64" fillId="0" borderId="1" xfId="2" applyNumberFormat="1" applyFont="1" applyAlignment="1">
      <alignment horizontal="center"/>
    </xf>
    <xf numFmtId="1" fontId="64" fillId="0" borderId="27" xfId="2" applyNumberFormat="1" applyFont="1" applyBorder="1" applyAlignment="1">
      <alignment horizontal="center"/>
    </xf>
    <xf numFmtId="0" fontId="71" fillId="6" borderId="44" xfId="2" applyFont="1" applyFill="1" applyBorder="1" applyAlignment="1">
      <alignment vertical="center" wrapText="1"/>
    </xf>
    <xf numFmtId="49" fontId="71" fillId="6" borderId="44" xfId="2" applyNumberFormat="1" applyFont="1" applyFill="1" applyBorder="1" applyAlignment="1">
      <alignment vertical="center" wrapText="1"/>
    </xf>
    <xf numFmtId="0" fontId="59" fillId="0" borderId="41" xfId="2" applyFont="1" applyBorder="1" applyAlignment="1">
      <alignment vertical="top" wrapText="1"/>
    </xf>
    <xf numFmtId="49" fontId="71" fillId="6" borderId="44" xfId="2" applyNumberFormat="1" applyFont="1" applyFill="1" applyBorder="1" applyAlignment="1">
      <alignment horizontal="left" wrapText="1"/>
    </xf>
    <xf numFmtId="0" fontId="59" fillId="0" borderId="45" xfId="2" applyFont="1" applyBorder="1" applyAlignment="1">
      <alignment horizontal="center" vertical="top"/>
    </xf>
    <xf numFmtId="0" fontId="61" fillId="0" borderId="45" xfId="2" applyFont="1" applyBorder="1" applyAlignment="1">
      <alignment vertical="top" wrapText="1"/>
    </xf>
    <xf numFmtId="0" fontId="61" fillId="0" borderId="46" xfId="2" applyFont="1" applyBorder="1" applyAlignment="1">
      <alignment horizontal="center" vertical="top"/>
    </xf>
    <xf numFmtId="1" fontId="61" fillId="0" borderId="46" xfId="2" applyNumberFormat="1" applyFont="1" applyBorder="1" applyAlignment="1">
      <alignment horizontal="center" vertical="top"/>
    </xf>
    <xf numFmtId="1" fontId="61" fillId="0" borderId="47" xfId="2" applyNumberFormat="1" applyFont="1" applyBorder="1" applyAlignment="1">
      <alignment horizontal="center" vertical="top"/>
    </xf>
    <xf numFmtId="9" fontId="61" fillId="0" borderId="48" xfId="2" applyNumberFormat="1" applyFont="1" applyBorder="1" applyAlignment="1">
      <alignment horizontal="center" vertical="top"/>
    </xf>
    <xf numFmtId="0" fontId="72" fillId="0" borderId="45" xfId="2" applyFont="1" applyBorder="1" applyAlignment="1">
      <alignment vertical="top" wrapText="1"/>
    </xf>
    <xf numFmtId="0" fontId="72" fillId="0" borderId="46" xfId="2" applyFont="1" applyBorder="1" applyAlignment="1">
      <alignment horizontal="center" vertical="top"/>
    </xf>
    <xf numFmtId="1" fontId="72" fillId="0" borderId="46" xfId="2" applyNumberFormat="1" applyFont="1" applyBorder="1" applyAlignment="1">
      <alignment horizontal="center" vertical="top"/>
    </xf>
    <xf numFmtId="9" fontId="72" fillId="0" borderId="48" xfId="2" applyNumberFormat="1" applyFont="1" applyBorder="1" applyAlignment="1">
      <alignment horizontal="center" vertical="top"/>
    </xf>
    <xf numFmtId="1" fontId="72" fillId="0" borderId="47" xfId="2" applyNumberFormat="1" applyFont="1" applyBorder="1" applyAlignment="1">
      <alignment horizontal="center" vertical="top"/>
    </xf>
    <xf numFmtId="0" fontId="64" fillId="0" borderId="1" xfId="2" applyFont="1" applyAlignment="1">
      <alignment wrapText="1"/>
    </xf>
    <xf numFmtId="0" fontId="62" fillId="0" borderId="32" xfId="3" applyFont="1" applyBorder="1"/>
    <xf numFmtId="0" fontId="61" fillId="0" borderId="32" xfId="3" applyFont="1" applyBorder="1" applyAlignment="1">
      <alignment horizontal="center" wrapText="1"/>
    </xf>
    <xf numFmtId="0" fontId="61" fillId="0" borderId="33" xfId="3" applyFont="1" applyBorder="1" applyAlignment="1">
      <alignment horizontal="center" wrapText="1"/>
    </xf>
    <xf numFmtId="1" fontId="61" fillId="0" borderId="33" xfId="3" applyNumberFormat="1" applyFont="1" applyBorder="1" applyAlignment="1">
      <alignment horizontal="center" wrapText="1"/>
    </xf>
    <xf numFmtId="1" fontId="61" fillId="0" borderId="34" xfId="3" applyNumberFormat="1" applyFont="1" applyBorder="1" applyAlignment="1">
      <alignment horizontal="center" wrapText="1"/>
    </xf>
    <xf numFmtId="9" fontId="61" fillId="0" borderId="35" xfId="3" applyNumberFormat="1" applyFont="1" applyBorder="1" applyAlignment="1">
      <alignment horizontal="center" wrapText="1"/>
    </xf>
    <xf numFmtId="1" fontId="61" fillId="0" borderId="49" xfId="3" applyNumberFormat="1" applyFont="1" applyBorder="1" applyAlignment="1">
      <alignment horizontal="center" wrapText="1"/>
    </xf>
    <xf numFmtId="1" fontId="61" fillId="0" borderId="50" xfId="3" applyNumberFormat="1" applyFont="1" applyBorder="1" applyAlignment="1">
      <alignment horizontal="center" wrapText="1"/>
    </xf>
    <xf numFmtId="0" fontId="62" fillId="0" borderId="37" xfId="3" applyFont="1" applyBorder="1"/>
    <xf numFmtId="0" fontId="61" fillId="0" borderId="37" xfId="3" applyFont="1" applyBorder="1" applyAlignment="1">
      <alignment horizontal="center" wrapText="1"/>
    </xf>
    <xf numFmtId="0" fontId="61" fillId="0" borderId="38" xfId="3" applyFont="1" applyBorder="1" applyAlignment="1">
      <alignment horizontal="center"/>
    </xf>
    <xf numFmtId="1" fontId="61" fillId="0" borderId="38" xfId="3" applyNumberFormat="1" applyFont="1" applyBorder="1" applyAlignment="1">
      <alignment horizontal="center"/>
    </xf>
    <xf numFmtId="1" fontId="61" fillId="0" borderId="39" xfId="3" applyNumberFormat="1" applyFont="1" applyBorder="1" applyAlignment="1">
      <alignment horizontal="center"/>
    </xf>
    <xf numFmtId="9" fontId="61" fillId="0" borderId="40" xfId="3" applyNumberFormat="1" applyFont="1" applyBorder="1" applyAlignment="1">
      <alignment horizontal="center"/>
    </xf>
    <xf numFmtId="0" fontId="62" fillId="0" borderId="41" xfId="3" applyFont="1" applyBorder="1"/>
    <xf numFmtId="0" fontId="73" fillId="5" borderId="41" xfId="3" applyFont="1" applyFill="1" applyBorder="1" applyAlignment="1">
      <alignment horizontal="center" wrapText="1"/>
    </xf>
    <xf numFmtId="0" fontId="61" fillId="0" borderId="1" xfId="3" applyFont="1" applyAlignment="1">
      <alignment horizontal="center"/>
    </xf>
    <xf numFmtId="1" fontId="61" fillId="0" borderId="1" xfId="3" applyNumberFormat="1" applyFont="1" applyAlignment="1">
      <alignment horizontal="center"/>
    </xf>
    <xf numFmtId="1" fontId="61" fillId="0" borderId="42" xfId="3" applyNumberFormat="1" applyFont="1" applyBorder="1" applyAlignment="1">
      <alignment horizontal="center"/>
    </xf>
    <xf numFmtId="9" fontId="61" fillId="0" borderId="43" xfId="3" applyNumberFormat="1" applyFont="1" applyBorder="1" applyAlignment="1">
      <alignment horizontal="center"/>
    </xf>
    <xf numFmtId="0" fontId="66" fillId="0" borderId="41" xfId="3" applyFont="1" applyBorder="1" applyAlignment="1">
      <alignment wrapText="1"/>
    </xf>
    <xf numFmtId="0" fontId="67" fillId="0" borderId="1" xfId="3"/>
    <xf numFmtId="1" fontId="64" fillId="0" borderId="42" xfId="3" applyNumberFormat="1" applyFont="1" applyBorder="1" applyAlignment="1">
      <alignment horizontal="center"/>
    </xf>
    <xf numFmtId="9" fontId="64" fillId="0" borderId="43" xfId="3" applyNumberFormat="1" applyFont="1" applyBorder="1" applyAlignment="1">
      <alignment horizontal="center"/>
    </xf>
    <xf numFmtId="0" fontId="64" fillId="0" borderId="41" xfId="3" applyFont="1" applyBorder="1"/>
    <xf numFmtId="0" fontId="73" fillId="7" borderId="41" xfId="3" applyFont="1" applyFill="1" applyBorder="1" applyAlignment="1">
      <alignment wrapText="1"/>
    </xf>
    <xf numFmtId="0" fontId="73" fillId="0" borderId="1" xfId="3" applyFont="1" applyAlignment="1">
      <alignment horizontal="center"/>
    </xf>
    <xf numFmtId="1" fontId="73" fillId="7" borderId="1" xfId="3" applyNumberFormat="1" applyFont="1" applyFill="1" applyAlignment="1">
      <alignment horizontal="center"/>
    </xf>
    <xf numFmtId="1" fontId="73" fillId="7" borderId="42" xfId="3" applyNumberFormat="1" applyFont="1" applyFill="1" applyBorder="1" applyAlignment="1">
      <alignment horizontal="center"/>
    </xf>
    <xf numFmtId="9" fontId="73" fillId="7" borderId="43" xfId="3" applyNumberFormat="1" applyFont="1" applyFill="1" applyBorder="1" applyAlignment="1">
      <alignment horizontal="center"/>
    </xf>
    <xf numFmtId="1" fontId="74" fillId="0" borderId="1" xfId="3" applyNumberFormat="1" applyFont="1" applyAlignment="1">
      <alignment horizontal="center"/>
    </xf>
    <xf numFmtId="0" fontId="64" fillId="0" borderId="41" xfId="2" applyFont="1" applyBorder="1"/>
    <xf numFmtId="0" fontId="62" fillId="0" borderId="41" xfId="3" applyFont="1" applyBorder="1" applyAlignment="1">
      <alignment horizontal="center"/>
    </xf>
    <xf numFmtId="0" fontId="74" fillId="0" borderId="41" xfId="3" applyFont="1" applyBorder="1" applyAlignment="1">
      <alignment horizontal="center"/>
    </xf>
    <xf numFmtId="0" fontId="75" fillId="0" borderId="41" xfId="3" applyFont="1" applyBorder="1" applyAlignment="1">
      <alignment wrapText="1"/>
    </xf>
    <xf numFmtId="0" fontId="59" fillId="0" borderId="41" xfId="3" applyFont="1" applyBorder="1" applyAlignment="1">
      <alignment horizontal="center" vertical="center"/>
    </xf>
    <xf numFmtId="0" fontId="59" fillId="0" borderId="41" xfId="3" applyFont="1" applyBorder="1" applyAlignment="1">
      <alignment horizontal="left" vertical="center" wrapText="1"/>
    </xf>
    <xf numFmtId="0" fontId="59" fillId="0" borderId="1" xfId="3" applyFont="1" applyAlignment="1">
      <alignment horizontal="center" vertical="center"/>
    </xf>
    <xf numFmtId="1" fontId="59" fillId="0" borderId="1" xfId="3" applyNumberFormat="1" applyFont="1" applyAlignment="1">
      <alignment horizontal="center" vertical="center"/>
    </xf>
    <xf numFmtId="0" fontId="76" fillId="0" borderId="41" xfId="3" applyFont="1" applyBorder="1" applyAlignment="1">
      <alignment horizontal="center" vertical="center" wrapText="1"/>
    </xf>
    <xf numFmtId="1" fontId="59" fillId="0" borderId="42" xfId="3" applyNumberFormat="1" applyFont="1" applyBorder="1" applyAlignment="1">
      <alignment horizontal="center" vertical="center"/>
    </xf>
    <xf numFmtId="9" fontId="59" fillId="0" borderId="43" xfId="3" applyNumberFormat="1" applyFont="1" applyBorder="1" applyAlignment="1">
      <alignment horizontal="center" vertical="center"/>
    </xf>
    <xf numFmtId="0" fontId="59" fillId="0" borderId="41" xfId="3" applyFont="1" applyBorder="1" applyAlignment="1">
      <alignment vertical="top"/>
    </xf>
    <xf numFmtId="0" fontId="59" fillId="0" borderId="41" xfId="3" applyFont="1" applyBorder="1" applyAlignment="1">
      <alignment wrapText="1"/>
    </xf>
    <xf numFmtId="0" fontId="77" fillId="0" borderId="45" xfId="3" applyFont="1" applyBorder="1"/>
    <xf numFmtId="0" fontId="72" fillId="0" borderId="45" xfId="3" applyFont="1" applyBorder="1" applyAlignment="1">
      <alignment wrapText="1"/>
    </xf>
    <xf numFmtId="0" fontId="72" fillId="0" borderId="46" xfId="3" applyFont="1" applyBorder="1" applyAlignment="1">
      <alignment horizontal="center"/>
    </xf>
    <xf numFmtId="1" fontId="72" fillId="0" borderId="46" xfId="3" applyNumberFormat="1" applyFont="1" applyBorder="1" applyAlignment="1">
      <alignment horizontal="center"/>
    </xf>
    <xf numFmtId="1" fontId="72" fillId="0" borderId="47" xfId="3" applyNumberFormat="1" applyFont="1" applyBorder="1" applyAlignment="1">
      <alignment horizontal="center"/>
    </xf>
    <xf numFmtId="9" fontId="72" fillId="0" borderId="48" xfId="3" applyNumberFormat="1" applyFont="1" applyBorder="1" applyAlignment="1">
      <alignment horizontal="center"/>
    </xf>
    <xf numFmtId="0" fontId="62" fillId="0" borderId="51" xfId="3" applyFont="1" applyBorder="1"/>
    <xf numFmtId="0" fontId="53" fillId="0" borderId="52" xfId="3" applyFont="1" applyBorder="1" applyAlignment="1">
      <alignment wrapText="1"/>
    </xf>
    <xf numFmtId="0" fontId="53" fillId="0" borderId="52" xfId="3" applyFont="1" applyBorder="1" applyAlignment="1">
      <alignment horizontal="center"/>
    </xf>
    <xf numFmtId="1" fontId="53" fillId="0" borderId="52" xfId="3" applyNumberFormat="1" applyFont="1" applyBorder="1" applyAlignment="1">
      <alignment horizontal="center"/>
    </xf>
    <xf numFmtId="1" fontId="53" fillId="0" borderId="53" xfId="3" applyNumberFormat="1" applyFont="1" applyBorder="1" applyAlignment="1">
      <alignment horizontal="center"/>
    </xf>
    <xf numFmtId="9" fontId="53" fillId="0" borderId="54" xfId="3" applyNumberFormat="1" applyFont="1" applyBorder="1" applyAlignment="1">
      <alignment horizontal="center"/>
    </xf>
    <xf numFmtId="0" fontId="78" fillId="5" borderId="1" xfId="3" applyFont="1" applyFill="1"/>
    <xf numFmtId="0" fontId="73" fillId="5" borderId="1" xfId="3" applyFont="1" applyFill="1" applyAlignment="1">
      <alignment wrapText="1"/>
    </xf>
    <xf numFmtId="1" fontId="73" fillId="5" borderId="1" xfId="3" applyNumberFormat="1" applyFont="1" applyFill="1" applyAlignment="1">
      <alignment horizontal="center"/>
    </xf>
    <xf numFmtId="9" fontId="73" fillId="5" borderId="1" xfId="3" applyNumberFormat="1" applyFont="1" applyFill="1" applyAlignment="1">
      <alignment horizontal="center"/>
    </xf>
    <xf numFmtId="0" fontId="62" fillId="0" borderId="1" xfId="2" applyFont="1"/>
    <xf numFmtId="0" fontId="79" fillId="0" borderId="1" xfId="3" applyFont="1"/>
    <xf numFmtId="0" fontId="80" fillId="0" borderId="1" xfId="3" applyFont="1" applyAlignment="1">
      <alignment horizontal="left"/>
    </xf>
    <xf numFmtId="0" fontId="80" fillId="0" borderId="1" xfId="3" applyFont="1"/>
    <xf numFmtId="2" fontId="80" fillId="0" borderId="1" xfId="3" applyNumberFormat="1" applyFont="1"/>
    <xf numFmtId="0" fontId="80" fillId="0" borderId="1" xfId="3" applyFont="1" applyAlignment="1">
      <alignment horizontal="right"/>
    </xf>
    <xf numFmtId="0" fontId="60" fillId="0" borderId="1" xfId="3" applyFont="1"/>
    <xf numFmtId="0" fontId="80" fillId="0" borderId="55" xfId="3" applyFont="1" applyBorder="1"/>
    <xf numFmtId="0" fontId="80" fillId="0" borderId="55" xfId="3" applyFont="1" applyBorder="1" applyAlignment="1">
      <alignment horizontal="right"/>
    </xf>
    <xf numFmtId="0" fontId="80" fillId="0" borderId="55" xfId="3" applyFont="1" applyBorder="1" applyAlignment="1">
      <alignment horizontal="left"/>
    </xf>
    <xf numFmtId="2" fontId="80" fillId="0" borderId="55" xfId="3" applyNumberFormat="1" applyFont="1" applyBorder="1"/>
    <xf numFmtId="0" fontId="80" fillId="0" borderId="55" xfId="3" applyFont="1" applyBorder="1" applyAlignment="1">
      <alignment wrapText="1"/>
    </xf>
    <xf numFmtId="0" fontId="81" fillId="0" borderId="55" xfId="3" applyFont="1" applyBorder="1"/>
    <xf numFmtId="0" fontId="81" fillId="0" borderId="55" xfId="3" applyFont="1" applyBorder="1" applyAlignment="1">
      <alignment horizontal="right"/>
    </xf>
    <xf numFmtId="0" fontId="81" fillId="0" borderId="55" xfId="3" applyFont="1" applyBorder="1" applyAlignment="1">
      <alignment horizontal="left"/>
    </xf>
    <xf numFmtId="2" fontId="81" fillId="0" borderId="55" xfId="3" applyNumberFormat="1" applyFont="1" applyBorder="1"/>
    <xf numFmtId="9" fontId="80" fillId="0" borderId="55" xfId="3" applyNumberFormat="1" applyFont="1" applyBorder="1" applyAlignment="1">
      <alignment horizontal="right"/>
    </xf>
    <xf numFmtId="0" fontId="60" fillId="0" borderId="55" xfId="3" applyFont="1" applyBorder="1"/>
    <xf numFmtId="2" fontId="60" fillId="0" borderId="55" xfId="3" applyNumberFormat="1" applyFont="1" applyBorder="1"/>
    <xf numFmtId="0" fontId="60" fillId="0" borderId="55" xfId="3" applyFont="1" applyBorder="1" applyAlignment="1">
      <alignment horizontal="right"/>
    </xf>
    <xf numFmtId="0" fontId="82" fillId="0" borderId="55" xfId="3" applyFont="1" applyBorder="1"/>
    <xf numFmtId="0" fontId="67" fillId="0" borderId="55" xfId="3" applyBorder="1"/>
    <xf numFmtId="0" fontId="83" fillId="0" borderId="55" xfId="3" applyFont="1" applyBorder="1"/>
    <xf numFmtId="0" fontId="83" fillId="0" borderId="55" xfId="3" applyFont="1" applyBorder="1" applyAlignment="1">
      <alignment horizontal="right"/>
    </xf>
    <xf numFmtId="0" fontId="83" fillId="0" borderId="55" xfId="3" applyFont="1" applyBorder="1" applyAlignment="1">
      <alignment horizontal="left"/>
    </xf>
    <xf numFmtId="2" fontId="83" fillId="0" borderId="55" xfId="3" applyNumberFormat="1" applyFont="1" applyBorder="1"/>
    <xf numFmtId="9" fontId="83" fillId="0" borderId="55" xfId="3" applyNumberFormat="1" applyFont="1" applyBorder="1" applyAlignment="1">
      <alignment horizontal="right"/>
    </xf>
    <xf numFmtId="16" fontId="80" fillId="0" borderId="55" xfId="3" applyNumberFormat="1" applyFont="1" applyBorder="1" applyAlignment="1">
      <alignment horizontal="right"/>
    </xf>
    <xf numFmtId="49" fontId="80" fillId="0" borderId="55" xfId="3" applyNumberFormat="1" applyFont="1" applyBorder="1" applyAlignment="1">
      <alignment horizontal="right"/>
    </xf>
    <xf numFmtId="2" fontId="82" fillId="0" borderId="1" xfId="3" applyNumberFormat="1" applyFont="1"/>
    <xf numFmtId="49" fontId="84" fillId="8" borderId="56" xfId="6" applyNumberFormat="1" applyFont="1" applyFill="1" applyBorder="1" applyAlignment="1">
      <alignment horizontal="left"/>
    </xf>
    <xf numFmtId="49" fontId="84" fillId="8" borderId="56" xfId="6" applyNumberFormat="1" applyFont="1" applyFill="1" applyBorder="1" applyAlignment="1">
      <alignment horizontal="left" wrapText="1"/>
    </xf>
    <xf numFmtId="4" fontId="84" fillId="8" borderId="56" xfId="6" applyNumberFormat="1" applyFont="1" applyFill="1" applyBorder="1" applyAlignment="1">
      <alignment horizontal="left"/>
    </xf>
    <xf numFmtId="0" fontId="1" fillId="0" borderId="56" xfId="6" applyBorder="1"/>
    <xf numFmtId="0" fontId="1" fillId="0" borderId="1" xfId="6"/>
    <xf numFmtId="49" fontId="85" fillId="9" borderId="56" xfId="6" applyNumberFormat="1" applyFont="1" applyFill="1" applyBorder="1" applyAlignment="1">
      <alignment horizontal="left"/>
    </xf>
    <xf numFmtId="49" fontId="85" fillId="9" borderId="56" xfId="6" applyNumberFormat="1" applyFont="1" applyFill="1" applyBorder="1" applyAlignment="1">
      <alignment horizontal="left" wrapText="1"/>
    </xf>
    <xf numFmtId="4" fontId="85" fillId="9" borderId="56" xfId="6" applyNumberFormat="1" applyFont="1" applyFill="1" applyBorder="1" applyAlignment="1">
      <alignment horizontal="right"/>
    </xf>
    <xf numFmtId="49" fontId="86" fillId="10" borderId="56" xfId="6" applyNumberFormat="1" applyFont="1" applyFill="1" applyBorder="1" applyAlignment="1">
      <alignment horizontal="left"/>
    </xf>
    <xf numFmtId="49" fontId="86" fillId="10" borderId="56" xfId="6" applyNumberFormat="1" applyFont="1" applyFill="1" applyBorder="1" applyAlignment="1">
      <alignment horizontal="left" wrapText="1"/>
    </xf>
    <xf numFmtId="4" fontId="86" fillId="10" borderId="56" xfId="6" applyNumberFormat="1" applyFont="1" applyFill="1" applyBorder="1" applyAlignment="1">
      <alignment horizontal="left"/>
    </xf>
    <xf numFmtId="49" fontId="84" fillId="11" borderId="56" xfId="6" applyNumberFormat="1" applyFont="1" applyFill="1" applyBorder="1" applyAlignment="1">
      <alignment horizontal="left"/>
    </xf>
    <xf numFmtId="49" fontId="84" fillId="11" borderId="56" xfId="6" applyNumberFormat="1" applyFont="1" applyFill="1" applyBorder="1" applyAlignment="1">
      <alignment horizontal="left" wrapText="1"/>
    </xf>
    <xf numFmtId="4" fontId="84" fillId="11" borderId="56" xfId="6" applyNumberFormat="1" applyFont="1" applyFill="1" applyBorder="1" applyAlignment="1">
      <alignment horizontal="right"/>
    </xf>
    <xf numFmtId="4" fontId="84" fillId="11" borderId="56" xfId="6" applyNumberFormat="1" applyFont="1" applyFill="1" applyBorder="1" applyAlignment="1">
      <alignment horizontal="left"/>
    </xf>
    <xf numFmtId="4" fontId="85" fillId="9" borderId="56" xfId="6" applyNumberFormat="1" applyFont="1" applyFill="1" applyBorder="1" applyAlignment="1">
      <alignment horizontal="left"/>
    </xf>
    <xf numFmtId="4" fontId="86" fillId="10" borderId="56" xfId="6" applyNumberFormat="1" applyFont="1" applyFill="1" applyBorder="1" applyAlignment="1">
      <alignment horizontal="right"/>
    </xf>
    <xf numFmtId="49" fontId="85" fillId="0" borderId="56" xfId="6" applyNumberFormat="1" applyFont="1" applyBorder="1" applyAlignment="1">
      <alignment horizontal="left"/>
    </xf>
    <xf numFmtId="49" fontId="85" fillId="0" borderId="56" xfId="6" applyNumberFormat="1" applyFont="1" applyBorder="1" applyAlignment="1">
      <alignment horizontal="left" wrapText="1"/>
    </xf>
    <xf numFmtId="4" fontId="85" fillId="0" borderId="56" xfId="6" applyNumberFormat="1" applyFont="1" applyBorder="1" applyAlignment="1">
      <alignment horizontal="right"/>
    </xf>
    <xf numFmtId="49" fontId="1" fillId="0" borderId="1" xfId="6" applyNumberFormat="1"/>
    <xf numFmtId="49" fontId="1" fillId="0" borderId="1" xfId="6" applyNumberFormat="1" applyAlignment="1">
      <alignment wrapText="1"/>
    </xf>
    <xf numFmtId="4" fontId="1" fillId="0" borderId="1" xfId="6" applyNumberFormat="1"/>
    <xf numFmtId="0" fontId="87" fillId="0" borderId="1" xfId="7" applyAlignment="1">
      <alignment vertical="center"/>
    </xf>
    <xf numFmtId="0" fontId="88" fillId="0" borderId="1" xfId="7" applyFont="1" applyAlignment="1">
      <alignment vertical="center"/>
    </xf>
    <xf numFmtId="0" fontId="87" fillId="0" borderId="1" xfId="7"/>
    <xf numFmtId="0" fontId="87" fillId="0" borderId="1" xfId="7" applyAlignment="1">
      <alignment horizontal="left"/>
    </xf>
    <xf numFmtId="0" fontId="87" fillId="0" borderId="1" xfId="7" applyAlignment="1">
      <alignment horizontal="right"/>
    </xf>
    <xf numFmtId="0" fontId="87" fillId="0" borderId="1" xfId="7" applyAlignment="1">
      <alignment horizontal="center"/>
    </xf>
    <xf numFmtId="0" fontId="89" fillId="0" borderId="1" xfId="7" applyFont="1" applyAlignment="1">
      <alignment horizontal="left" vertical="center"/>
    </xf>
    <xf numFmtId="0" fontId="88" fillId="0" borderId="1" xfId="7" applyFont="1" applyAlignment="1">
      <alignment horizontal="left" vertical="center"/>
    </xf>
    <xf numFmtId="0" fontId="87" fillId="0" borderId="1" xfId="7" applyAlignment="1">
      <alignment horizontal="center" vertical="center"/>
    </xf>
    <xf numFmtId="168" fontId="87" fillId="0" borderId="1" xfId="7" applyNumberFormat="1" applyAlignment="1">
      <alignment horizontal="right"/>
    </xf>
    <xf numFmtId="0" fontId="90" fillId="12" borderId="55" xfId="7" applyFont="1" applyFill="1" applyBorder="1" applyAlignment="1">
      <alignment horizontal="center" vertical="center"/>
    </xf>
    <xf numFmtId="168" fontId="90" fillId="12" borderId="55" xfId="7" applyNumberFormat="1" applyFont="1" applyFill="1" applyBorder="1" applyAlignment="1">
      <alignment horizontal="center" vertical="center"/>
    </xf>
    <xf numFmtId="0" fontId="79" fillId="0" borderId="1" xfId="7" applyFont="1"/>
    <xf numFmtId="49" fontId="79" fillId="0" borderId="55" xfId="7" applyNumberFormat="1" applyFont="1" applyBorder="1" applyAlignment="1">
      <alignment horizontal="center" vertical="center"/>
    </xf>
    <xf numFmtId="0" fontId="90" fillId="0" borderId="55" xfId="7" applyFont="1" applyBorder="1" applyAlignment="1">
      <alignment vertical="center" wrapText="1"/>
    </xf>
    <xf numFmtId="0" fontId="79" fillId="0" borderId="55" xfId="7" applyFont="1" applyBorder="1" applyAlignment="1">
      <alignment horizontal="center" vertical="center"/>
    </xf>
    <xf numFmtId="0" fontId="79" fillId="0" borderId="55" xfId="7" applyFont="1" applyBorder="1" applyAlignment="1">
      <alignment horizontal="left" vertical="center"/>
    </xf>
    <xf numFmtId="169" fontId="79" fillId="13" borderId="55" xfId="7" applyNumberFormat="1" applyFont="1" applyFill="1" applyBorder="1" applyAlignment="1">
      <alignment vertical="center"/>
    </xf>
    <xf numFmtId="170" fontId="79" fillId="0" borderId="55" xfId="7" applyNumberFormat="1" applyFont="1" applyBorder="1" applyAlignment="1">
      <alignment vertical="center"/>
    </xf>
    <xf numFmtId="0" fontId="79" fillId="0" borderId="55" xfId="7" applyFont="1" applyBorder="1" applyAlignment="1">
      <alignment horizontal="center" vertical="center" wrapText="1"/>
    </xf>
    <xf numFmtId="0" fontId="93" fillId="0" borderId="55" xfId="7" applyFont="1" applyBorder="1" applyAlignment="1">
      <alignment horizontal="left" vertical="center" wrapText="1"/>
    </xf>
    <xf numFmtId="0" fontId="79" fillId="0" borderId="55" xfId="7" applyFont="1" applyBorder="1" applyAlignment="1">
      <alignment vertical="center" wrapText="1"/>
    </xf>
    <xf numFmtId="0" fontId="92" fillId="0" borderId="55" xfId="7" applyFont="1" applyBorder="1" applyAlignment="1">
      <alignment vertical="center" wrapText="1"/>
    </xf>
    <xf numFmtId="0" fontId="95" fillId="0" borderId="55" xfId="7" applyFont="1" applyBorder="1" applyAlignment="1" applyProtection="1">
      <alignment vertical="center" wrapText="1"/>
      <protection locked="0"/>
    </xf>
    <xf numFmtId="0" fontId="96" fillId="0" borderId="55" xfId="7" applyFont="1" applyBorder="1" applyAlignment="1" applyProtection="1">
      <alignment vertical="center" wrapText="1"/>
      <protection locked="0"/>
    </xf>
    <xf numFmtId="0" fontId="97" fillId="0" borderId="55" xfId="7" applyFont="1" applyBorder="1" applyAlignment="1" applyProtection="1">
      <alignment vertical="center" wrapText="1"/>
      <protection locked="0"/>
    </xf>
    <xf numFmtId="169" fontId="79" fillId="0" borderId="55" xfId="7" applyNumberFormat="1" applyFont="1" applyBorder="1" applyAlignment="1">
      <alignment horizontal="left" vertical="center"/>
    </xf>
    <xf numFmtId="170" fontId="79" fillId="13" borderId="55" xfId="7" applyNumberFormat="1" applyFont="1" applyFill="1" applyBorder="1" applyAlignment="1">
      <alignment vertical="center"/>
    </xf>
    <xf numFmtId="49" fontId="79" fillId="0" borderId="55" xfId="7" applyNumberFormat="1" applyFont="1" applyBorder="1" applyAlignment="1">
      <alignment horizontal="left" vertical="center" wrapText="1"/>
    </xf>
    <xf numFmtId="0" fontId="92" fillId="0" borderId="55" xfId="7" applyFont="1" applyBorder="1" applyAlignment="1" applyProtection="1">
      <alignment vertical="center" wrapText="1"/>
      <protection locked="0"/>
    </xf>
    <xf numFmtId="169" fontId="79" fillId="0" borderId="55" xfId="7" applyNumberFormat="1" applyFont="1" applyBorder="1" applyAlignment="1">
      <alignment vertical="center"/>
    </xf>
    <xf numFmtId="0" fontId="90" fillId="0" borderId="55" xfId="7" applyFont="1" applyBorder="1" applyAlignment="1">
      <alignment vertical="center"/>
    </xf>
    <xf numFmtId="170" fontId="79" fillId="0" borderId="55" xfId="7" applyNumberFormat="1" applyFont="1" applyBorder="1" applyAlignment="1">
      <alignment horizontal="center" vertical="center"/>
    </xf>
    <xf numFmtId="49" fontId="79" fillId="14" borderId="55" xfId="7" applyNumberFormat="1" applyFont="1" applyFill="1" applyBorder="1" applyAlignment="1">
      <alignment horizontal="center" vertical="center"/>
    </xf>
    <xf numFmtId="0" fontId="90" fillId="14" borderId="55" xfId="7" applyFont="1" applyFill="1" applyBorder="1" applyAlignment="1">
      <alignment vertical="center" wrapText="1"/>
    </xf>
    <xf numFmtId="0" fontId="79" fillId="14" borderId="55" xfId="7" applyFont="1" applyFill="1" applyBorder="1" applyAlignment="1">
      <alignment horizontal="center" vertical="center"/>
    </xf>
    <xf numFmtId="0" fontId="79" fillId="14" borderId="55" xfId="7" applyFont="1" applyFill="1" applyBorder="1" applyAlignment="1">
      <alignment horizontal="left" vertical="center"/>
    </xf>
    <xf numFmtId="169" fontId="79" fillId="14" borderId="55" xfId="7" applyNumberFormat="1" applyFont="1" applyFill="1" applyBorder="1" applyAlignment="1">
      <alignment vertical="center"/>
    </xf>
    <xf numFmtId="170" fontId="79" fillId="14" borderId="55" xfId="7" applyNumberFormat="1" applyFont="1" applyFill="1" applyBorder="1" applyAlignment="1">
      <alignment vertical="center"/>
    </xf>
    <xf numFmtId="49" fontId="92" fillId="0" borderId="55" xfId="7" applyNumberFormat="1" applyFont="1" applyBorder="1" applyAlignment="1">
      <alignment horizontal="center" vertical="center"/>
    </xf>
    <xf numFmtId="0" fontId="79" fillId="0" borderId="55" xfId="7" applyFont="1" applyBorder="1" applyAlignment="1">
      <alignment vertical="center"/>
    </xf>
    <xf numFmtId="0" fontId="92" fillId="0" borderId="1" xfId="7" applyFont="1"/>
    <xf numFmtId="49" fontId="96" fillId="0" borderId="55" xfId="7" applyNumberFormat="1" applyFont="1" applyBorder="1" applyAlignment="1">
      <alignment horizontal="center" vertical="center"/>
    </xf>
    <xf numFmtId="0" fontId="96" fillId="0" borderId="55" xfId="7" applyFont="1" applyBorder="1" applyAlignment="1">
      <alignment vertical="center" wrapText="1"/>
    </xf>
    <xf numFmtId="0" fontId="96" fillId="0" borderId="55" xfId="7" applyFont="1" applyBorder="1" applyAlignment="1">
      <alignment horizontal="center" vertical="center"/>
    </xf>
    <xf numFmtId="0" fontId="96" fillId="0" borderId="55" xfId="7" applyFont="1" applyBorder="1" applyAlignment="1">
      <alignment horizontal="left" vertical="center"/>
    </xf>
    <xf numFmtId="0" fontId="90" fillId="14" borderId="55" xfId="7" applyFont="1" applyFill="1" applyBorder="1" applyAlignment="1">
      <alignment vertical="center"/>
    </xf>
    <xf numFmtId="0" fontId="99" fillId="0" borderId="55" xfId="7" applyFont="1" applyBorder="1" applyAlignment="1">
      <alignment horizontal="center" vertical="center"/>
    </xf>
    <xf numFmtId="0" fontId="100" fillId="0" borderId="55" xfId="7" applyFont="1" applyBorder="1" applyAlignment="1">
      <alignment vertical="center" wrapText="1"/>
    </xf>
    <xf numFmtId="0" fontId="99" fillId="0" borderId="55" xfId="7" applyFont="1" applyBorder="1" applyAlignment="1">
      <alignment horizontal="left" vertical="center" wrapText="1"/>
    </xf>
    <xf numFmtId="171" fontId="99" fillId="13" borderId="55" xfId="7" applyNumberFormat="1" applyFont="1" applyFill="1" applyBorder="1" applyAlignment="1">
      <alignment horizontal="center" vertical="center"/>
    </xf>
    <xf numFmtId="0" fontId="99" fillId="0" borderId="55" xfId="7" applyFont="1" applyBorder="1"/>
    <xf numFmtId="0" fontId="101" fillId="0" borderId="55" xfId="7" applyFont="1" applyBorder="1" applyAlignment="1">
      <alignment vertical="center" wrapText="1"/>
    </xf>
    <xf numFmtId="0" fontId="102" fillId="0" borderId="55" xfId="7" applyFont="1" applyBorder="1" applyAlignment="1">
      <alignment horizontal="left" vertical="center" wrapText="1"/>
    </xf>
    <xf numFmtId="0" fontId="99" fillId="0" borderId="55" xfId="7" applyFont="1" applyBorder="1" applyAlignment="1">
      <alignment vertical="center" wrapText="1"/>
    </xf>
    <xf numFmtId="0" fontId="100" fillId="14" borderId="55" xfId="7" applyFont="1" applyFill="1" applyBorder="1" applyAlignment="1">
      <alignment vertical="center" wrapText="1"/>
    </xf>
    <xf numFmtId="0" fontId="99" fillId="14" borderId="55" xfId="7" applyFont="1" applyFill="1" applyBorder="1" applyAlignment="1">
      <alignment horizontal="center" vertical="center"/>
    </xf>
    <xf numFmtId="0" fontId="99" fillId="14" borderId="55" xfId="7" applyFont="1" applyFill="1" applyBorder="1" applyAlignment="1">
      <alignment horizontal="left" vertical="center" wrapText="1"/>
    </xf>
    <xf numFmtId="171" fontId="99" fillId="14" borderId="55" xfId="7" applyNumberFormat="1" applyFont="1" applyFill="1" applyBorder="1" applyAlignment="1">
      <alignment horizontal="center" vertical="center"/>
    </xf>
    <xf numFmtId="0" fontId="99" fillId="14" borderId="55" xfId="7" applyFont="1" applyFill="1" applyBorder="1"/>
    <xf numFmtId="0" fontId="79" fillId="0" borderId="55" xfId="6" applyFont="1" applyBorder="1" applyAlignment="1">
      <alignment vertical="center" wrapText="1"/>
    </xf>
    <xf numFmtId="0" fontId="79" fillId="0" borderId="55" xfId="6" applyFont="1" applyBorder="1" applyAlignment="1">
      <alignment horizontal="center" vertical="center"/>
    </xf>
    <xf numFmtId="0" fontId="79" fillId="0" borderId="55" xfId="6" applyFont="1" applyBorder="1" applyAlignment="1">
      <alignment horizontal="left" vertical="center"/>
    </xf>
    <xf numFmtId="172" fontId="79" fillId="13" borderId="55" xfId="6" applyNumberFormat="1" applyFont="1" applyFill="1" applyBorder="1" applyAlignment="1" applyProtection="1">
      <alignment vertical="center"/>
      <protection locked="0"/>
    </xf>
    <xf numFmtId="0" fontId="103" fillId="12" borderId="55" xfId="8" applyFont="1" applyFill="1" applyBorder="1" applyAlignment="1" applyProtection="1">
      <alignment vertical="center"/>
      <protection hidden="1"/>
    </xf>
    <xf numFmtId="0" fontId="79" fillId="12" borderId="55" xfId="8" applyFill="1" applyBorder="1" applyAlignment="1" applyProtection="1">
      <alignment horizontal="right" vertical="center"/>
      <protection hidden="1"/>
    </xf>
    <xf numFmtId="0" fontId="79" fillId="12" borderId="55" xfId="8" applyFill="1" applyBorder="1" applyAlignment="1" applyProtection="1">
      <alignment horizontal="left" vertical="center"/>
      <protection hidden="1"/>
    </xf>
    <xf numFmtId="169" fontId="79" fillId="12" borderId="55" xfId="8" applyNumberFormat="1" applyFill="1" applyBorder="1" applyAlignment="1" applyProtection="1">
      <alignment horizontal="center" vertical="center"/>
      <protection locked="0"/>
    </xf>
    <xf numFmtId="170" fontId="103" fillId="12" borderId="55" xfId="8" applyNumberFormat="1" applyFont="1" applyFill="1" applyBorder="1" applyAlignment="1" applyProtection="1">
      <alignment horizontal="center" vertical="center"/>
      <protection locked="0"/>
    </xf>
    <xf numFmtId="0" fontId="79" fillId="12" borderId="55" xfId="8" applyFill="1" applyBorder="1" applyAlignment="1" applyProtection="1">
      <alignment horizontal="center" vertical="center"/>
      <protection hidden="1"/>
    </xf>
    <xf numFmtId="0" fontId="79" fillId="0" borderId="1" xfId="7" applyFont="1" applyAlignment="1">
      <alignment vertical="center"/>
    </xf>
    <xf numFmtId="0" fontId="79" fillId="0" borderId="1" xfId="7" applyFont="1" applyAlignment="1">
      <alignment horizontal="left" vertical="center"/>
    </xf>
    <xf numFmtId="169" fontId="79" fillId="0" borderId="1" xfId="7" applyNumberFormat="1" applyFont="1" applyAlignment="1">
      <alignment horizontal="right" vertical="center"/>
    </xf>
    <xf numFmtId="0" fontId="79" fillId="0" borderId="1" xfId="7" applyFont="1" applyAlignment="1">
      <alignment horizontal="center" vertical="center"/>
    </xf>
    <xf numFmtId="0" fontId="87" fillId="0" borderId="1" xfId="7" applyAlignment="1">
      <alignment horizontal="left" vertical="center"/>
    </xf>
    <xf numFmtId="0" fontId="87" fillId="0" borderId="1" xfId="7" applyAlignment="1">
      <alignment horizontal="right" vertical="center"/>
    </xf>
    <xf numFmtId="0" fontId="79" fillId="0" borderId="1" xfId="7" applyFont="1" applyAlignment="1">
      <alignment horizontal="right" vertical="center"/>
    </xf>
    <xf numFmtId="0" fontId="104" fillId="0" borderId="1" xfId="7" applyFont="1" applyAlignment="1">
      <alignment horizontal="right"/>
    </xf>
    <xf numFmtId="0" fontId="90" fillId="0" borderId="57" xfId="7" applyFont="1" applyBorder="1" applyAlignment="1">
      <alignment vertical="center" wrapText="1"/>
    </xf>
    <xf numFmtId="0" fontId="79" fillId="0" borderId="58" xfId="7" applyFont="1" applyBorder="1" applyAlignment="1">
      <alignment horizontal="center" vertical="center"/>
    </xf>
    <xf numFmtId="0" fontId="79" fillId="0" borderId="55" xfId="7" applyFont="1" applyBorder="1" applyAlignment="1">
      <alignment horizontal="left" vertical="center" wrapText="1"/>
    </xf>
    <xf numFmtId="0" fontId="95" fillId="0" borderId="1" xfId="7" applyFont="1" applyAlignment="1" applyProtection="1">
      <alignment vertical="center" wrapText="1"/>
      <protection locked="0"/>
    </xf>
    <xf numFmtId="0" fontId="96" fillId="0" borderId="1" xfId="7" applyFont="1" applyAlignment="1" applyProtection="1">
      <alignment vertical="center" wrapText="1"/>
      <protection locked="0"/>
    </xf>
    <xf numFmtId="0" fontId="97" fillId="0" borderId="1" xfId="7" applyFont="1" applyAlignment="1" applyProtection="1">
      <alignment vertical="center" wrapText="1"/>
      <protection locked="0"/>
    </xf>
    <xf numFmtId="0" fontId="79" fillId="0" borderId="59" xfId="7" applyFont="1" applyBorder="1" applyAlignment="1">
      <alignment horizontal="center" vertical="center"/>
    </xf>
    <xf numFmtId="0" fontId="92" fillId="0" borderId="1" xfId="7" applyFont="1" applyAlignment="1" applyProtection="1">
      <alignment vertical="center" wrapText="1"/>
      <protection locked="0"/>
    </xf>
    <xf numFmtId="0" fontId="79" fillId="14" borderId="55" xfId="7" applyFont="1" applyFill="1" applyBorder="1" applyAlignment="1">
      <alignment vertical="center"/>
    </xf>
    <xf numFmtId="169" fontId="79" fillId="13" borderId="60" xfId="7" applyNumberFormat="1" applyFont="1" applyFill="1" applyBorder="1" applyAlignment="1">
      <alignment vertical="center"/>
    </xf>
    <xf numFmtId="0" fontId="99" fillId="14" borderId="55" xfId="7" applyFont="1" applyFill="1" applyBorder="1" applyAlignment="1">
      <alignment horizontal="center" vertical="center" wrapText="1"/>
    </xf>
    <xf numFmtId="171" fontId="99" fillId="14" borderId="59" xfId="7" applyNumberFormat="1" applyFont="1" applyFill="1" applyBorder="1" applyAlignment="1">
      <alignment horizontal="center" vertical="center"/>
    </xf>
    <xf numFmtId="169" fontId="79" fillId="13" borderId="61" xfId="7" applyNumberFormat="1" applyFont="1" applyFill="1" applyBorder="1" applyAlignment="1">
      <alignment vertical="center"/>
    </xf>
    <xf numFmtId="0" fontId="79" fillId="0" borderId="55" xfId="6" applyFont="1" applyBorder="1" applyAlignment="1">
      <alignment vertical="center"/>
    </xf>
    <xf numFmtId="4" fontId="79" fillId="0" borderId="55" xfId="6" applyNumberFormat="1" applyFont="1" applyBorder="1" applyAlignment="1">
      <alignment vertical="center"/>
    </xf>
    <xf numFmtId="0" fontId="103" fillId="15" borderId="55" xfId="8" applyFont="1" applyFill="1" applyBorder="1" applyAlignment="1" applyProtection="1">
      <alignment horizontal="left" vertical="center"/>
      <protection hidden="1"/>
    </xf>
    <xf numFmtId="0" fontId="90" fillId="0" borderId="55" xfId="7" applyFont="1" applyBorder="1" applyAlignment="1" applyProtection="1">
      <alignment vertical="center" wrapText="1"/>
      <protection locked="0"/>
    </xf>
    <xf numFmtId="49" fontId="92" fillId="0" borderId="55" xfId="7" applyNumberFormat="1" applyFont="1" applyBorder="1" applyAlignment="1">
      <alignment horizontal="left" vertical="center" wrapText="1"/>
    </xf>
    <xf numFmtId="0" fontId="95" fillId="0" borderId="55" xfId="7" applyFont="1" applyBorder="1" applyAlignment="1">
      <alignment vertical="center" wrapText="1"/>
    </xf>
    <xf numFmtId="49" fontId="79" fillId="0" borderId="55" xfId="7" applyNumberFormat="1" applyFont="1" applyBorder="1" applyAlignment="1">
      <alignment horizontal="center" vertical="center" wrapText="1"/>
    </xf>
    <xf numFmtId="17" fontId="102" fillId="14" borderId="55" xfId="7" applyNumberFormat="1" applyFont="1" applyFill="1" applyBorder="1" applyAlignment="1">
      <alignment horizontal="center" vertical="center"/>
    </xf>
    <xf numFmtId="173" fontId="87" fillId="0" borderId="1" xfId="7" applyNumberFormat="1" applyAlignment="1">
      <alignment horizontal="right"/>
    </xf>
    <xf numFmtId="173" fontId="87" fillId="0" borderId="1" xfId="7" applyNumberFormat="1" applyAlignment="1">
      <alignment horizontal="center"/>
    </xf>
    <xf numFmtId="173" fontId="87" fillId="0" borderId="1" xfId="7" applyNumberFormat="1"/>
    <xf numFmtId="173" fontId="90" fillId="12" borderId="55" xfId="7" applyNumberFormat="1" applyFont="1" applyFill="1" applyBorder="1" applyAlignment="1">
      <alignment horizontal="center"/>
    </xf>
    <xf numFmtId="173" fontId="79" fillId="0" borderId="1" xfId="7" applyNumberFormat="1" applyFont="1"/>
    <xf numFmtId="0" fontId="99" fillId="0" borderId="55" xfId="7" applyFont="1" applyBorder="1" applyAlignment="1">
      <alignment horizontal="center" vertical="center" wrapText="1"/>
    </xf>
    <xf numFmtId="173" fontId="99" fillId="13" borderId="55" xfId="7" applyNumberFormat="1" applyFont="1" applyFill="1" applyBorder="1" applyAlignment="1">
      <alignment horizontal="center" vertical="center"/>
    </xf>
    <xf numFmtId="173" fontId="99" fillId="0" borderId="55" xfId="7" applyNumberFormat="1" applyFont="1" applyBorder="1" applyAlignment="1">
      <alignment horizontal="center" vertical="center"/>
    </xf>
    <xf numFmtId="173" fontId="102" fillId="0" borderId="55" xfId="7" applyNumberFormat="1" applyFont="1" applyBorder="1" applyAlignment="1">
      <alignment horizontal="center" vertical="center"/>
    </xf>
    <xf numFmtId="0" fontId="100" fillId="0" borderId="55" xfId="7" applyFont="1" applyBorder="1" applyAlignment="1">
      <alignment horizontal="left" vertical="center" wrapText="1"/>
    </xf>
    <xf numFmtId="173" fontId="79" fillId="12" borderId="55" xfId="8" applyNumberFormat="1" applyFill="1" applyBorder="1" applyAlignment="1" applyProtection="1">
      <alignment horizontal="center" vertical="center"/>
      <protection locked="0"/>
    </xf>
    <xf numFmtId="173" fontId="103" fillId="12" borderId="55" xfId="8" applyNumberFormat="1" applyFont="1" applyFill="1" applyBorder="1" applyAlignment="1" applyProtection="1">
      <alignment horizontal="center" vertical="center"/>
      <protection locked="0"/>
    </xf>
    <xf numFmtId="173" fontId="79" fillId="12" borderId="55" xfId="8" applyNumberFormat="1" applyFill="1" applyBorder="1" applyAlignment="1" applyProtection="1">
      <alignment horizontal="center" vertical="center"/>
      <protection hidden="1"/>
    </xf>
    <xf numFmtId="0" fontId="90" fillId="0" borderId="1" xfId="7" applyFont="1" applyAlignment="1">
      <alignment vertical="center"/>
    </xf>
    <xf numFmtId="173" fontId="90" fillId="0" borderId="1" xfId="7" applyNumberFormat="1" applyFont="1" applyAlignment="1">
      <alignment vertical="center"/>
    </xf>
    <xf numFmtId="173" fontId="90" fillId="0" borderId="1" xfId="7" applyNumberFormat="1" applyFont="1" applyAlignment="1">
      <alignment horizontal="center" vertical="center"/>
    </xf>
    <xf numFmtId="173" fontId="79" fillId="0" borderId="1" xfId="7" applyNumberFormat="1" applyFont="1" applyAlignment="1">
      <alignment horizontal="right" vertical="center"/>
    </xf>
    <xf numFmtId="173" fontId="79" fillId="0" borderId="1" xfId="7" applyNumberFormat="1" applyFont="1" applyAlignment="1">
      <alignment horizontal="center" vertical="center"/>
    </xf>
    <xf numFmtId="173" fontId="87" fillId="0" borderId="1" xfId="7" applyNumberFormat="1" applyAlignment="1">
      <alignment horizontal="right" vertical="center"/>
    </xf>
    <xf numFmtId="173" fontId="87" fillId="0" borderId="1" xfId="7" applyNumberFormat="1" applyAlignment="1">
      <alignment horizontal="center" vertical="center"/>
    </xf>
    <xf numFmtId="0" fontId="79" fillId="0" borderId="1" xfId="8" applyProtection="1">
      <protection hidden="1"/>
    </xf>
    <xf numFmtId="0" fontId="108" fillId="0" borderId="1" xfId="8" applyFont="1" applyProtection="1">
      <protection hidden="1"/>
    </xf>
    <xf numFmtId="0" fontId="79" fillId="0" borderId="1" xfId="8"/>
    <xf numFmtId="0" fontId="79" fillId="0" borderId="1" xfId="8" applyAlignment="1" applyProtection="1">
      <alignment horizontal="center" vertical="center"/>
      <protection hidden="1"/>
    </xf>
    <xf numFmtId="0" fontId="79" fillId="0" borderId="1" xfId="8" applyAlignment="1" applyProtection="1">
      <alignment horizontal="right" vertical="center"/>
      <protection hidden="1"/>
    </xf>
    <xf numFmtId="0" fontId="79" fillId="0" borderId="1" xfId="8" applyAlignment="1" applyProtection="1">
      <alignment horizontal="left" vertical="center"/>
      <protection hidden="1"/>
    </xf>
    <xf numFmtId="0" fontId="79" fillId="0" borderId="1" xfId="8" applyAlignment="1" applyProtection="1">
      <alignment horizontal="center" vertical="center"/>
      <protection locked="0"/>
    </xf>
    <xf numFmtId="168" fontId="79" fillId="0" borderId="1" xfId="8" applyNumberFormat="1" applyAlignment="1" applyProtection="1">
      <alignment horizontal="center" vertical="center"/>
      <protection locked="0"/>
    </xf>
    <xf numFmtId="0" fontId="92" fillId="0" borderId="55" xfId="7" applyFont="1" applyBorder="1" applyAlignment="1">
      <alignment horizontal="center" vertical="center"/>
    </xf>
    <xf numFmtId="0" fontId="90" fillId="0" borderId="55" xfId="7" applyFont="1" applyBorder="1" applyAlignment="1">
      <alignment horizontal="left" vertical="center" wrapText="1"/>
    </xf>
    <xf numFmtId="0" fontId="110" fillId="0" borderId="55" xfId="8" applyFont="1" applyBorder="1" applyAlignment="1" applyProtection="1">
      <alignment vertical="center" wrapText="1"/>
      <protection hidden="1"/>
    </xf>
    <xf numFmtId="0" fontId="110" fillId="0" borderId="55" xfId="8" applyFont="1" applyBorder="1" applyAlignment="1" applyProtection="1">
      <alignment horizontal="center" vertical="center"/>
      <protection hidden="1"/>
    </xf>
    <xf numFmtId="174" fontId="92" fillId="13" borderId="55" xfId="7" applyNumberFormat="1" applyFont="1" applyFill="1" applyBorder="1" applyAlignment="1">
      <alignment horizontal="center" vertical="center"/>
    </xf>
    <xf numFmtId="174" fontId="92" fillId="0" borderId="55" xfId="7" applyNumberFormat="1" applyFont="1" applyBorder="1" applyAlignment="1">
      <alignment horizontal="center" vertical="center"/>
    </xf>
    <xf numFmtId="174" fontId="90" fillId="0" borderId="55" xfId="7" applyNumberFormat="1" applyFont="1" applyBorder="1" applyAlignment="1">
      <alignment horizontal="center" vertical="center"/>
    </xf>
    <xf numFmtId="173" fontId="92" fillId="12" borderId="55" xfId="8" applyNumberFormat="1" applyFont="1" applyFill="1" applyBorder="1" applyAlignment="1" applyProtection="1">
      <alignment horizontal="center" vertical="center"/>
      <protection locked="0"/>
    </xf>
    <xf numFmtId="173" fontId="112" fillId="12" borderId="55" xfId="8" applyNumberFormat="1" applyFont="1" applyFill="1" applyBorder="1" applyAlignment="1" applyProtection="1">
      <alignment horizontal="center" vertical="center"/>
      <protection locked="0"/>
    </xf>
    <xf numFmtId="0" fontId="113" fillId="0" borderId="1" xfId="7" applyFont="1" applyAlignment="1">
      <alignment wrapText="1"/>
    </xf>
    <xf numFmtId="0" fontId="114" fillId="0" borderId="1" xfId="7" applyFont="1" applyAlignment="1">
      <alignment wrapText="1"/>
    </xf>
    <xf numFmtId="0" fontId="103" fillId="0" borderId="1" xfId="7" applyFont="1" applyAlignment="1">
      <alignment horizontal="left" vertical="center"/>
    </xf>
    <xf numFmtId="0" fontId="115" fillId="0" borderId="55" xfId="8" applyFont="1" applyBorder="1" applyAlignment="1" applyProtection="1">
      <alignment vertical="center" wrapText="1"/>
      <protection hidden="1"/>
    </xf>
    <xf numFmtId="0" fontId="115" fillId="0" borderId="55" xfId="8" applyFont="1" applyBorder="1" applyAlignment="1" applyProtection="1">
      <alignment horizontal="center" vertical="center"/>
      <protection hidden="1"/>
    </xf>
    <xf numFmtId="0" fontId="102" fillId="0" borderId="55" xfId="7" applyFont="1" applyBorder="1" applyAlignment="1">
      <alignment horizontal="center" vertical="center"/>
    </xf>
    <xf numFmtId="173" fontId="102" fillId="13" borderId="55" xfId="7" applyNumberFormat="1" applyFont="1" applyFill="1" applyBorder="1" applyAlignment="1">
      <alignment horizontal="center" vertical="center"/>
    </xf>
    <xf numFmtId="0" fontId="101" fillId="0" borderId="55" xfId="7" applyFont="1" applyBorder="1" applyAlignment="1">
      <alignment horizontal="center" vertical="center"/>
    </xf>
    <xf numFmtId="0" fontId="95" fillId="12" borderId="55" xfId="7" applyFont="1" applyFill="1" applyBorder="1" applyAlignment="1">
      <alignment horizontal="center" vertical="center"/>
    </xf>
    <xf numFmtId="168" fontId="95" fillId="12" borderId="55" xfId="7" applyNumberFormat="1" applyFont="1" applyFill="1" applyBorder="1" applyAlignment="1">
      <alignment horizontal="center" vertical="center"/>
    </xf>
    <xf numFmtId="0" fontId="118" fillId="16" borderId="55" xfId="7" applyFont="1" applyFill="1" applyBorder="1" applyAlignment="1">
      <alignment horizontal="left"/>
    </xf>
    <xf numFmtId="0" fontId="92" fillId="16" borderId="55" xfId="7" applyFont="1" applyFill="1" applyBorder="1" applyAlignment="1">
      <alignment horizontal="left"/>
    </xf>
    <xf numFmtId="0" fontId="118" fillId="16" borderId="55" xfId="7" applyFont="1" applyFill="1" applyBorder="1"/>
    <xf numFmtId="0" fontId="118" fillId="16" borderId="55" xfId="7" applyFont="1" applyFill="1" applyBorder="1" applyProtection="1">
      <protection locked="0"/>
    </xf>
    <xf numFmtId="4" fontId="118" fillId="16" borderId="55" xfId="7" applyNumberFormat="1" applyFont="1" applyFill="1" applyBorder="1"/>
    <xf numFmtId="0" fontId="92" fillId="16" borderId="55" xfId="7" applyFont="1" applyFill="1" applyBorder="1"/>
    <xf numFmtId="49" fontId="92" fillId="0" borderId="55" xfId="7" applyNumberFormat="1" applyFont="1" applyBorder="1" applyAlignment="1">
      <alignment horizontal="center" vertical="center" wrapText="1"/>
    </xf>
    <xf numFmtId="0" fontId="92" fillId="0" borderId="55" xfId="9" applyFont="1" applyBorder="1" applyAlignment="1">
      <alignment horizontal="left" vertical="center" wrapText="1"/>
    </xf>
    <xf numFmtId="3" fontId="92" fillId="0" borderId="55" xfId="7" applyNumberFormat="1" applyFont="1" applyBorder="1" applyAlignment="1">
      <alignment horizontal="center" vertical="center"/>
    </xf>
    <xf numFmtId="0" fontId="92" fillId="0" borderId="55" xfId="7" applyFont="1" applyBorder="1" applyAlignment="1">
      <alignment horizontal="center" vertical="center" wrapText="1"/>
    </xf>
    <xf numFmtId="170" fontId="92" fillId="13" borderId="55" xfId="7" applyNumberFormat="1" applyFont="1" applyFill="1" applyBorder="1" applyAlignment="1" applyProtection="1">
      <alignment vertical="center"/>
      <protection locked="0"/>
    </xf>
    <xf numFmtId="170" fontId="92" fillId="0" borderId="55" xfId="7" applyNumberFormat="1" applyFont="1" applyBorder="1" applyAlignment="1">
      <alignment vertical="center"/>
    </xf>
    <xf numFmtId="0" fontId="92" fillId="0" borderId="55" xfId="7" applyFont="1" applyBorder="1"/>
    <xf numFmtId="0" fontId="118" fillId="16" borderId="55" xfId="7" applyFont="1" applyFill="1" applyBorder="1" applyAlignment="1">
      <alignment horizontal="center"/>
    </xf>
    <xf numFmtId="170" fontId="118" fillId="16" borderId="55" xfId="7" applyNumberFormat="1" applyFont="1" applyFill="1" applyBorder="1" applyProtection="1">
      <protection locked="0"/>
    </xf>
    <xf numFmtId="170" fontId="118" fillId="16" borderId="55" xfId="7" applyNumberFormat="1" applyFont="1" applyFill="1" applyBorder="1"/>
    <xf numFmtId="0" fontId="92" fillId="0" borderId="55" xfId="7" applyFont="1" applyBorder="1" applyAlignment="1">
      <alignment horizontal="left" vertical="center" wrapText="1"/>
    </xf>
    <xf numFmtId="0" fontId="79" fillId="0" borderId="55" xfId="7" applyFont="1" applyBorder="1"/>
    <xf numFmtId="169" fontId="79" fillId="13" borderId="55" xfId="7" applyNumberFormat="1" applyFont="1" applyFill="1" applyBorder="1"/>
    <xf numFmtId="0" fontId="79" fillId="0" borderId="55" xfId="7" applyFont="1" applyBorder="1" applyAlignment="1">
      <alignment wrapText="1"/>
    </xf>
    <xf numFmtId="170" fontId="79" fillId="13" borderId="55" xfId="7" applyNumberFormat="1" applyFont="1" applyFill="1" applyBorder="1"/>
    <xf numFmtId="0" fontId="112" fillId="15" borderId="55" xfId="8" applyFont="1" applyFill="1" applyBorder="1" applyAlignment="1" applyProtection="1">
      <alignment horizontal="left" vertical="center"/>
      <protection hidden="1"/>
    </xf>
    <xf numFmtId="0" fontId="87" fillId="12" borderId="58" xfId="7" applyFill="1" applyBorder="1"/>
    <xf numFmtId="0" fontId="92" fillId="12" borderId="55" xfId="8" applyFont="1" applyFill="1" applyBorder="1" applyAlignment="1" applyProtection="1">
      <alignment horizontal="right" vertical="center"/>
      <protection hidden="1"/>
    </xf>
    <xf numFmtId="0" fontId="92" fillId="12" borderId="55" xfId="8" applyFont="1" applyFill="1" applyBorder="1" applyAlignment="1" applyProtection="1">
      <alignment horizontal="left" vertical="center"/>
      <protection hidden="1"/>
    </xf>
    <xf numFmtId="169" fontId="92" fillId="12" borderId="55" xfId="8" applyNumberFormat="1" applyFont="1" applyFill="1" applyBorder="1" applyAlignment="1" applyProtection="1">
      <alignment horizontal="center" vertical="center"/>
      <protection locked="0"/>
    </xf>
    <xf numFmtId="170" fontId="95" fillId="12" borderId="55" xfId="8" applyNumberFormat="1" applyFont="1" applyFill="1" applyBorder="1" applyAlignment="1" applyProtection="1">
      <alignment horizontal="center" vertical="center"/>
      <protection locked="0"/>
    </xf>
    <xf numFmtId="0" fontId="92" fillId="12" borderId="55" xfId="8" applyFont="1" applyFill="1" applyBorder="1" applyAlignment="1" applyProtection="1">
      <alignment horizontal="center" vertical="center"/>
      <protection hidden="1"/>
    </xf>
    <xf numFmtId="0" fontId="79" fillId="0" borderId="1" xfId="8" applyAlignment="1" applyProtection="1">
      <alignment horizontal="center" vertical="center" wrapText="1"/>
      <protection locked="0"/>
    </xf>
    <xf numFmtId="49" fontId="110" fillId="0" borderId="55" xfId="8" applyNumberFormat="1" applyFont="1" applyBorder="1" applyAlignment="1" applyProtection="1">
      <alignment horizontal="center" vertical="center"/>
      <protection hidden="1"/>
    </xf>
    <xf numFmtId="0" fontId="110" fillId="0" borderId="55" xfId="8" applyFont="1" applyBorder="1" applyAlignment="1" applyProtection="1">
      <alignment horizontal="right" vertical="center"/>
      <protection hidden="1"/>
    </xf>
    <xf numFmtId="0" fontId="110" fillId="0" borderId="55" xfId="8" applyFont="1" applyBorder="1" applyAlignment="1" applyProtection="1">
      <alignment horizontal="left" vertical="center"/>
      <protection hidden="1"/>
    </xf>
    <xf numFmtId="169" fontId="79" fillId="13" borderId="55" xfId="8" applyNumberFormat="1" applyFill="1" applyBorder="1" applyAlignment="1" applyProtection="1">
      <alignment horizontal="center" vertical="center"/>
      <protection locked="0"/>
    </xf>
    <xf numFmtId="170" fontId="79" fillId="0" borderId="55" xfId="8" applyNumberFormat="1" applyBorder="1" applyAlignment="1" applyProtection="1">
      <alignment horizontal="center" vertical="center"/>
      <protection locked="0"/>
    </xf>
    <xf numFmtId="49" fontId="79" fillId="0" borderId="55" xfId="6" applyNumberFormat="1" applyFont="1" applyBorder="1" applyAlignment="1">
      <alignment horizontal="center" vertical="center"/>
    </xf>
    <xf numFmtId="0" fontId="90" fillId="0" borderId="55" xfId="6" applyFont="1" applyBorder="1" applyAlignment="1">
      <alignment vertical="center"/>
    </xf>
    <xf numFmtId="0" fontId="95" fillId="0" borderId="55" xfId="6" applyFont="1" applyBorder="1" applyAlignment="1">
      <alignment vertical="center" wrapText="1"/>
    </xf>
    <xf numFmtId="0" fontId="87" fillId="12" borderId="55" xfId="7" applyFill="1" applyBorder="1"/>
    <xf numFmtId="0" fontId="92" fillId="0" borderId="55" xfId="7" applyFont="1" applyBorder="1" applyAlignment="1">
      <alignment vertical="center"/>
    </xf>
    <xf numFmtId="0" fontId="120" fillId="0" borderId="1" xfId="3" applyFont="1"/>
    <xf numFmtId="0" fontId="121" fillId="14" borderId="1" xfId="3" applyFont="1" applyFill="1" applyAlignment="1">
      <alignment horizontal="center" vertical="center" wrapText="1" shrinkToFit="1"/>
    </xf>
    <xf numFmtId="0" fontId="121" fillId="14" borderId="1" xfId="3" applyFont="1" applyFill="1" applyAlignment="1">
      <alignment horizontal="center" vertical="center"/>
    </xf>
    <xf numFmtId="0" fontId="121" fillId="14" borderId="1" xfId="3" applyFont="1" applyFill="1" applyAlignment="1">
      <alignment horizontal="center"/>
    </xf>
    <xf numFmtId="0" fontId="121" fillId="0" borderId="1" xfId="3" applyFont="1" applyAlignment="1">
      <alignment horizontal="center" vertical="center"/>
    </xf>
    <xf numFmtId="0" fontId="121" fillId="0" borderId="1" xfId="3" applyFont="1" applyAlignment="1">
      <alignment horizontal="center"/>
    </xf>
    <xf numFmtId="175" fontId="121" fillId="0" borderId="1" xfId="3" applyNumberFormat="1" applyFont="1" applyAlignment="1">
      <alignment horizontal="center"/>
    </xf>
    <xf numFmtId="0" fontId="121" fillId="14" borderId="38" xfId="3" applyFont="1" applyFill="1" applyBorder="1" applyAlignment="1">
      <alignment horizontal="center" vertical="center"/>
    </xf>
    <xf numFmtId="49" fontId="122" fillId="14" borderId="38" xfId="3" applyNumberFormat="1" applyFont="1" applyFill="1" applyBorder="1" applyAlignment="1">
      <alignment horizontal="center"/>
    </xf>
    <xf numFmtId="0" fontId="122" fillId="14" borderId="38" xfId="3" applyFont="1" applyFill="1" applyBorder="1" applyAlignment="1" applyProtection="1">
      <alignment vertical="top" wrapText="1"/>
      <protection locked="0"/>
    </xf>
    <xf numFmtId="0" fontId="121" fillId="14" borderId="38" xfId="3" applyFont="1" applyFill="1" applyBorder="1" applyAlignment="1">
      <alignment horizontal="center"/>
    </xf>
    <xf numFmtId="169" fontId="121" fillId="14" borderId="38" xfId="3" applyNumberFormat="1" applyFont="1" applyFill="1" applyBorder="1" applyAlignment="1" applyProtection="1">
      <alignment horizontal="right"/>
      <protection locked="0"/>
    </xf>
    <xf numFmtId="169" fontId="121" fillId="14" borderId="38" xfId="3" applyNumberFormat="1" applyFont="1" applyFill="1" applyBorder="1" applyAlignment="1">
      <alignment horizontal="right"/>
    </xf>
    <xf numFmtId="0" fontId="121" fillId="0" borderId="1" xfId="3" applyFont="1"/>
    <xf numFmtId="49" fontId="122" fillId="14" borderId="1" xfId="3" applyNumberFormat="1" applyFont="1" applyFill="1" applyAlignment="1">
      <alignment horizontal="center"/>
    </xf>
    <xf numFmtId="0" fontId="122" fillId="0" borderId="1" xfId="3" applyFont="1" applyAlignment="1" applyProtection="1">
      <alignment vertical="top" wrapText="1"/>
      <protection locked="0"/>
    </xf>
    <xf numFmtId="169" fontId="121" fillId="0" borderId="1" xfId="3" applyNumberFormat="1" applyFont="1" applyAlignment="1" applyProtection="1">
      <alignment horizontal="right"/>
      <protection locked="0"/>
    </xf>
    <xf numFmtId="169" fontId="121" fillId="0" borderId="1" xfId="3" applyNumberFormat="1" applyFont="1" applyAlignment="1">
      <alignment horizontal="right"/>
    </xf>
    <xf numFmtId="0" fontId="122" fillId="14" borderId="1" xfId="3" applyFont="1" applyFill="1" applyAlignment="1">
      <alignment horizontal="center"/>
    </xf>
    <xf numFmtId="0" fontId="121" fillId="0" borderId="1" xfId="3" applyFont="1" applyAlignment="1" applyProtection="1">
      <alignment vertical="top" wrapText="1"/>
      <protection locked="0"/>
    </xf>
    <xf numFmtId="169" fontId="121" fillId="0" borderId="1" xfId="3" applyNumberFormat="1" applyFont="1"/>
    <xf numFmtId="0" fontId="121" fillId="14" borderId="1" xfId="3" applyFont="1" applyFill="1" applyAlignment="1">
      <alignment horizontal="right"/>
    </xf>
    <xf numFmtId="0" fontId="122" fillId="0" borderId="1" xfId="3" applyFont="1"/>
    <xf numFmtId="0" fontId="121" fillId="0" borderId="1" xfId="3" applyFont="1" applyAlignment="1">
      <alignment wrapText="1"/>
    </xf>
    <xf numFmtId="0" fontId="121" fillId="0" borderId="1" xfId="3" applyFont="1" applyAlignment="1">
      <alignment horizontal="left" wrapText="1"/>
    </xf>
    <xf numFmtId="0" fontId="120" fillId="14" borderId="1" xfId="3" applyFont="1" applyFill="1" applyAlignment="1">
      <alignment horizontal="center" vertical="center"/>
    </xf>
    <xf numFmtId="0" fontId="120" fillId="14" borderId="1" xfId="3" applyFont="1" applyFill="1" applyAlignment="1">
      <alignment horizontal="right"/>
    </xf>
    <xf numFmtId="0" fontId="121" fillId="0" borderId="1" xfId="3" applyFont="1" applyAlignment="1">
      <alignment vertical="top" wrapText="1" shrinkToFit="1"/>
    </xf>
    <xf numFmtId="0" fontId="120" fillId="14" borderId="25" xfId="3" applyFont="1" applyFill="1" applyBorder="1" applyAlignment="1">
      <alignment horizontal="center" vertical="center"/>
    </xf>
    <xf numFmtId="0" fontId="120" fillId="14" borderId="25" xfId="3" applyFont="1" applyFill="1" applyBorder="1" applyAlignment="1">
      <alignment horizontal="right"/>
    </xf>
    <xf numFmtId="0" fontId="122" fillId="14" borderId="25" xfId="3" applyFont="1" applyFill="1" applyBorder="1"/>
    <xf numFmtId="0" fontId="121" fillId="14" borderId="25" xfId="3" applyFont="1" applyFill="1" applyBorder="1" applyAlignment="1">
      <alignment horizontal="center"/>
    </xf>
    <xf numFmtId="169" fontId="121" fillId="14" borderId="25" xfId="3" applyNumberFormat="1" applyFont="1" applyFill="1" applyBorder="1" applyAlignment="1" applyProtection="1">
      <alignment horizontal="right"/>
      <protection locked="0"/>
    </xf>
    <xf numFmtId="169" fontId="122" fillId="14" borderId="25" xfId="3" applyNumberFormat="1" applyFont="1" applyFill="1" applyBorder="1" applyAlignment="1" applyProtection="1">
      <alignment horizontal="right"/>
      <protection locked="0"/>
    </xf>
    <xf numFmtId="0" fontId="122" fillId="0" borderId="1" xfId="3" applyFont="1" applyAlignment="1">
      <alignment horizontal="center"/>
    </xf>
    <xf numFmtId="169" fontId="122" fillId="0" borderId="1" xfId="3" applyNumberFormat="1" applyFont="1" applyAlignment="1">
      <alignment horizontal="right"/>
    </xf>
    <xf numFmtId="175" fontId="121" fillId="0" borderId="1" xfId="3" applyNumberFormat="1" applyFont="1" applyProtection="1">
      <protection locked="0"/>
    </xf>
    <xf numFmtId="0" fontId="120" fillId="0" borderId="1" xfId="3" applyFont="1" applyAlignment="1">
      <alignment horizontal="center" vertical="center"/>
    </xf>
    <xf numFmtId="0" fontId="120" fillId="0" borderId="1" xfId="3" applyFont="1" applyAlignment="1">
      <alignment horizontal="right"/>
    </xf>
    <xf numFmtId="169" fontId="121" fillId="0" borderId="1" xfId="3" applyNumberFormat="1" applyFont="1" applyProtection="1">
      <protection locked="0"/>
    </xf>
    <xf numFmtId="0" fontId="120" fillId="0" borderId="1" xfId="3" applyFont="1" applyAlignment="1">
      <alignment horizontal="center"/>
    </xf>
    <xf numFmtId="175" fontId="120" fillId="0" borderId="1" xfId="3" applyNumberFormat="1" applyFont="1" applyProtection="1">
      <protection locked="0"/>
    </xf>
    <xf numFmtId="0" fontId="123" fillId="0" borderId="1" xfId="3" applyFont="1" applyAlignment="1">
      <alignment horizontal="left"/>
    </xf>
    <xf numFmtId="169" fontId="122" fillId="0" borderId="1" xfId="3" applyNumberFormat="1" applyFont="1" applyAlignment="1" applyProtection="1">
      <alignment horizontal="right"/>
      <protection locked="0"/>
    </xf>
    <xf numFmtId="0" fontId="122" fillId="0" borderId="38" xfId="3" applyFont="1" applyBorder="1"/>
    <xf numFmtId="0" fontId="121" fillId="0" borderId="38" xfId="3" applyFont="1" applyBorder="1" applyAlignment="1">
      <alignment horizontal="center"/>
    </xf>
    <xf numFmtId="0" fontId="121" fillId="0" borderId="38" xfId="3" applyFont="1" applyBorder="1"/>
    <xf numFmtId="4" fontId="121" fillId="0" borderId="38" xfId="3" applyNumberFormat="1" applyFont="1" applyBorder="1" applyAlignment="1">
      <alignment horizontal="right"/>
    </xf>
    <xf numFmtId="0" fontId="121" fillId="0" borderId="38" xfId="3" applyFont="1" applyBorder="1" applyAlignment="1" applyProtection="1">
      <alignment vertical="top" wrapText="1"/>
      <protection locked="0"/>
    </xf>
    <xf numFmtId="169" fontId="121" fillId="0" borderId="38" xfId="3" applyNumberFormat="1" applyFont="1" applyBorder="1" applyAlignment="1" applyProtection="1">
      <alignment horizontal="right"/>
      <protection locked="0"/>
    </xf>
    <xf numFmtId="169" fontId="121" fillId="0" borderId="38" xfId="3" applyNumberFormat="1" applyFont="1" applyBorder="1" applyAlignment="1">
      <alignment horizontal="right"/>
    </xf>
    <xf numFmtId="0" fontId="121" fillId="0" borderId="25" xfId="3" applyFont="1" applyBorder="1" applyAlignment="1" applyProtection="1">
      <alignment vertical="top" wrapText="1"/>
      <protection locked="0"/>
    </xf>
    <xf numFmtId="0" fontId="121" fillId="0" borderId="25" xfId="3" applyFont="1" applyBorder="1" applyAlignment="1">
      <alignment horizontal="center"/>
    </xf>
    <xf numFmtId="169" fontId="121" fillId="0" borderId="25" xfId="3" applyNumberFormat="1" applyFont="1" applyBorder="1" applyAlignment="1" applyProtection="1">
      <alignment horizontal="right"/>
      <protection locked="0"/>
    </xf>
    <xf numFmtId="169" fontId="121" fillId="0" borderId="25" xfId="3" applyNumberFormat="1" applyFont="1" applyBorder="1" applyAlignment="1">
      <alignment horizontal="right"/>
    </xf>
    <xf numFmtId="0" fontId="122" fillId="14" borderId="25" xfId="3" applyFont="1" applyFill="1" applyBorder="1" applyAlignment="1">
      <alignment horizontal="center"/>
    </xf>
    <xf numFmtId="0" fontId="122" fillId="14" borderId="25" xfId="3" applyFont="1" applyFill="1" applyBorder="1" applyAlignment="1" applyProtection="1">
      <alignment vertical="top" wrapText="1"/>
      <protection locked="0"/>
    </xf>
    <xf numFmtId="169" fontId="122" fillId="14" borderId="25" xfId="3" applyNumberFormat="1" applyFont="1" applyFill="1" applyBorder="1" applyAlignment="1">
      <alignment horizontal="right"/>
    </xf>
    <xf numFmtId="0" fontId="124" fillId="0" borderId="1" xfId="3" applyFont="1"/>
    <xf numFmtId="0" fontId="123" fillId="0" borderId="1" xfId="3" applyFont="1" applyAlignment="1">
      <alignment vertical="top" wrapText="1" shrinkToFit="1"/>
    </xf>
    <xf numFmtId="0" fontId="125" fillId="0" borderId="1" xfId="3" applyFont="1"/>
    <xf numFmtId="0" fontId="120" fillId="0" borderId="1" xfId="3" applyFont="1" applyAlignment="1">
      <alignment vertical="top" wrapText="1" shrinkToFit="1"/>
    </xf>
    <xf numFmtId="0" fontId="80" fillId="0" borderId="1" xfId="10"/>
    <xf numFmtId="0" fontId="126" fillId="0" borderId="1" xfId="10" applyFont="1" applyAlignment="1">
      <alignment vertical="top"/>
    </xf>
    <xf numFmtId="4" fontId="80" fillId="0" borderId="1" xfId="10" applyNumberFormat="1"/>
    <xf numFmtId="3" fontId="80" fillId="0" borderId="1" xfId="10" applyNumberFormat="1"/>
    <xf numFmtId="0" fontId="127" fillId="0" borderId="1" xfId="10" applyFont="1" applyAlignment="1">
      <alignment vertical="top"/>
    </xf>
    <xf numFmtId="0" fontId="127" fillId="0" borderId="1" xfId="10" applyFont="1" applyAlignment="1">
      <alignment horizontal="left" indent="1"/>
    </xf>
    <xf numFmtId="3" fontId="80" fillId="0" borderId="1" xfId="10" applyNumberFormat="1" applyAlignment="1">
      <alignment horizontal="left" vertical="center"/>
    </xf>
    <xf numFmtId="0" fontId="59" fillId="0" borderId="55" xfId="10" applyFont="1" applyBorder="1" applyAlignment="1">
      <alignment horizontal="center" vertical="center" wrapText="1"/>
    </xf>
    <xf numFmtId="0" fontId="59" fillId="0" borderId="55" xfId="10" applyFont="1" applyBorder="1" applyAlignment="1">
      <alignment horizontal="center" vertical="center"/>
    </xf>
    <xf numFmtId="4" fontId="59" fillId="0" borderId="55" xfId="10" applyNumberFormat="1" applyFont="1" applyBorder="1" applyAlignment="1">
      <alignment horizontal="center" vertical="center" wrapText="1"/>
    </xf>
    <xf numFmtId="3" fontId="59" fillId="0" borderId="55" xfId="10" applyNumberFormat="1" applyFont="1" applyBorder="1" applyAlignment="1">
      <alignment horizontal="center" vertical="center" wrapText="1"/>
    </xf>
    <xf numFmtId="0" fontId="59" fillId="0" borderId="1" xfId="10" applyFont="1"/>
    <xf numFmtId="49" fontId="126" fillId="17" borderId="55" xfId="10" applyNumberFormat="1" applyFont="1" applyFill="1" applyBorder="1"/>
    <xf numFmtId="0" fontId="126" fillId="17" borderId="55" xfId="10" applyFont="1" applyFill="1" applyBorder="1" applyAlignment="1">
      <alignment vertical="top"/>
    </xf>
    <xf numFmtId="0" fontId="126" fillId="17" borderId="55" xfId="10" applyFont="1" applyFill="1" applyBorder="1" applyAlignment="1">
      <alignment horizontal="left" indent="1"/>
    </xf>
    <xf numFmtId="0" fontId="126" fillId="17" borderId="55" xfId="10" applyFont="1" applyFill="1" applyBorder="1"/>
    <xf numFmtId="4" fontId="126" fillId="17" borderId="55" xfId="10" applyNumberFormat="1" applyFont="1" applyFill="1" applyBorder="1"/>
    <xf numFmtId="3" fontId="126" fillId="17" borderId="55" xfId="10" applyNumberFormat="1" applyFont="1" applyFill="1" applyBorder="1"/>
    <xf numFmtId="0" fontId="60" fillId="0" borderId="1" xfId="10" applyFont="1"/>
    <xf numFmtId="49" fontId="127" fillId="18" borderId="55" xfId="10" applyNumberFormat="1" applyFont="1" applyFill="1" applyBorder="1"/>
    <xf numFmtId="0" fontId="127" fillId="18" borderId="55" xfId="10" applyFont="1" applyFill="1" applyBorder="1" applyAlignment="1">
      <alignment vertical="top"/>
    </xf>
    <xf numFmtId="0" fontId="127" fillId="18" borderId="55" xfId="10" applyFont="1" applyFill="1" applyBorder="1" applyAlignment="1">
      <alignment horizontal="left" indent="1"/>
    </xf>
    <xf numFmtId="0" fontId="127" fillId="18" borderId="55" xfId="10" applyFont="1" applyFill="1" applyBorder="1"/>
    <xf numFmtId="4" fontId="127" fillId="18" borderId="55" xfId="10" applyNumberFormat="1" applyFont="1" applyFill="1" applyBorder="1"/>
    <xf numFmtId="3" fontId="127" fillId="18" borderId="55" xfId="10" applyNumberFormat="1" applyFont="1" applyFill="1" applyBorder="1"/>
    <xf numFmtId="49" fontId="127" fillId="11" borderId="55" xfId="10" applyNumberFormat="1" applyFont="1" applyFill="1" applyBorder="1"/>
    <xf numFmtId="0" fontId="127" fillId="11" borderId="55" xfId="10" applyFont="1" applyFill="1" applyBorder="1" applyAlignment="1">
      <alignment vertical="top"/>
    </xf>
    <xf numFmtId="0" fontId="127" fillId="11" borderId="55" xfId="10" applyFont="1" applyFill="1" applyBorder="1" applyAlignment="1">
      <alignment horizontal="left" indent="1"/>
    </xf>
    <xf numFmtId="0" fontId="127" fillId="11" borderId="55" xfId="10" applyFont="1" applyFill="1" applyBorder="1"/>
    <xf numFmtId="4" fontId="127" fillId="11" borderId="55" xfId="10" applyNumberFormat="1" applyFont="1" applyFill="1" applyBorder="1"/>
    <xf numFmtId="3" fontId="127" fillId="0" borderId="55" xfId="10" applyNumberFormat="1" applyFont="1" applyBorder="1"/>
    <xf numFmtId="0" fontId="80" fillId="0" borderId="55" xfId="10" applyBorder="1" applyAlignment="1">
      <alignment wrapText="1"/>
    </xf>
    <xf numFmtId="0" fontId="128" fillId="0" borderId="55" xfId="10" applyFont="1" applyBorder="1" applyAlignment="1">
      <alignment vertical="top" wrapText="1"/>
    </xf>
    <xf numFmtId="0" fontId="80" fillId="0" borderId="55" xfId="10" applyBorder="1" applyAlignment="1">
      <alignment horizontal="left" wrapText="1"/>
    </xf>
    <xf numFmtId="4" fontId="80" fillId="0" borderId="55" xfId="10" applyNumberFormat="1" applyBorder="1" applyAlignment="1">
      <alignment wrapText="1"/>
    </xf>
    <xf numFmtId="3" fontId="80" fillId="0" borderId="55" xfId="10" applyNumberFormat="1" applyBorder="1" applyAlignment="1">
      <alignment wrapText="1"/>
    </xf>
    <xf numFmtId="0" fontId="80" fillId="0" borderId="1" xfId="10" applyAlignment="1">
      <alignment wrapText="1"/>
    </xf>
    <xf numFmtId="49" fontId="127" fillId="0" borderId="55" xfId="10" applyNumberFormat="1" applyFont="1" applyBorder="1"/>
    <xf numFmtId="0" fontId="127" fillId="0" borderId="55" xfId="10" applyFont="1" applyBorder="1" applyAlignment="1">
      <alignment vertical="top"/>
    </xf>
    <xf numFmtId="0" fontId="127" fillId="0" borderId="55" xfId="10" applyFont="1" applyBorder="1" applyAlignment="1">
      <alignment horizontal="left" indent="1"/>
    </xf>
    <xf numFmtId="0" fontId="127" fillId="0" borderId="55" xfId="10" applyFont="1" applyBorder="1"/>
    <xf numFmtId="4" fontId="127" fillId="0" borderId="55" xfId="10" applyNumberFormat="1" applyFont="1" applyBorder="1"/>
    <xf numFmtId="0" fontId="80" fillId="0" borderId="1" xfId="10" applyAlignment="1">
      <alignment vertical="top"/>
    </xf>
    <xf numFmtId="0" fontId="80" fillId="0" borderId="1" xfId="10" applyAlignment="1">
      <alignment horizontal="left" indent="1"/>
    </xf>
    <xf numFmtId="49" fontId="127" fillId="11" borderId="55" xfId="10" applyNumberFormat="1" applyFont="1" applyFill="1" applyBorder="1" applyAlignment="1">
      <alignment vertical="center"/>
    </xf>
    <xf numFmtId="0" fontId="127" fillId="11" borderId="55" xfId="10" applyFont="1" applyFill="1" applyBorder="1" applyAlignment="1">
      <alignment vertical="top" wrapText="1"/>
    </xf>
    <xf numFmtId="0" fontId="127" fillId="11" borderId="55" xfId="10" applyFont="1" applyFill="1" applyBorder="1" applyAlignment="1">
      <alignment horizontal="left" vertical="center" indent="1"/>
    </xf>
    <xf numFmtId="0" fontId="127" fillId="11" borderId="55" xfId="10" applyFont="1" applyFill="1" applyBorder="1" applyAlignment="1">
      <alignment vertical="center"/>
    </xf>
    <xf numFmtId="4" fontId="127" fillId="11" borderId="55" xfId="10" applyNumberFormat="1" applyFont="1" applyFill="1" applyBorder="1" applyAlignment="1">
      <alignment vertical="center"/>
    </xf>
    <xf numFmtId="3" fontId="127" fillId="0" borderId="55" xfId="10" applyNumberFormat="1" applyFont="1" applyBorder="1" applyAlignment="1">
      <alignment vertical="center"/>
    </xf>
    <xf numFmtId="0" fontId="127" fillId="0" borderId="55" xfId="10" applyFont="1" applyBorder="1" applyAlignment="1">
      <alignment vertical="top" wrapText="1"/>
    </xf>
    <xf numFmtId="49" fontId="127" fillId="0" borderId="55" xfId="10" applyNumberFormat="1" applyFont="1" applyBorder="1" applyAlignment="1">
      <alignment vertical="center"/>
    </xf>
    <xf numFmtId="0" fontId="127" fillId="0" borderId="55" xfId="10" applyFont="1" applyBorder="1" applyAlignment="1">
      <alignment horizontal="left" vertical="center" indent="1"/>
    </xf>
    <xf numFmtId="0" fontId="127" fillId="0" borderId="55" xfId="10" applyFont="1" applyBorder="1" applyAlignment="1">
      <alignment vertical="center"/>
    </xf>
    <xf numFmtId="4" fontId="127" fillId="0" borderId="55" xfId="10" applyNumberFormat="1" applyFont="1" applyBorder="1" applyAlignment="1">
      <alignment vertical="center"/>
    </xf>
    <xf numFmtId="0" fontId="127" fillId="18" borderId="55" xfId="10" applyFont="1" applyFill="1" applyBorder="1" applyAlignment="1">
      <alignment horizontal="left" vertical="center" inden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vertical="center"/>
    </xf>
    <xf numFmtId="0" fontId="0" fillId="0" borderId="0" xfId="0"/>
    <xf numFmtId="0" fontId="23" fillId="4" borderId="8" xfId="0" applyFont="1" applyFill="1" applyBorder="1" applyAlignment="1">
      <alignment horizontal="right" vertical="center"/>
    </xf>
    <xf numFmtId="0" fontId="23" fillId="4" borderId="8" xfId="0" applyFont="1" applyFill="1" applyBorder="1" applyAlignment="1">
      <alignment horizontal="lef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5"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5" fillId="3" borderId="8" xfId="0" applyFont="1" applyFill="1" applyBorder="1" applyAlignment="1">
      <alignment horizontal="lef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0" fontId="23" fillId="4" borderId="8" xfId="0" applyFont="1" applyFill="1" applyBorder="1" applyAlignment="1">
      <alignment horizontal="center" vertical="center"/>
    </xf>
    <xf numFmtId="0" fontId="23" fillId="4" borderId="7" xfId="0" applyFont="1" applyFill="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1" fontId="61" fillId="0" borderId="33" xfId="2" applyNumberFormat="1" applyFont="1" applyBorder="1" applyAlignment="1">
      <alignment horizontal="center" vertical="top" wrapText="1"/>
    </xf>
    <xf numFmtId="1" fontId="61" fillId="0" borderId="34" xfId="2" applyNumberFormat="1" applyFont="1" applyBorder="1" applyAlignment="1">
      <alignment horizontal="center" vertical="top" wrapText="1"/>
    </xf>
    <xf numFmtId="1" fontId="61" fillId="0" borderId="36" xfId="2" applyNumberFormat="1" applyFont="1" applyBorder="1" applyAlignment="1">
      <alignment horizontal="center" vertical="top" wrapText="1"/>
    </xf>
    <xf numFmtId="0" fontId="90" fillId="12" borderId="55" xfId="7" applyFont="1" applyFill="1" applyBorder="1" applyAlignment="1">
      <alignment horizontal="center" vertical="center"/>
    </xf>
    <xf numFmtId="0" fontId="79" fillId="12" borderId="55" xfId="7" applyFont="1" applyFill="1" applyBorder="1" applyAlignment="1">
      <alignment horizontal="center" vertical="center"/>
    </xf>
    <xf numFmtId="0" fontId="90" fillId="12" borderId="55" xfId="7" applyFont="1" applyFill="1" applyBorder="1" applyAlignment="1">
      <alignment horizontal="center"/>
    </xf>
    <xf numFmtId="0" fontId="79" fillId="12" borderId="55" xfId="7" applyFont="1" applyFill="1" applyBorder="1" applyAlignment="1">
      <alignment horizontal="center"/>
    </xf>
    <xf numFmtId="174" fontId="109" fillId="0" borderId="55" xfId="8" applyNumberFormat="1" applyFont="1" applyBorder="1" applyAlignment="1" applyProtection="1">
      <alignment horizontal="center" vertical="center"/>
      <protection hidden="1"/>
    </xf>
    <xf numFmtId="0" fontId="92" fillId="0" borderId="55" xfId="7" applyFont="1" applyBorder="1" applyAlignment="1">
      <alignment horizontal="center" vertical="center"/>
    </xf>
    <xf numFmtId="0" fontId="109" fillId="0" borderId="55" xfId="8" applyFont="1" applyBorder="1" applyAlignment="1" applyProtection="1">
      <alignment horizontal="center" vertical="center"/>
      <protection hidden="1"/>
    </xf>
    <xf numFmtId="174" fontId="109" fillId="13" borderId="55" xfId="8" applyNumberFormat="1" applyFont="1" applyFill="1" applyBorder="1" applyAlignment="1" applyProtection="1">
      <alignment horizontal="center" vertical="center"/>
      <protection hidden="1"/>
    </xf>
    <xf numFmtId="0" fontId="95" fillId="12" borderId="55" xfId="7" applyFont="1" applyFill="1" applyBorder="1" applyAlignment="1">
      <alignment horizontal="center" vertical="center"/>
    </xf>
    <xf numFmtId="0" fontId="92" fillId="12" borderId="55" xfId="7" applyFont="1" applyFill="1" applyBorder="1" applyAlignment="1">
      <alignment horizontal="center" vertical="center"/>
    </xf>
    <xf numFmtId="0" fontId="79" fillId="0" borderId="1" xfId="8" applyAlignment="1" applyProtection="1">
      <alignment horizontal="center" vertical="center" wrapText="1"/>
      <protection locked="0"/>
    </xf>
    <xf numFmtId="0" fontId="90" fillId="12" borderId="62" xfId="7" applyFont="1" applyFill="1" applyBorder="1" applyAlignment="1">
      <alignment horizontal="center" vertical="center"/>
    </xf>
    <xf numFmtId="0" fontId="90" fillId="12" borderId="58" xfId="7" applyFont="1" applyFill="1" applyBorder="1" applyAlignment="1">
      <alignment horizontal="center" vertical="center"/>
    </xf>
    <xf numFmtId="0" fontId="119" fillId="14" borderId="25" xfId="3" applyFont="1" applyFill="1" applyBorder="1" applyAlignment="1">
      <alignment horizontal="center" vertical="center"/>
    </xf>
    <xf numFmtId="0" fontId="119" fillId="14" borderId="1" xfId="3" applyFont="1" applyFill="1" applyAlignment="1">
      <alignment horizontal="center" vertical="center"/>
    </xf>
    <xf numFmtId="0" fontId="119" fillId="14" borderId="29" xfId="3" applyFont="1" applyFill="1" applyBorder="1" applyAlignment="1">
      <alignment horizontal="center" vertical="center"/>
    </xf>
    <xf numFmtId="0" fontId="121" fillId="14" borderId="1" xfId="3" applyFont="1" applyFill="1" applyAlignment="1">
      <alignment horizontal="center" vertical="center" wrapText="1" shrinkToFit="1"/>
    </xf>
    <xf numFmtId="0" fontId="121" fillId="14" borderId="29" xfId="3" applyFont="1" applyFill="1" applyBorder="1" applyAlignment="1">
      <alignment horizontal="center" vertical="center" wrapText="1" shrinkToFit="1"/>
    </xf>
    <xf numFmtId="0" fontId="121" fillId="14" borderId="1" xfId="3" applyFont="1" applyFill="1" applyAlignment="1">
      <alignment horizontal="center" vertical="center"/>
    </xf>
    <xf numFmtId="0" fontId="121" fillId="14" borderId="29" xfId="3" applyFont="1" applyFill="1" applyBorder="1" applyAlignment="1">
      <alignment horizontal="center" vertical="center"/>
    </xf>
    <xf numFmtId="0" fontId="121" fillId="14" borderId="1" xfId="3" applyFont="1" applyFill="1" applyAlignment="1">
      <alignment horizontal="center"/>
    </xf>
    <xf numFmtId="0" fontId="121" fillId="14" borderId="29" xfId="3" applyFont="1" applyFill="1" applyBorder="1" applyAlignment="1">
      <alignment horizontal="center"/>
    </xf>
    <xf numFmtId="175" fontId="121" fillId="14" borderId="1" xfId="3" applyNumberFormat="1" applyFont="1" applyFill="1" applyAlignment="1">
      <alignment horizontal="center"/>
    </xf>
    <xf numFmtId="175" fontId="121" fillId="14" borderId="29" xfId="3" applyNumberFormat="1" applyFont="1" applyFill="1" applyBorder="1" applyAlignment="1">
      <alignment horizontal="center"/>
    </xf>
    <xf numFmtId="0" fontId="80" fillId="0" borderId="1" xfId="10" applyAlignment="1">
      <alignment horizontal="center"/>
    </xf>
    <xf numFmtId="0" fontId="48" fillId="0" borderId="1" xfId="0" applyFont="1" applyBorder="1" applyAlignment="1">
      <alignment horizontal="left" vertical="top"/>
    </xf>
    <xf numFmtId="0" fontId="48" fillId="0" borderId="1" xfId="0" applyFont="1" applyBorder="1" applyAlignment="1">
      <alignment horizontal="left" vertical="center"/>
    </xf>
    <xf numFmtId="0" fontId="46" fillId="0" borderId="1" xfId="0" applyFont="1" applyBorder="1" applyAlignment="1">
      <alignment horizontal="center" vertical="center" wrapText="1"/>
    </xf>
    <xf numFmtId="0" fontId="47" fillId="0" borderId="29" xfId="0" applyFont="1" applyBorder="1" applyAlignment="1">
      <alignment horizontal="left"/>
    </xf>
    <xf numFmtId="0" fontId="46" fillId="0" borderId="1" xfId="0" applyFont="1" applyBorder="1" applyAlignment="1">
      <alignment horizontal="center" vertical="center"/>
    </xf>
    <xf numFmtId="49" fontId="48" fillId="0" borderId="1" xfId="0" applyNumberFormat="1" applyFont="1" applyBorder="1" applyAlignment="1">
      <alignment horizontal="left" vertical="center" wrapText="1"/>
    </xf>
    <xf numFmtId="0" fontId="48" fillId="0" borderId="1" xfId="0" applyFont="1" applyBorder="1" applyAlignment="1">
      <alignment horizontal="left" vertical="center" wrapText="1"/>
    </xf>
    <xf numFmtId="0" fontId="47" fillId="0" borderId="29" xfId="0" applyFont="1" applyBorder="1" applyAlignment="1">
      <alignment horizontal="left" wrapText="1"/>
    </xf>
  </cellXfs>
  <cellStyles count="11">
    <cellStyle name="Hypertextový odkaz" xfId="1" builtinId="8"/>
    <cellStyle name="Hypertextový odkaz 2" xfId="5" xr:uid="{3B0FA012-5480-4C98-99D5-AA89548E8778}"/>
    <cellStyle name="Normální" xfId="0" builtinId="0" customBuiltin="1"/>
    <cellStyle name="Normální 11" xfId="3" xr:uid="{ABBAFA37-ABA2-4A7E-9041-8B1FA90D7254}"/>
    <cellStyle name="Normální 2" xfId="2" xr:uid="{8B62DD61-B4C4-4CE7-8E55-6175BE82984B}"/>
    <cellStyle name="Normální 21" xfId="4" xr:uid="{7928BBD3-DF39-493C-A6A4-220D76B6CDBF}"/>
    <cellStyle name="Normální 3" xfId="6" xr:uid="{B32CF1F5-8D52-48A8-BA34-96B7470D7642}"/>
    <cellStyle name="Normální 4" xfId="7" xr:uid="{CEF31760-0BDD-46A6-B861-5B8849DC1B2A}"/>
    <cellStyle name="Normální 4 2" xfId="9" xr:uid="{E7662351-1A1D-4A08-919F-70C264993137}"/>
    <cellStyle name="Normální 5" xfId="10" xr:uid="{A0CBFDA5-42E3-47CD-958B-85B402FACF29}"/>
    <cellStyle name="normální_Rozpočet dle JH" xfId="8" xr:uid="{7E929440-2306-43D8-85C9-BAC482CB002A}"/>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twoCellAnchor editAs="oneCell">
    <xdr:from>
      <xdr:col>8</xdr:col>
      <xdr:colOff>213360</xdr:colOff>
      <xdr:row>2</xdr:row>
      <xdr:rowOff>60960</xdr:rowOff>
    </xdr:from>
    <xdr:to>
      <xdr:col>12</xdr:col>
      <xdr:colOff>209550</xdr:colOff>
      <xdr:row>25</xdr:row>
      <xdr:rowOff>91440</xdr:rowOff>
    </xdr:to>
    <xdr:pic>
      <xdr:nvPicPr>
        <xdr:cNvPr id="2" name="Obrázek 4">
          <a:extLst>
            <a:ext uri="{FF2B5EF4-FFF2-40B4-BE49-F238E27FC236}">
              <a16:creationId xmlns:a16="http://schemas.microsoft.com/office/drawing/2014/main" id="{9F0D6A31-BDAD-463A-B32C-71B958A2D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0" y="457200"/>
          <a:ext cx="1943100" cy="3253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981013413" TargetMode="External"/><Relationship Id="rId13" Type="http://schemas.openxmlformats.org/officeDocument/2006/relationships/hyperlink" Target="https://podminky.urs.cz/item/CS_URS_2025_01/997006512" TargetMode="External"/><Relationship Id="rId18" Type="http://schemas.openxmlformats.org/officeDocument/2006/relationships/hyperlink" Target="https://podminky.urs.cz/item/CS_URS_2025_01/997013871" TargetMode="External"/><Relationship Id="rId3" Type="http://schemas.openxmlformats.org/officeDocument/2006/relationships/hyperlink" Target="https://podminky.urs.cz/item/CS_URS_2025_01/113107212" TargetMode="External"/><Relationship Id="rId21" Type="http://schemas.openxmlformats.org/officeDocument/2006/relationships/drawing" Target="../drawings/drawing2.xml"/><Relationship Id="rId7" Type="http://schemas.openxmlformats.org/officeDocument/2006/relationships/hyperlink" Target="https://podminky.urs.cz/item/CS_URS_2025_01/981013313" TargetMode="External"/><Relationship Id="rId12" Type="http://schemas.openxmlformats.org/officeDocument/2006/relationships/hyperlink" Target="https://podminky.urs.cz/item/CS_URS_2025_01/997006014" TargetMode="External"/><Relationship Id="rId17" Type="http://schemas.openxmlformats.org/officeDocument/2006/relationships/hyperlink" Target="https://podminky.urs.cz/item/CS_URS_2025_01/997013821" TargetMode="External"/><Relationship Id="rId2" Type="http://schemas.openxmlformats.org/officeDocument/2006/relationships/hyperlink" Target="https://podminky.urs.cz/item/CS_URS_2025_01/113106242" TargetMode="External"/><Relationship Id="rId16" Type="http://schemas.openxmlformats.org/officeDocument/2006/relationships/hyperlink" Target="https://podminky.urs.cz/item/CS_URS_2025_01/997013811" TargetMode="External"/><Relationship Id="rId20" Type="http://schemas.openxmlformats.org/officeDocument/2006/relationships/hyperlink" Target="https://podminky.urs.cz/item/CS_URS_2025_01/997221875" TargetMode="External"/><Relationship Id="rId1" Type="http://schemas.openxmlformats.org/officeDocument/2006/relationships/hyperlink" Target="https://podminky.urs.cz/item/CS_URS_2025_01/112101102" TargetMode="External"/><Relationship Id="rId6" Type="http://schemas.openxmlformats.org/officeDocument/2006/relationships/hyperlink" Target="https://podminky.urs.cz/item/CS_URS_2025_01/162301501" TargetMode="External"/><Relationship Id="rId11" Type="http://schemas.openxmlformats.org/officeDocument/2006/relationships/hyperlink" Target="https://podminky.urs.cz/item/CS_URS_2025_01/997006012" TargetMode="External"/><Relationship Id="rId5" Type="http://schemas.openxmlformats.org/officeDocument/2006/relationships/hyperlink" Target="https://podminky.urs.cz/item/CS_URS_2025_01/113107242" TargetMode="External"/><Relationship Id="rId15" Type="http://schemas.openxmlformats.org/officeDocument/2006/relationships/hyperlink" Target="https://podminky.urs.cz/item/CS_URS_2025_01/997006551" TargetMode="External"/><Relationship Id="rId10" Type="http://schemas.openxmlformats.org/officeDocument/2006/relationships/hyperlink" Target="https://podminky.urs.cz/item/CS_URS_2025_01/981513116" TargetMode="External"/><Relationship Id="rId19" Type="http://schemas.openxmlformats.org/officeDocument/2006/relationships/hyperlink" Target="https://podminky.urs.cz/item/CS_URS_2025_01/997221873" TargetMode="External"/><Relationship Id="rId4" Type="http://schemas.openxmlformats.org/officeDocument/2006/relationships/hyperlink" Target="https://podminky.urs.cz/item/CS_URS_2025_01/113107221" TargetMode="External"/><Relationship Id="rId9" Type="http://schemas.openxmlformats.org/officeDocument/2006/relationships/hyperlink" Target="https://podminky.urs.cz/item/CS_URS_2025_01/981513114" TargetMode="External"/><Relationship Id="rId14" Type="http://schemas.openxmlformats.org/officeDocument/2006/relationships/hyperlink" Target="https://podminky.urs.cz/item/CS_URS_2025_01/997006519"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5_01/279323113" TargetMode="External"/><Relationship Id="rId21" Type="http://schemas.openxmlformats.org/officeDocument/2006/relationships/hyperlink" Target="https://podminky.urs.cz/item/CS_URS_2025_01/273313711" TargetMode="External"/><Relationship Id="rId42" Type="http://schemas.openxmlformats.org/officeDocument/2006/relationships/hyperlink" Target="https://podminky.urs.cz/item/CS_URS_2025_01/342244221" TargetMode="External"/><Relationship Id="rId47" Type="http://schemas.openxmlformats.org/officeDocument/2006/relationships/hyperlink" Target="https://podminky.urs.cz/item/CS_URS_2025_01/388129310" TargetMode="External"/><Relationship Id="rId63" Type="http://schemas.openxmlformats.org/officeDocument/2006/relationships/hyperlink" Target="https://podminky.urs.cz/item/CS_URS_2025_01/613111121" TargetMode="External"/><Relationship Id="rId68" Type="http://schemas.openxmlformats.org/officeDocument/2006/relationships/hyperlink" Target="https://podminky.urs.cz/item/CS_URS_2025_01/631319012" TargetMode="External"/><Relationship Id="rId84" Type="http://schemas.openxmlformats.org/officeDocument/2006/relationships/hyperlink" Target="https://podminky.urs.cz/item/CS_URS_2025_01/771574131" TargetMode="External"/><Relationship Id="rId89" Type="http://schemas.openxmlformats.org/officeDocument/2006/relationships/hyperlink" Target="https://podminky.urs.cz/item/CS_URS_2025_01/771591111" TargetMode="External"/><Relationship Id="rId7" Type="http://schemas.openxmlformats.org/officeDocument/2006/relationships/hyperlink" Target="https://podminky.urs.cz/item/CS_URS_2025_01/162751117" TargetMode="External"/><Relationship Id="rId71" Type="http://schemas.openxmlformats.org/officeDocument/2006/relationships/hyperlink" Target="https://podminky.urs.cz/item/CS_URS_2025_01/631362021" TargetMode="External"/><Relationship Id="rId92" Type="http://schemas.openxmlformats.org/officeDocument/2006/relationships/hyperlink" Target="https://podminky.urs.cz/item/CS_URS_2025_01/771591185" TargetMode="External"/><Relationship Id="rId2" Type="http://schemas.openxmlformats.org/officeDocument/2006/relationships/hyperlink" Target="https://podminky.urs.cz/item/CS_URS_2025_01/151711111" TargetMode="External"/><Relationship Id="rId16" Type="http://schemas.openxmlformats.org/officeDocument/2006/relationships/hyperlink" Target="https://podminky.urs.cz/item/CS_URS_2025_01/227211116" TargetMode="External"/><Relationship Id="rId29" Type="http://schemas.openxmlformats.org/officeDocument/2006/relationships/hyperlink" Target="https://podminky.urs.cz/item/CS_URS_2025_01/279361821" TargetMode="External"/><Relationship Id="rId11" Type="http://schemas.openxmlformats.org/officeDocument/2006/relationships/hyperlink" Target="https://podminky.urs.cz/item/CS_URS_2025_01/153273123" TargetMode="External"/><Relationship Id="rId24" Type="http://schemas.openxmlformats.org/officeDocument/2006/relationships/hyperlink" Target="https://podminky.urs.cz/item/CS_URS_2025_01/273351122" TargetMode="External"/><Relationship Id="rId32" Type="http://schemas.openxmlformats.org/officeDocument/2006/relationships/hyperlink" Target="https://podminky.urs.cz/item/CS_URS_2025_01/291211111" TargetMode="External"/><Relationship Id="rId37" Type="http://schemas.openxmlformats.org/officeDocument/2006/relationships/hyperlink" Target="https://podminky.urs.cz/item/CS_URS_2025_01/331351121" TargetMode="External"/><Relationship Id="rId40" Type="http://schemas.openxmlformats.org/officeDocument/2006/relationships/hyperlink" Target="https://podminky.urs.cz/item/CS_URS_2025_01/331351126" TargetMode="External"/><Relationship Id="rId45" Type="http://schemas.openxmlformats.org/officeDocument/2006/relationships/hyperlink" Target="https://podminky.urs.cz/item/CS_URS_2025_01/346971153" TargetMode="External"/><Relationship Id="rId53" Type="http://schemas.openxmlformats.org/officeDocument/2006/relationships/hyperlink" Target="https://podminky.urs.cz/item/CS_URS_2025_01/411361821" TargetMode="External"/><Relationship Id="rId58" Type="http://schemas.openxmlformats.org/officeDocument/2006/relationships/hyperlink" Target="https://podminky.urs.cz/item/CS_URS_2025_01/612111121" TargetMode="External"/><Relationship Id="rId66" Type="http://schemas.openxmlformats.org/officeDocument/2006/relationships/hyperlink" Target="https://podminky.urs.cz/item/CS_URS_2025_01/631311224" TargetMode="External"/><Relationship Id="rId74" Type="http://schemas.openxmlformats.org/officeDocument/2006/relationships/hyperlink" Target="https://podminky.urs.cz/item/CS_URS_2025_01/953334124" TargetMode="External"/><Relationship Id="rId79" Type="http://schemas.openxmlformats.org/officeDocument/2006/relationships/hyperlink" Target="https://podminky.urs.cz/item/CS_URS_2025_01/998766203" TargetMode="External"/><Relationship Id="rId87" Type="http://schemas.openxmlformats.org/officeDocument/2006/relationships/hyperlink" Target="https://podminky.urs.cz/item/CS_URS_2025_01/771579196" TargetMode="External"/><Relationship Id="rId102" Type="http://schemas.openxmlformats.org/officeDocument/2006/relationships/hyperlink" Target="https://podminky.urs.cz/item/CS_URS_2025_01/783901453" TargetMode="External"/><Relationship Id="rId5" Type="http://schemas.openxmlformats.org/officeDocument/2006/relationships/hyperlink" Target="https://podminky.urs.cz/item/CS_URS_2025_01/151721111" TargetMode="External"/><Relationship Id="rId61" Type="http://schemas.openxmlformats.org/officeDocument/2006/relationships/hyperlink" Target="https://podminky.urs.cz/item/CS_URS_2025_01/612321121" TargetMode="External"/><Relationship Id="rId82" Type="http://schemas.openxmlformats.org/officeDocument/2006/relationships/hyperlink" Target="https://podminky.urs.cz/item/CS_URS_2025_01/771274232" TargetMode="External"/><Relationship Id="rId90" Type="http://schemas.openxmlformats.org/officeDocument/2006/relationships/hyperlink" Target="https://podminky.urs.cz/item/CS_URS_2025_01/771591116" TargetMode="External"/><Relationship Id="rId95" Type="http://schemas.openxmlformats.org/officeDocument/2006/relationships/hyperlink" Target="https://podminky.urs.cz/item/CS_URS_2025_01/771990191" TargetMode="External"/><Relationship Id="rId19" Type="http://schemas.openxmlformats.org/officeDocument/2006/relationships/hyperlink" Target="https://podminky.urs.cz/item/CS_URS_2025_01/239111113" TargetMode="External"/><Relationship Id="rId14" Type="http://schemas.openxmlformats.org/officeDocument/2006/relationships/hyperlink" Target="https://podminky.urs.cz/item/CS_URS_2025_01/226213713" TargetMode="External"/><Relationship Id="rId22" Type="http://schemas.openxmlformats.org/officeDocument/2006/relationships/hyperlink" Target="https://podminky.urs.cz/item/CS_URS_2025_01/273323711" TargetMode="External"/><Relationship Id="rId27" Type="http://schemas.openxmlformats.org/officeDocument/2006/relationships/hyperlink" Target="https://podminky.urs.cz/item/CS_URS_2025_01/279351121" TargetMode="External"/><Relationship Id="rId30" Type="http://schemas.openxmlformats.org/officeDocument/2006/relationships/hyperlink" Target="https://podminky.urs.cz/item/CS_URS_2025_01/281602111" TargetMode="External"/><Relationship Id="rId35" Type="http://schemas.openxmlformats.org/officeDocument/2006/relationships/hyperlink" Target="https://podminky.urs.cz/item/CS_URS_2025_01/311235201" TargetMode="External"/><Relationship Id="rId43" Type="http://schemas.openxmlformats.org/officeDocument/2006/relationships/hyperlink" Target="https://podminky.urs.cz/item/CS_URS_2025_01/342291112" TargetMode="External"/><Relationship Id="rId48" Type="http://schemas.openxmlformats.org/officeDocument/2006/relationships/hyperlink" Target="https://podminky.urs.cz/item/CS_URS_2025_01/411324747" TargetMode="External"/><Relationship Id="rId56" Type="http://schemas.openxmlformats.org/officeDocument/2006/relationships/hyperlink" Target="https://podminky.urs.cz/item/CS_URS_2025_01/611311131" TargetMode="External"/><Relationship Id="rId64" Type="http://schemas.openxmlformats.org/officeDocument/2006/relationships/hyperlink" Target="https://podminky.urs.cz/item/CS_URS_2025_01/619991001" TargetMode="External"/><Relationship Id="rId69" Type="http://schemas.openxmlformats.org/officeDocument/2006/relationships/hyperlink" Target="https://podminky.urs.cz/item/CS_URS_2025_01/631319171" TargetMode="External"/><Relationship Id="rId77" Type="http://schemas.openxmlformats.org/officeDocument/2006/relationships/hyperlink" Target="https://podminky.urs.cz/item/CS_URS_2025_01/711193131" TargetMode="External"/><Relationship Id="rId100" Type="http://schemas.openxmlformats.org/officeDocument/2006/relationships/hyperlink" Target="https://podminky.urs.cz/item/CS_URS_2025_01/783817401" TargetMode="External"/><Relationship Id="rId105" Type="http://schemas.openxmlformats.org/officeDocument/2006/relationships/hyperlink" Target="https://podminky.urs.cz/item/CS_URS_2025_01/783997151" TargetMode="External"/><Relationship Id="rId8" Type="http://schemas.openxmlformats.org/officeDocument/2006/relationships/hyperlink" Target="https://podminky.urs.cz/item/CS_URS_2025_01/162751119" TargetMode="External"/><Relationship Id="rId51" Type="http://schemas.openxmlformats.org/officeDocument/2006/relationships/hyperlink" Target="https://podminky.urs.cz/item/CS_URS_2025_01/411354315" TargetMode="External"/><Relationship Id="rId72" Type="http://schemas.openxmlformats.org/officeDocument/2006/relationships/hyperlink" Target="https://podminky.urs.cz/item/CS_URS_2025_01/952901111" TargetMode="External"/><Relationship Id="rId80" Type="http://schemas.openxmlformats.org/officeDocument/2006/relationships/hyperlink" Target="https://podminky.urs.cz/item/CS_URS_2025_01/998767203" TargetMode="External"/><Relationship Id="rId85" Type="http://schemas.openxmlformats.org/officeDocument/2006/relationships/hyperlink" Target="https://podminky.urs.cz/item/CS_URS_2025_01/771574154" TargetMode="External"/><Relationship Id="rId93" Type="http://schemas.openxmlformats.org/officeDocument/2006/relationships/hyperlink" Target="https://podminky.urs.cz/item/CS_URS_2025_01/771591436" TargetMode="External"/><Relationship Id="rId98" Type="http://schemas.openxmlformats.org/officeDocument/2006/relationships/hyperlink" Target="https://podminky.urs.cz/item/CS_URS_2025_01/783801401" TargetMode="External"/><Relationship Id="rId3" Type="http://schemas.openxmlformats.org/officeDocument/2006/relationships/hyperlink" Target="https://podminky.urs.cz/item/CS_URS_2025_01/151712111" TargetMode="External"/><Relationship Id="rId12" Type="http://schemas.openxmlformats.org/officeDocument/2006/relationships/hyperlink" Target="https://podminky.urs.cz/item/CS_URS_2025_01/213111121" TargetMode="External"/><Relationship Id="rId17" Type="http://schemas.openxmlformats.org/officeDocument/2006/relationships/hyperlink" Target="https://podminky.urs.cz/item/CS_URS_2025_01/231112213" TargetMode="External"/><Relationship Id="rId25" Type="http://schemas.openxmlformats.org/officeDocument/2006/relationships/hyperlink" Target="https://podminky.urs.cz/item/CS_URS_2025_01/273361821" TargetMode="External"/><Relationship Id="rId33" Type="http://schemas.openxmlformats.org/officeDocument/2006/relationships/hyperlink" Target="https://podminky.urs.cz/item/CS_URS_2025_01/311235145" TargetMode="External"/><Relationship Id="rId38" Type="http://schemas.openxmlformats.org/officeDocument/2006/relationships/hyperlink" Target="https://podminky.urs.cz/item/CS_URS_2025_01/331351122" TargetMode="External"/><Relationship Id="rId46" Type="http://schemas.openxmlformats.org/officeDocument/2006/relationships/hyperlink" Target="https://podminky.urs.cz/item/CS_URS_2025_01/346971157" TargetMode="External"/><Relationship Id="rId59" Type="http://schemas.openxmlformats.org/officeDocument/2006/relationships/hyperlink" Target="https://podminky.urs.cz/item/CS_URS_2025_01/612131101" TargetMode="External"/><Relationship Id="rId67" Type="http://schemas.openxmlformats.org/officeDocument/2006/relationships/hyperlink" Target="https://podminky.urs.cz/item/CS_URS_2025_01/631319011" TargetMode="External"/><Relationship Id="rId103" Type="http://schemas.openxmlformats.org/officeDocument/2006/relationships/hyperlink" Target="https://podminky.urs.cz/item/CS_URS_2025_01/783943151" TargetMode="External"/><Relationship Id="rId20" Type="http://schemas.openxmlformats.org/officeDocument/2006/relationships/hyperlink" Target="https://podminky.urs.cz/item/CS_URS_2025_01/271572211" TargetMode="External"/><Relationship Id="rId41" Type="http://schemas.openxmlformats.org/officeDocument/2006/relationships/hyperlink" Target="https://podminky.urs.cz/item/CS_URS_2025_01/331361821" TargetMode="External"/><Relationship Id="rId54" Type="http://schemas.openxmlformats.org/officeDocument/2006/relationships/hyperlink" Target="https://podminky.urs.cz/item/CS_URS_2025_01/611111001" TargetMode="External"/><Relationship Id="rId62" Type="http://schemas.openxmlformats.org/officeDocument/2006/relationships/hyperlink" Target="https://podminky.urs.cz/item/CS_URS_2025_01/613111001" TargetMode="External"/><Relationship Id="rId70" Type="http://schemas.openxmlformats.org/officeDocument/2006/relationships/hyperlink" Target="https://podminky.urs.cz/item/CS_URS_2025_01/631319173" TargetMode="External"/><Relationship Id="rId75" Type="http://schemas.openxmlformats.org/officeDocument/2006/relationships/hyperlink" Target="https://podminky.urs.cz/item/CS_URS_2025_01/998011003" TargetMode="External"/><Relationship Id="rId83" Type="http://schemas.openxmlformats.org/officeDocument/2006/relationships/hyperlink" Target="https://podminky.urs.cz/item/CS_URS_2025_01/771474143" TargetMode="External"/><Relationship Id="rId88" Type="http://schemas.openxmlformats.org/officeDocument/2006/relationships/hyperlink" Target="https://podminky.urs.cz/item/CS_URS_2025_01/771579197" TargetMode="External"/><Relationship Id="rId91" Type="http://schemas.openxmlformats.org/officeDocument/2006/relationships/hyperlink" Target="https://podminky.urs.cz/item/CS_URS_2025_01/771591161" TargetMode="External"/><Relationship Id="rId96" Type="http://schemas.openxmlformats.org/officeDocument/2006/relationships/hyperlink" Target="https://podminky.urs.cz/item/CS_URS_2025_01/998771203" TargetMode="External"/><Relationship Id="rId1" Type="http://schemas.openxmlformats.org/officeDocument/2006/relationships/hyperlink" Target="https://podminky.urs.cz/item/CS_URS_2025_01/131251207" TargetMode="External"/><Relationship Id="rId6" Type="http://schemas.openxmlformats.org/officeDocument/2006/relationships/hyperlink" Target="https://podminky.urs.cz/item/CS_URS_2025_01/153271121" TargetMode="External"/><Relationship Id="rId15" Type="http://schemas.openxmlformats.org/officeDocument/2006/relationships/hyperlink" Target="https://podminky.urs.cz/item/CS_URS_2025_01/227111115" TargetMode="External"/><Relationship Id="rId23" Type="http://schemas.openxmlformats.org/officeDocument/2006/relationships/hyperlink" Target="https://podminky.urs.cz/item/CS_URS_2025_01/273351121" TargetMode="External"/><Relationship Id="rId28" Type="http://schemas.openxmlformats.org/officeDocument/2006/relationships/hyperlink" Target="https://podminky.urs.cz/item/CS_URS_2025_01/279351122" TargetMode="External"/><Relationship Id="rId36" Type="http://schemas.openxmlformats.org/officeDocument/2006/relationships/hyperlink" Target="https://podminky.urs.cz/item/CS_URS_2025_01/330321713" TargetMode="External"/><Relationship Id="rId49" Type="http://schemas.openxmlformats.org/officeDocument/2006/relationships/hyperlink" Target="https://podminky.urs.cz/item/CS_URS_2025_01/411351021" TargetMode="External"/><Relationship Id="rId57" Type="http://schemas.openxmlformats.org/officeDocument/2006/relationships/hyperlink" Target="https://podminky.urs.cz/item/CS_URS_2025_01/612111001" TargetMode="External"/><Relationship Id="rId106" Type="http://schemas.openxmlformats.org/officeDocument/2006/relationships/drawing" Target="../drawings/drawing3.xml"/><Relationship Id="rId10" Type="http://schemas.openxmlformats.org/officeDocument/2006/relationships/hyperlink" Target="https://podminky.urs.cz/item/CS_URS_2025_01/153211003" TargetMode="External"/><Relationship Id="rId31" Type="http://schemas.openxmlformats.org/officeDocument/2006/relationships/hyperlink" Target="https://podminky.urs.cz/item/CS_URS_2025_01/291111113" TargetMode="External"/><Relationship Id="rId44" Type="http://schemas.openxmlformats.org/officeDocument/2006/relationships/hyperlink" Target="https://podminky.urs.cz/item/CS_URS_2025_01/342291131" TargetMode="External"/><Relationship Id="rId52" Type="http://schemas.openxmlformats.org/officeDocument/2006/relationships/hyperlink" Target="https://podminky.urs.cz/item/CS_URS_2025_01/411354316" TargetMode="External"/><Relationship Id="rId60" Type="http://schemas.openxmlformats.org/officeDocument/2006/relationships/hyperlink" Target="https://podminky.urs.cz/item/CS_URS_2025_01/612311131" TargetMode="External"/><Relationship Id="rId65" Type="http://schemas.openxmlformats.org/officeDocument/2006/relationships/hyperlink" Target="https://podminky.urs.cz/item/CS_URS_2025_01/631311214" TargetMode="External"/><Relationship Id="rId73" Type="http://schemas.openxmlformats.org/officeDocument/2006/relationships/hyperlink" Target="https://podminky.urs.cz/item/CS_URS_2025_01/953312123" TargetMode="External"/><Relationship Id="rId78" Type="http://schemas.openxmlformats.org/officeDocument/2006/relationships/hyperlink" Target="https://podminky.urs.cz/item/CS_URS_2025_01/998711203" TargetMode="External"/><Relationship Id="rId81" Type="http://schemas.openxmlformats.org/officeDocument/2006/relationships/hyperlink" Target="https://podminky.urs.cz/item/CS_URS_2025_01/771274123" TargetMode="External"/><Relationship Id="rId86" Type="http://schemas.openxmlformats.org/officeDocument/2006/relationships/hyperlink" Target="https://podminky.urs.cz/item/CS_URS_2025_01/771579191" TargetMode="External"/><Relationship Id="rId94" Type="http://schemas.openxmlformats.org/officeDocument/2006/relationships/hyperlink" Target="https://podminky.urs.cz/item/CS_URS_2025_01/771990111" TargetMode="External"/><Relationship Id="rId99" Type="http://schemas.openxmlformats.org/officeDocument/2006/relationships/hyperlink" Target="https://podminky.urs.cz/item/CS_URS_2025_01/783813101" TargetMode="External"/><Relationship Id="rId101" Type="http://schemas.openxmlformats.org/officeDocument/2006/relationships/hyperlink" Target="https://podminky.urs.cz/item/CS_URS_2025_01/783901451" TargetMode="External"/><Relationship Id="rId4" Type="http://schemas.openxmlformats.org/officeDocument/2006/relationships/hyperlink" Target="https://podminky.urs.cz/item/CS_URS_2025_01/151713111" TargetMode="External"/><Relationship Id="rId9" Type="http://schemas.openxmlformats.org/officeDocument/2006/relationships/hyperlink" Target="https://podminky.urs.cz/item/CS_URS_2025_01/171201231" TargetMode="External"/><Relationship Id="rId13" Type="http://schemas.openxmlformats.org/officeDocument/2006/relationships/hyperlink" Target="https://podminky.urs.cz/item/CS_URS_2025_01/225511114" TargetMode="External"/><Relationship Id="rId18" Type="http://schemas.openxmlformats.org/officeDocument/2006/relationships/hyperlink" Target="https://podminky.urs.cz/item/CS_URS_2025_01/231611114" TargetMode="External"/><Relationship Id="rId39" Type="http://schemas.openxmlformats.org/officeDocument/2006/relationships/hyperlink" Target="https://podminky.urs.cz/item/CS_URS_2025_01/331351125" TargetMode="External"/><Relationship Id="rId34" Type="http://schemas.openxmlformats.org/officeDocument/2006/relationships/hyperlink" Target="https://podminky.urs.cz/item/CS_URS_2025_01/311235151" TargetMode="External"/><Relationship Id="rId50" Type="http://schemas.openxmlformats.org/officeDocument/2006/relationships/hyperlink" Target="https://podminky.urs.cz/item/CS_URS_2025_01/411351022" TargetMode="External"/><Relationship Id="rId55" Type="http://schemas.openxmlformats.org/officeDocument/2006/relationships/hyperlink" Target="https://podminky.urs.cz/item/CS_URS_2025_01/611111121" TargetMode="External"/><Relationship Id="rId76" Type="http://schemas.openxmlformats.org/officeDocument/2006/relationships/hyperlink" Target="https://podminky.urs.cz/item/CS_URS_2025_01/711193121" TargetMode="External"/><Relationship Id="rId97" Type="http://schemas.openxmlformats.org/officeDocument/2006/relationships/hyperlink" Target="https://podminky.urs.cz/item/CS_URS_2025_01/998781203" TargetMode="External"/><Relationship Id="rId104" Type="http://schemas.openxmlformats.org/officeDocument/2006/relationships/hyperlink" Target="https://podminky.urs.cz/item/CS_URS_2025_01/78394716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5_01/965049111" TargetMode="External"/><Relationship Id="rId117" Type="http://schemas.openxmlformats.org/officeDocument/2006/relationships/hyperlink" Target="https://podminky.urs.cz/item/CS_URS_2025_01/784121001" TargetMode="External"/><Relationship Id="rId21" Type="http://schemas.openxmlformats.org/officeDocument/2006/relationships/hyperlink" Target="https://podminky.urs.cz/item/CS_URS_2025_01/965042121" TargetMode="External"/><Relationship Id="rId42" Type="http://schemas.openxmlformats.org/officeDocument/2006/relationships/hyperlink" Target="https://podminky.urs.cz/item/CS_URS_2025_01/997013861" TargetMode="External"/><Relationship Id="rId47" Type="http://schemas.openxmlformats.org/officeDocument/2006/relationships/hyperlink" Target="https://podminky.urs.cz/item/CS_URS_2025_01/711141559" TargetMode="External"/><Relationship Id="rId63" Type="http://schemas.openxmlformats.org/officeDocument/2006/relationships/hyperlink" Target="https://podminky.urs.cz/item/CS_URS_2025_01/725219102" TargetMode="External"/><Relationship Id="rId68" Type="http://schemas.openxmlformats.org/officeDocument/2006/relationships/hyperlink" Target="https://podminky.urs.cz/item/CS_URS_2025_01/725244907" TargetMode="External"/><Relationship Id="rId84" Type="http://schemas.openxmlformats.org/officeDocument/2006/relationships/hyperlink" Target="https://podminky.urs.cz/item/CS_URS_2025_01/771111011" TargetMode="External"/><Relationship Id="rId89" Type="http://schemas.openxmlformats.org/officeDocument/2006/relationships/hyperlink" Target="https://podminky.urs.cz/item/CS_URS_2025_01/771474241" TargetMode="External"/><Relationship Id="rId112" Type="http://schemas.openxmlformats.org/officeDocument/2006/relationships/hyperlink" Target="https://podminky.urs.cz/item/CS_URS_2025_01/781495184" TargetMode="External"/><Relationship Id="rId16" Type="http://schemas.openxmlformats.org/officeDocument/2006/relationships/hyperlink" Target="https://podminky.urs.cz/item/CS_URS_2025_01/634112127" TargetMode="External"/><Relationship Id="rId107" Type="http://schemas.openxmlformats.org/officeDocument/2006/relationships/hyperlink" Target="https://podminky.urs.cz/item/CS_URS_2025_01/781131232" TargetMode="External"/><Relationship Id="rId11" Type="http://schemas.openxmlformats.org/officeDocument/2006/relationships/hyperlink" Target="https://podminky.urs.cz/item/CS_URS_2025_01/631319196" TargetMode="External"/><Relationship Id="rId32" Type="http://schemas.openxmlformats.org/officeDocument/2006/relationships/hyperlink" Target="https://podminky.urs.cz/item/CS_URS_2025_01/993121111" TargetMode="External"/><Relationship Id="rId37" Type="http://schemas.openxmlformats.org/officeDocument/2006/relationships/hyperlink" Target="https://podminky.urs.cz/item/CS_URS_2025_01/997013509" TargetMode="External"/><Relationship Id="rId53" Type="http://schemas.openxmlformats.org/officeDocument/2006/relationships/hyperlink" Target="https://podminky.urs.cz/item/CS_URS_2025_01/998713121" TargetMode="External"/><Relationship Id="rId58" Type="http://schemas.openxmlformats.org/officeDocument/2006/relationships/hyperlink" Target="https://podminky.urs.cz/item/CS_URS_2025_01/725119125" TargetMode="External"/><Relationship Id="rId74" Type="http://schemas.openxmlformats.org/officeDocument/2006/relationships/hyperlink" Target="https://podminky.urs.cz/item/CS_URS_2025_01/725829131" TargetMode="External"/><Relationship Id="rId79" Type="http://schemas.openxmlformats.org/officeDocument/2006/relationships/hyperlink" Target="https://podminky.urs.cz/item/CS_URS_2025_01/725860811" TargetMode="External"/><Relationship Id="rId102" Type="http://schemas.openxmlformats.org/officeDocument/2006/relationships/hyperlink" Target="https://podminky.urs.cz/item/CS_URS_2025_01/998771121" TargetMode="External"/><Relationship Id="rId123" Type="http://schemas.openxmlformats.org/officeDocument/2006/relationships/hyperlink" Target="https://podminky.urs.cz/item/CS_URS_2025_01/784351031" TargetMode="External"/><Relationship Id="rId128" Type="http://schemas.openxmlformats.org/officeDocument/2006/relationships/hyperlink" Target="https://podminky.urs.cz/item/CS_URS_2025_01/032803000" TargetMode="External"/><Relationship Id="rId5" Type="http://schemas.openxmlformats.org/officeDocument/2006/relationships/hyperlink" Target="https://podminky.urs.cz/item/CS_URS_2025_01/619996127" TargetMode="External"/><Relationship Id="rId90" Type="http://schemas.openxmlformats.org/officeDocument/2006/relationships/hyperlink" Target="https://podminky.urs.cz/item/CS_URS_2025_01/771574413" TargetMode="External"/><Relationship Id="rId95" Type="http://schemas.openxmlformats.org/officeDocument/2006/relationships/hyperlink" Target="https://podminky.urs.cz/item/CS_URS_2025_01/771591186" TargetMode="External"/><Relationship Id="rId19" Type="http://schemas.openxmlformats.org/officeDocument/2006/relationships/hyperlink" Target="https://podminky.urs.cz/item/CS_URS_2025_01/952902021" TargetMode="External"/><Relationship Id="rId14" Type="http://schemas.openxmlformats.org/officeDocument/2006/relationships/hyperlink" Target="https://podminky.urs.cz/item/CS_URS_2025_01/633811111" TargetMode="External"/><Relationship Id="rId22" Type="http://schemas.openxmlformats.org/officeDocument/2006/relationships/hyperlink" Target="https://podminky.urs.cz/item/CS_URS_2025_01/965042131" TargetMode="External"/><Relationship Id="rId27" Type="http://schemas.openxmlformats.org/officeDocument/2006/relationships/hyperlink" Target="https://podminky.urs.cz/item/CS_URS_2025_01/965081213" TargetMode="External"/><Relationship Id="rId30" Type="http://schemas.openxmlformats.org/officeDocument/2006/relationships/hyperlink" Target="https://podminky.urs.cz/item/CS_URS_2025_01/978013121" TargetMode="External"/><Relationship Id="rId35" Type="http://schemas.openxmlformats.org/officeDocument/2006/relationships/hyperlink" Target="https://podminky.urs.cz/item/CS_URS_2025_01/997013211" TargetMode="External"/><Relationship Id="rId43" Type="http://schemas.openxmlformats.org/officeDocument/2006/relationships/hyperlink" Target="https://podminky.urs.cz/item/CS_URS_2025_01/997013863" TargetMode="External"/><Relationship Id="rId48" Type="http://schemas.openxmlformats.org/officeDocument/2006/relationships/hyperlink" Target="https://podminky.urs.cz/item/CS_URS_2025_01/711141821" TargetMode="External"/><Relationship Id="rId56" Type="http://schemas.openxmlformats.org/officeDocument/2006/relationships/hyperlink" Target="https://podminky.urs.cz/item/CS_URS_2025_01/722190901" TargetMode="External"/><Relationship Id="rId64" Type="http://schemas.openxmlformats.org/officeDocument/2006/relationships/hyperlink" Target="https://podminky.urs.cz/item/CS_URS_2025_01/725230811" TargetMode="External"/><Relationship Id="rId69" Type="http://schemas.openxmlformats.org/officeDocument/2006/relationships/hyperlink" Target="https://podminky.urs.cz/item/CS_URS_2025_01/725330820" TargetMode="External"/><Relationship Id="rId77" Type="http://schemas.openxmlformats.org/officeDocument/2006/relationships/hyperlink" Target="https://podminky.urs.cz/item/CS_URS_2025_01/725840860" TargetMode="External"/><Relationship Id="rId100" Type="http://schemas.openxmlformats.org/officeDocument/2006/relationships/hyperlink" Target="https://podminky.urs.cz/item/CS_URS_2025_01/771591471" TargetMode="External"/><Relationship Id="rId105" Type="http://schemas.openxmlformats.org/officeDocument/2006/relationships/hyperlink" Target="https://podminky.urs.cz/item/CS_URS_2025_01/781121011" TargetMode="External"/><Relationship Id="rId113" Type="http://schemas.openxmlformats.org/officeDocument/2006/relationships/hyperlink" Target="https://podminky.urs.cz/item/CS_URS_2025_01/781495211" TargetMode="External"/><Relationship Id="rId118" Type="http://schemas.openxmlformats.org/officeDocument/2006/relationships/hyperlink" Target="https://podminky.urs.cz/item/CS_URS_2025_01/784171101" TargetMode="External"/><Relationship Id="rId126" Type="http://schemas.openxmlformats.org/officeDocument/2006/relationships/hyperlink" Target="https://podminky.urs.cz/item/CS_URS_2025_01/HZS2491" TargetMode="External"/><Relationship Id="rId8" Type="http://schemas.openxmlformats.org/officeDocument/2006/relationships/hyperlink" Target="https://podminky.urs.cz/item/CS_URS_2025_01/631311126" TargetMode="External"/><Relationship Id="rId51" Type="http://schemas.openxmlformats.org/officeDocument/2006/relationships/hyperlink" Target="https://podminky.urs.cz/item/CS_URS_2025_01/713121111" TargetMode="External"/><Relationship Id="rId72" Type="http://schemas.openxmlformats.org/officeDocument/2006/relationships/hyperlink" Target="https://podminky.urs.cz/item/CS_URS_2025_01/725820802" TargetMode="External"/><Relationship Id="rId80" Type="http://schemas.openxmlformats.org/officeDocument/2006/relationships/hyperlink" Target="https://podminky.urs.cz/item/CS_URS_2025_01/725861102" TargetMode="External"/><Relationship Id="rId85" Type="http://schemas.openxmlformats.org/officeDocument/2006/relationships/hyperlink" Target="https://podminky.urs.cz/item/CS_URS_2025_01/771121011" TargetMode="External"/><Relationship Id="rId93" Type="http://schemas.openxmlformats.org/officeDocument/2006/relationships/hyperlink" Target="https://podminky.urs.cz/item/CS_URS_2025_01/771591115" TargetMode="External"/><Relationship Id="rId98" Type="http://schemas.openxmlformats.org/officeDocument/2006/relationships/hyperlink" Target="https://podminky.urs.cz/item/CS_URS_2025_01/771591414" TargetMode="External"/><Relationship Id="rId121" Type="http://schemas.openxmlformats.org/officeDocument/2006/relationships/hyperlink" Target="https://podminky.urs.cz/item/CS_URS_2025_01/784191005" TargetMode="External"/><Relationship Id="rId3" Type="http://schemas.openxmlformats.org/officeDocument/2006/relationships/hyperlink" Target="https://podminky.urs.cz/item/CS_URS_2025_01/612325416" TargetMode="External"/><Relationship Id="rId12" Type="http://schemas.openxmlformats.org/officeDocument/2006/relationships/hyperlink" Target="https://podminky.urs.cz/item/CS_URS_2025_01/631362021" TargetMode="External"/><Relationship Id="rId17" Type="http://schemas.openxmlformats.org/officeDocument/2006/relationships/hyperlink" Target="https://podminky.urs.cz/item/CS_URS_2025_01/949101111" TargetMode="External"/><Relationship Id="rId25" Type="http://schemas.openxmlformats.org/officeDocument/2006/relationships/hyperlink" Target="https://podminky.urs.cz/item/CS_URS_2025_01/965046119" TargetMode="External"/><Relationship Id="rId33" Type="http://schemas.openxmlformats.org/officeDocument/2006/relationships/hyperlink" Target="https://podminky.urs.cz/item/CS_URS_2025_01/993121119" TargetMode="External"/><Relationship Id="rId38" Type="http://schemas.openxmlformats.org/officeDocument/2006/relationships/hyperlink" Target="https://podminky.urs.cz/item/CS_URS_2025_01/997013645" TargetMode="External"/><Relationship Id="rId46" Type="http://schemas.openxmlformats.org/officeDocument/2006/relationships/hyperlink" Target="https://podminky.urs.cz/item/CS_URS_2025_01/711131111" TargetMode="External"/><Relationship Id="rId59" Type="http://schemas.openxmlformats.org/officeDocument/2006/relationships/hyperlink" Target="https://podminky.urs.cz/item/CS_URS_2025_01/725119131" TargetMode="External"/><Relationship Id="rId67" Type="http://schemas.openxmlformats.org/officeDocument/2006/relationships/hyperlink" Target="https://podminky.urs.cz/item/CS_URS_2025_01/725241901" TargetMode="External"/><Relationship Id="rId103" Type="http://schemas.openxmlformats.org/officeDocument/2006/relationships/hyperlink" Target="https://podminky.urs.cz/item/CS_URS_2025_01/775145811" TargetMode="External"/><Relationship Id="rId108" Type="http://schemas.openxmlformats.org/officeDocument/2006/relationships/hyperlink" Target="https://podminky.urs.cz/item/CS_URS_2025_01/781472217" TargetMode="External"/><Relationship Id="rId116" Type="http://schemas.openxmlformats.org/officeDocument/2006/relationships/hyperlink" Target="https://podminky.urs.cz/item/CS_URS_2025_01/784111031" TargetMode="External"/><Relationship Id="rId124" Type="http://schemas.openxmlformats.org/officeDocument/2006/relationships/hyperlink" Target="https://podminky.urs.cz/item/CS_URS_2025_01/HZS1291" TargetMode="External"/><Relationship Id="rId129" Type="http://schemas.openxmlformats.org/officeDocument/2006/relationships/hyperlink" Target="https://podminky.urs.cz/item/CS_URS_2025_01/065103000" TargetMode="External"/><Relationship Id="rId20" Type="http://schemas.openxmlformats.org/officeDocument/2006/relationships/hyperlink" Target="https://podminky.urs.cz/item/CS_URS_2025_01/952902031" TargetMode="External"/><Relationship Id="rId41" Type="http://schemas.openxmlformats.org/officeDocument/2006/relationships/hyperlink" Target="https://podminky.urs.cz/item/CS_URS_2025_01/997013814" TargetMode="External"/><Relationship Id="rId54" Type="http://schemas.openxmlformats.org/officeDocument/2006/relationships/hyperlink" Target="https://podminky.urs.cz/item/CS_URS_2025_01/721100911" TargetMode="External"/><Relationship Id="rId62" Type="http://schemas.openxmlformats.org/officeDocument/2006/relationships/hyperlink" Target="https://podminky.urs.cz/item/CS_URS_2025_01/725210826" TargetMode="External"/><Relationship Id="rId70" Type="http://schemas.openxmlformats.org/officeDocument/2006/relationships/hyperlink" Target="https://podminky.urs.cz/item/CS_URS_2025_01/725339111" TargetMode="External"/><Relationship Id="rId75" Type="http://schemas.openxmlformats.org/officeDocument/2006/relationships/hyperlink" Target="https://podminky.urs.cz/item/CS_URS_2025_01/725829142" TargetMode="External"/><Relationship Id="rId83" Type="http://schemas.openxmlformats.org/officeDocument/2006/relationships/hyperlink" Target="https://podminky.urs.cz/item/CS_URS_2025_01/725865411" TargetMode="External"/><Relationship Id="rId88" Type="http://schemas.openxmlformats.org/officeDocument/2006/relationships/hyperlink" Target="https://podminky.urs.cz/item/CS_URS_2025_01/771161011" TargetMode="External"/><Relationship Id="rId91" Type="http://schemas.openxmlformats.org/officeDocument/2006/relationships/hyperlink" Target="https://podminky.urs.cz/item/CS_URS_2025_01/771575616" TargetMode="External"/><Relationship Id="rId96" Type="http://schemas.openxmlformats.org/officeDocument/2006/relationships/hyperlink" Target="https://podminky.urs.cz/item/CS_URS_2025_01/771591241" TargetMode="External"/><Relationship Id="rId111" Type="http://schemas.openxmlformats.org/officeDocument/2006/relationships/hyperlink" Target="https://podminky.urs.cz/item/CS_URS_2025_01/781495143" TargetMode="External"/><Relationship Id="rId1" Type="http://schemas.openxmlformats.org/officeDocument/2006/relationships/hyperlink" Target="https://podminky.urs.cz/item/CS_URS_2025_01/611325416" TargetMode="External"/><Relationship Id="rId6" Type="http://schemas.openxmlformats.org/officeDocument/2006/relationships/hyperlink" Target="https://podminky.urs.cz/item/CS_URS_2025_01/619996137" TargetMode="External"/><Relationship Id="rId15" Type="http://schemas.openxmlformats.org/officeDocument/2006/relationships/hyperlink" Target="https://podminky.urs.cz/item/CS_URS_2025_01/633991111" TargetMode="External"/><Relationship Id="rId23" Type="http://schemas.openxmlformats.org/officeDocument/2006/relationships/hyperlink" Target="https://podminky.urs.cz/item/CS_URS_2025_01/965042141" TargetMode="External"/><Relationship Id="rId28" Type="http://schemas.openxmlformats.org/officeDocument/2006/relationships/hyperlink" Target="https://podminky.urs.cz/item/CS_URS_2025_01/965081611" TargetMode="External"/><Relationship Id="rId36" Type="http://schemas.openxmlformats.org/officeDocument/2006/relationships/hyperlink" Target="https://podminky.urs.cz/item/CS_URS_2025_01/997013501" TargetMode="External"/><Relationship Id="rId49" Type="http://schemas.openxmlformats.org/officeDocument/2006/relationships/hyperlink" Target="https://podminky.urs.cz/item/CS_URS_2025_01/998711121" TargetMode="External"/><Relationship Id="rId57" Type="http://schemas.openxmlformats.org/officeDocument/2006/relationships/hyperlink" Target="https://podminky.urs.cz/item/CS_URS_2025_01/725110811" TargetMode="External"/><Relationship Id="rId106" Type="http://schemas.openxmlformats.org/officeDocument/2006/relationships/hyperlink" Target="https://podminky.urs.cz/item/CS_URS_2025_01/781131112" TargetMode="External"/><Relationship Id="rId114" Type="http://schemas.openxmlformats.org/officeDocument/2006/relationships/hyperlink" Target="https://podminky.urs.cz/item/CS_URS_2025_01/998781121" TargetMode="External"/><Relationship Id="rId119" Type="http://schemas.openxmlformats.org/officeDocument/2006/relationships/hyperlink" Target="https://podminky.urs.cz/item/CS_URS_2025_01/784171111" TargetMode="External"/><Relationship Id="rId127" Type="http://schemas.openxmlformats.org/officeDocument/2006/relationships/hyperlink" Target="https://podminky.urs.cz/item/CS_URS_2025_01/032002000" TargetMode="External"/><Relationship Id="rId10" Type="http://schemas.openxmlformats.org/officeDocument/2006/relationships/hyperlink" Target="https://podminky.urs.cz/item/CS_URS_2025_01/631319173" TargetMode="External"/><Relationship Id="rId31" Type="http://schemas.openxmlformats.org/officeDocument/2006/relationships/hyperlink" Target="https://podminky.urs.cz/item/CS_URS_2025_01/978059541" TargetMode="External"/><Relationship Id="rId44" Type="http://schemas.openxmlformats.org/officeDocument/2006/relationships/hyperlink" Target="https://podminky.urs.cz/item/CS_URS_2025_01/997013867" TargetMode="External"/><Relationship Id="rId52" Type="http://schemas.openxmlformats.org/officeDocument/2006/relationships/hyperlink" Target="https://podminky.urs.cz/item/CS_URS_2025_01/713121121" TargetMode="External"/><Relationship Id="rId60" Type="http://schemas.openxmlformats.org/officeDocument/2006/relationships/hyperlink" Target="https://podminky.urs.cz/item/CS_URS_2025_01/725129101" TargetMode="External"/><Relationship Id="rId65" Type="http://schemas.openxmlformats.org/officeDocument/2006/relationships/hyperlink" Target="https://podminky.urs.cz/item/CS_URS_2025_01/725239101" TargetMode="External"/><Relationship Id="rId73" Type="http://schemas.openxmlformats.org/officeDocument/2006/relationships/hyperlink" Target="https://podminky.urs.cz/item/CS_URS_2025_01/725829101" TargetMode="External"/><Relationship Id="rId78" Type="http://schemas.openxmlformats.org/officeDocument/2006/relationships/hyperlink" Target="https://podminky.urs.cz/item/CS_URS_2025_01/725849412" TargetMode="External"/><Relationship Id="rId81" Type="http://schemas.openxmlformats.org/officeDocument/2006/relationships/hyperlink" Target="https://podminky.urs.cz/item/CS_URS_2025_01/725863311" TargetMode="External"/><Relationship Id="rId86" Type="http://schemas.openxmlformats.org/officeDocument/2006/relationships/hyperlink" Target="https://podminky.urs.cz/item/CS_URS_2025_01/771121022" TargetMode="External"/><Relationship Id="rId94" Type="http://schemas.openxmlformats.org/officeDocument/2006/relationships/hyperlink" Target="https://podminky.urs.cz/item/CS_URS_2025_01/771591184" TargetMode="External"/><Relationship Id="rId99" Type="http://schemas.openxmlformats.org/officeDocument/2006/relationships/hyperlink" Target="https://podminky.urs.cz/item/CS_URS_2025_01/771591451" TargetMode="External"/><Relationship Id="rId101" Type="http://schemas.openxmlformats.org/officeDocument/2006/relationships/hyperlink" Target="https://podminky.urs.cz/item/CS_URS_2025_01/771592011" TargetMode="External"/><Relationship Id="rId122" Type="http://schemas.openxmlformats.org/officeDocument/2006/relationships/hyperlink" Target="https://podminky.urs.cz/item/CS_URS_2025_01/784191007" TargetMode="External"/><Relationship Id="rId130" Type="http://schemas.openxmlformats.org/officeDocument/2006/relationships/hyperlink" Target="https://podminky.urs.cz/item/CS_URS_2025_01/071103000" TargetMode="External"/><Relationship Id="rId4" Type="http://schemas.openxmlformats.org/officeDocument/2006/relationships/hyperlink" Target="https://podminky.urs.cz/item/CS_URS_2025_01/612331121" TargetMode="External"/><Relationship Id="rId9" Type="http://schemas.openxmlformats.org/officeDocument/2006/relationships/hyperlink" Target="https://podminky.urs.cz/item/CS_URS_2025_01/631319012" TargetMode="External"/><Relationship Id="rId13" Type="http://schemas.openxmlformats.org/officeDocument/2006/relationships/hyperlink" Target="https://podminky.urs.cz/item/CS_URS_2025_01/632481213" TargetMode="External"/><Relationship Id="rId18" Type="http://schemas.openxmlformats.org/officeDocument/2006/relationships/hyperlink" Target="https://podminky.urs.cz/item/CS_URS_2025_01/952901111" TargetMode="External"/><Relationship Id="rId39" Type="http://schemas.openxmlformats.org/officeDocument/2006/relationships/hyperlink" Target="https://podminky.urs.cz/item/CS_URS_2025_01/997013811" TargetMode="External"/><Relationship Id="rId109" Type="http://schemas.openxmlformats.org/officeDocument/2006/relationships/hyperlink" Target="https://podminky.urs.cz/item/CS_URS_2025_01/781495141" TargetMode="External"/><Relationship Id="rId34" Type="http://schemas.openxmlformats.org/officeDocument/2006/relationships/hyperlink" Target="https://podminky.urs.cz/item/CS_URS_2025_01/997006012" TargetMode="External"/><Relationship Id="rId50" Type="http://schemas.openxmlformats.org/officeDocument/2006/relationships/hyperlink" Target="https://podminky.urs.cz/item/CS_URS_2025_01/713120821" TargetMode="External"/><Relationship Id="rId55" Type="http://schemas.openxmlformats.org/officeDocument/2006/relationships/hyperlink" Target="https://podminky.urs.cz/item/CS_URS_2025_01/722130901" TargetMode="External"/><Relationship Id="rId76" Type="http://schemas.openxmlformats.org/officeDocument/2006/relationships/hyperlink" Target="https://podminky.urs.cz/item/CS_URS_2025_01/725840850" TargetMode="External"/><Relationship Id="rId97" Type="http://schemas.openxmlformats.org/officeDocument/2006/relationships/hyperlink" Target="https://podminky.urs.cz/item/CS_URS_2025_01/771591264" TargetMode="External"/><Relationship Id="rId104" Type="http://schemas.openxmlformats.org/officeDocument/2006/relationships/hyperlink" Target="https://podminky.urs.cz/item/CS_URS_2025_01/781111011" TargetMode="External"/><Relationship Id="rId120" Type="http://schemas.openxmlformats.org/officeDocument/2006/relationships/hyperlink" Target="https://podminky.urs.cz/item/CS_URS_2025_01/784181121" TargetMode="External"/><Relationship Id="rId125" Type="http://schemas.openxmlformats.org/officeDocument/2006/relationships/hyperlink" Target="https://podminky.urs.cz/item/CS_URS_2025_01/HZS2212" TargetMode="External"/><Relationship Id="rId7" Type="http://schemas.openxmlformats.org/officeDocument/2006/relationships/hyperlink" Target="https://podminky.urs.cz/item/CS_URS_2025_01/619996147" TargetMode="External"/><Relationship Id="rId71" Type="http://schemas.openxmlformats.org/officeDocument/2006/relationships/hyperlink" Target="https://podminky.urs.cz/item/CS_URS_2025_01/725819402" TargetMode="External"/><Relationship Id="rId92" Type="http://schemas.openxmlformats.org/officeDocument/2006/relationships/hyperlink" Target="https://podminky.urs.cz/item/CS_URS_2025_01/771591112" TargetMode="External"/><Relationship Id="rId2" Type="http://schemas.openxmlformats.org/officeDocument/2006/relationships/hyperlink" Target="https://podminky.urs.cz/item/CS_URS_2025_01/612131101" TargetMode="External"/><Relationship Id="rId29" Type="http://schemas.openxmlformats.org/officeDocument/2006/relationships/hyperlink" Target="https://podminky.urs.cz/item/CS_URS_2025_01/978011121" TargetMode="External"/><Relationship Id="rId24" Type="http://schemas.openxmlformats.org/officeDocument/2006/relationships/hyperlink" Target="https://podminky.urs.cz/item/CS_URS_2025_01/965046111" TargetMode="External"/><Relationship Id="rId40" Type="http://schemas.openxmlformats.org/officeDocument/2006/relationships/hyperlink" Target="https://podminky.urs.cz/item/CS_URS_2025_01/997013813" TargetMode="External"/><Relationship Id="rId45" Type="http://schemas.openxmlformats.org/officeDocument/2006/relationships/hyperlink" Target="https://podminky.urs.cz/item/CS_URS_2025_01/998018001" TargetMode="External"/><Relationship Id="rId66" Type="http://schemas.openxmlformats.org/officeDocument/2006/relationships/hyperlink" Target="https://podminky.urs.cz/item/CS_URS_2025_01/725240812" TargetMode="External"/><Relationship Id="rId87" Type="http://schemas.openxmlformats.org/officeDocument/2006/relationships/hyperlink" Target="https://podminky.urs.cz/item/CS_URS_2025_01/771151022" TargetMode="External"/><Relationship Id="rId110" Type="http://schemas.openxmlformats.org/officeDocument/2006/relationships/hyperlink" Target="https://podminky.urs.cz/item/CS_URS_2025_01/781495142" TargetMode="External"/><Relationship Id="rId115" Type="http://schemas.openxmlformats.org/officeDocument/2006/relationships/hyperlink" Target="https://podminky.urs.cz/item/CS_URS_2025_01/784111001" TargetMode="External"/><Relationship Id="rId131" Type="http://schemas.openxmlformats.org/officeDocument/2006/relationships/drawing" Target="../drawings/drawing4.xml"/><Relationship Id="rId61" Type="http://schemas.openxmlformats.org/officeDocument/2006/relationships/hyperlink" Target="https://podminky.urs.cz/item/CS_URS_2025_01/725210821" TargetMode="External"/><Relationship Id="rId82" Type="http://schemas.openxmlformats.org/officeDocument/2006/relationships/hyperlink" Target="https://podminky.urs.cz/item/CS_URS_2025_01/72586531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3" Type="http://schemas.openxmlformats.org/officeDocument/2006/relationships/hyperlink" Target="https://podminky.urs.cz/item/CS_URS_2025_01/060001000" TargetMode="External"/><Relationship Id="rId2" Type="http://schemas.openxmlformats.org/officeDocument/2006/relationships/hyperlink" Target="https://podminky.urs.cz/item/CS_URS_2025_01/030001000" TargetMode="External"/><Relationship Id="rId1" Type="http://schemas.openxmlformats.org/officeDocument/2006/relationships/hyperlink" Target="https://podminky.urs.cz/item/CS_URS_2025_01/010001000" TargetMode="External"/><Relationship Id="rId6" Type="http://schemas.openxmlformats.org/officeDocument/2006/relationships/drawing" Target="../drawings/drawing14.xml"/><Relationship Id="rId5" Type="http://schemas.openxmlformats.org/officeDocument/2006/relationships/hyperlink" Target="https://podminky.urs.cz/item/CS_URS_2025_01/090001000" TargetMode="External"/><Relationship Id="rId4" Type="http://schemas.openxmlformats.org/officeDocument/2006/relationships/hyperlink" Target="https://podminky.urs.cz/item/CS_URS_2025_01/070001000" TargetMode="Externa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8"/>
  <sheetViews>
    <sheetView showGridLines="0" topLeftCell="A49" workbookViewId="0"/>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7" t="s">
        <v>0</v>
      </c>
      <c r="AZ1" s="17" t="s">
        <v>1</v>
      </c>
      <c r="BA1" s="17" t="s">
        <v>2</v>
      </c>
      <c r="BB1" s="17" t="s">
        <v>3</v>
      </c>
      <c r="BT1" s="17" t="s">
        <v>4</v>
      </c>
      <c r="BU1" s="17" t="s">
        <v>4</v>
      </c>
      <c r="BV1" s="17" t="s">
        <v>5</v>
      </c>
    </row>
    <row r="2" spans="1:74" ht="36.9" customHeight="1">
      <c r="AR2" s="809"/>
      <c r="AS2" s="809"/>
      <c r="AT2" s="809"/>
      <c r="AU2" s="809"/>
      <c r="AV2" s="809"/>
      <c r="AW2" s="809"/>
      <c r="AX2" s="809"/>
      <c r="AY2" s="809"/>
      <c r="AZ2" s="809"/>
      <c r="BA2" s="809"/>
      <c r="BB2" s="809"/>
      <c r="BC2" s="809"/>
      <c r="BD2" s="809"/>
      <c r="BE2" s="809"/>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825" t="s">
        <v>14</v>
      </c>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R5" s="21"/>
      <c r="BE5" s="822" t="s">
        <v>15</v>
      </c>
      <c r="BS5" s="18" t="s">
        <v>6</v>
      </c>
    </row>
    <row r="6" spans="1:74" ht="36.9" customHeight="1">
      <c r="B6" s="21"/>
      <c r="D6" s="27" t="s">
        <v>16</v>
      </c>
      <c r="K6" s="826" t="s">
        <v>17</v>
      </c>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R6" s="21"/>
      <c r="BE6" s="823"/>
      <c r="BS6" s="18" t="s">
        <v>6</v>
      </c>
    </row>
    <row r="7" spans="1:74" ht="12" customHeight="1">
      <c r="B7" s="21"/>
      <c r="D7" s="28" t="s">
        <v>18</v>
      </c>
      <c r="K7" s="26" t="s">
        <v>19</v>
      </c>
      <c r="AK7" s="28" t="s">
        <v>20</v>
      </c>
      <c r="AN7" s="26" t="s">
        <v>21</v>
      </c>
      <c r="AR7" s="21"/>
      <c r="BE7" s="823"/>
      <c r="BS7" s="18" t="s">
        <v>6</v>
      </c>
    </row>
    <row r="8" spans="1:74" ht="12" customHeight="1">
      <c r="B8" s="21"/>
      <c r="D8" s="28" t="s">
        <v>22</v>
      </c>
      <c r="K8" s="26" t="s">
        <v>23</v>
      </c>
      <c r="AK8" s="28" t="s">
        <v>24</v>
      </c>
      <c r="AN8" s="29" t="s">
        <v>25</v>
      </c>
      <c r="AR8" s="21"/>
      <c r="BE8" s="823"/>
      <c r="BS8" s="18" t="s">
        <v>6</v>
      </c>
    </row>
    <row r="9" spans="1:74" ht="29.25" customHeight="1">
      <c r="B9" s="21"/>
      <c r="D9" s="25" t="s">
        <v>26</v>
      </c>
      <c r="K9" s="30" t="s">
        <v>27</v>
      </c>
      <c r="AK9" s="25" t="s">
        <v>28</v>
      </c>
      <c r="AN9" s="30" t="s">
        <v>29</v>
      </c>
      <c r="AR9" s="21"/>
      <c r="BE9" s="823"/>
      <c r="BS9" s="18" t="s">
        <v>6</v>
      </c>
    </row>
    <row r="10" spans="1:74" ht="12" customHeight="1">
      <c r="B10" s="21"/>
      <c r="D10" s="28" t="s">
        <v>30</v>
      </c>
      <c r="AK10" s="28" t="s">
        <v>31</v>
      </c>
      <c r="AN10" s="26" t="s">
        <v>32</v>
      </c>
      <c r="AR10" s="21"/>
      <c r="BE10" s="823"/>
      <c r="BS10" s="18" t="s">
        <v>6</v>
      </c>
    </row>
    <row r="11" spans="1:74" ht="18.45" customHeight="1">
      <c r="B11" s="21"/>
      <c r="E11" s="26" t="s">
        <v>33</v>
      </c>
      <c r="AK11" s="28" t="s">
        <v>34</v>
      </c>
      <c r="AN11" s="26" t="s">
        <v>32</v>
      </c>
      <c r="AR11" s="21"/>
      <c r="BE11" s="823"/>
      <c r="BS11" s="18" t="s">
        <v>6</v>
      </c>
    </row>
    <row r="12" spans="1:74" ht="6.9" customHeight="1">
      <c r="B12" s="21"/>
      <c r="AR12" s="21"/>
      <c r="BE12" s="823"/>
      <c r="BS12" s="18" t="s">
        <v>6</v>
      </c>
    </row>
    <row r="13" spans="1:74" ht="12" customHeight="1">
      <c r="B13" s="21"/>
      <c r="D13" s="28" t="s">
        <v>35</v>
      </c>
      <c r="AK13" s="28" t="s">
        <v>31</v>
      </c>
      <c r="AN13" s="31" t="s">
        <v>36</v>
      </c>
      <c r="AR13" s="21"/>
      <c r="BE13" s="823"/>
      <c r="BS13" s="18" t="s">
        <v>6</v>
      </c>
    </row>
    <row r="14" spans="1:74" ht="13.2">
      <c r="B14" s="21"/>
      <c r="E14" s="827" t="s">
        <v>36</v>
      </c>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28" t="s">
        <v>34</v>
      </c>
      <c r="AN14" s="31" t="s">
        <v>36</v>
      </c>
      <c r="AR14" s="21"/>
      <c r="BE14" s="823"/>
      <c r="BS14" s="18" t="s">
        <v>6</v>
      </c>
    </row>
    <row r="15" spans="1:74" ht="6.9" customHeight="1">
      <c r="B15" s="21"/>
      <c r="AR15" s="21"/>
      <c r="BE15" s="823"/>
      <c r="BS15" s="18" t="s">
        <v>4</v>
      </c>
    </row>
    <row r="16" spans="1:74" ht="12" customHeight="1">
      <c r="B16" s="21"/>
      <c r="D16" s="28" t="s">
        <v>37</v>
      </c>
      <c r="AK16" s="28" t="s">
        <v>31</v>
      </c>
      <c r="AN16" s="26" t="s">
        <v>32</v>
      </c>
      <c r="AR16" s="21"/>
      <c r="BE16" s="823"/>
      <c r="BS16" s="18" t="s">
        <v>38</v>
      </c>
    </row>
    <row r="17" spans="2:71" ht="18.45" customHeight="1">
      <c r="B17" s="21"/>
      <c r="E17" s="26" t="s">
        <v>39</v>
      </c>
      <c r="AK17" s="28" t="s">
        <v>34</v>
      </c>
      <c r="AN17" s="26" t="s">
        <v>32</v>
      </c>
      <c r="AR17" s="21"/>
      <c r="BE17" s="823"/>
      <c r="BS17" s="18" t="s">
        <v>38</v>
      </c>
    </row>
    <row r="18" spans="2:71" ht="6.9" customHeight="1">
      <c r="B18" s="21"/>
      <c r="AR18" s="21"/>
      <c r="BE18" s="823"/>
      <c r="BS18" s="18" t="s">
        <v>40</v>
      </c>
    </row>
    <row r="19" spans="2:71" ht="12" customHeight="1">
      <c r="B19" s="21"/>
      <c r="D19" s="28" t="s">
        <v>41</v>
      </c>
      <c r="AK19" s="28" t="s">
        <v>31</v>
      </c>
      <c r="AN19" s="26" t="s">
        <v>32</v>
      </c>
      <c r="AR19" s="21"/>
      <c r="BE19" s="823"/>
      <c r="BS19" s="18" t="s">
        <v>42</v>
      </c>
    </row>
    <row r="20" spans="2:71" ht="18.45" customHeight="1">
      <c r="B20" s="21"/>
      <c r="E20" s="26" t="s">
        <v>43</v>
      </c>
      <c r="AK20" s="28" t="s">
        <v>34</v>
      </c>
      <c r="AN20" s="26" t="s">
        <v>32</v>
      </c>
      <c r="AR20" s="21"/>
      <c r="BE20" s="823"/>
      <c r="BS20" s="18" t="s">
        <v>4</v>
      </c>
    </row>
    <row r="21" spans="2:71" ht="6.9" customHeight="1">
      <c r="B21" s="21"/>
      <c r="AR21" s="21"/>
      <c r="BE21" s="823"/>
    </row>
    <row r="22" spans="2:71" ht="12" customHeight="1">
      <c r="B22" s="21"/>
      <c r="D22" s="28" t="s">
        <v>44</v>
      </c>
      <c r="AR22" s="21"/>
      <c r="BE22" s="823"/>
    </row>
    <row r="23" spans="2:71" ht="47.25" customHeight="1">
      <c r="B23" s="21"/>
      <c r="E23" s="829" t="s">
        <v>45</v>
      </c>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c r="AJ23" s="829"/>
      <c r="AK23" s="829"/>
      <c r="AL23" s="829"/>
      <c r="AM23" s="829"/>
      <c r="AN23" s="829"/>
      <c r="AR23" s="21"/>
      <c r="BE23" s="823"/>
    </row>
    <row r="24" spans="2:71" ht="6.9" customHeight="1">
      <c r="B24" s="21"/>
      <c r="AR24" s="21"/>
      <c r="BE24" s="823"/>
    </row>
    <row r="25" spans="2:71" ht="6.9" customHeight="1">
      <c r="B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1"/>
      <c r="BE25" s="823"/>
    </row>
    <row r="26" spans="2:71" s="1" customFormat="1" ht="25.95" customHeight="1">
      <c r="B26" s="34"/>
      <c r="D26" s="35" t="s">
        <v>46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830">
        <f>ROUND(AG54,0)</f>
        <v>0</v>
      </c>
      <c r="AL26" s="831"/>
      <c r="AM26" s="831"/>
      <c r="AN26" s="831"/>
      <c r="AO26" s="831"/>
      <c r="AR26" s="34"/>
      <c r="BE26" s="823"/>
    </row>
    <row r="27" spans="2:71" s="1" customFormat="1" ht="6.9" customHeight="1">
      <c r="B27" s="34"/>
      <c r="AR27" s="34"/>
      <c r="BE27" s="823"/>
    </row>
    <row r="28" spans="2:71" s="1" customFormat="1" ht="13.2">
      <c r="B28" s="34"/>
      <c r="L28" s="832" t="s">
        <v>47</v>
      </c>
      <c r="M28" s="832"/>
      <c r="N28" s="832"/>
      <c r="O28" s="832"/>
      <c r="P28" s="832"/>
      <c r="W28" s="832" t="s">
        <v>48</v>
      </c>
      <c r="X28" s="832"/>
      <c r="Y28" s="832"/>
      <c r="Z28" s="832"/>
      <c r="AA28" s="832"/>
      <c r="AB28" s="832"/>
      <c r="AC28" s="832"/>
      <c r="AD28" s="832"/>
      <c r="AE28" s="832"/>
      <c r="AK28" s="832" t="s">
        <v>49</v>
      </c>
      <c r="AL28" s="832"/>
      <c r="AM28" s="832"/>
      <c r="AN28" s="832"/>
      <c r="AO28" s="832"/>
      <c r="AR28" s="34"/>
      <c r="BE28" s="823"/>
    </row>
    <row r="29" spans="2:71" s="2" customFormat="1" ht="14.4" customHeight="1">
      <c r="B29" s="38"/>
      <c r="D29" s="28" t="s">
        <v>50</v>
      </c>
      <c r="F29" s="28" t="s">
        <v>51</v>
      </c>
      <c r="L29" s="817">
        <v>0.21</v>
      </c>
      <c r="M29" s="816"/>
      <c r="N29" s="816"/>
      <c r="O29" s="816"/>
      <c r="P29" s="816"/>
      <c r="W29" s="815">
        <f>ROUND(AZ54, 0)</f>
        <v>0</v>
      </c>
      <c r="X29" s="816"/>
      <c r="Y29" s="816"/>
      <c r="Z29" s="816"/>
      <c r="AA29" s="816"/>
      <c r="AB29" s="816"/>
      <c r="AC29" s="816"/>
      <c r="AD29" s="816"/>
      <c r="AE29" s="816"/>
      <c r="AK29" s="815">
        <f>ROUND(AV54, 0)</f>
        <v>0</v>
      </c>
      <c r="AL29" s="816"/>
      <c r="AM29" s="816"/>
      <c r="AN29" s="816"/>
      <c r="AO29" s="816"/>
      <c r="AR29" s="38"/>
      <c r="BE29" s="824"/>
    </row>
    <row r="30" spans="2:71" s="2" customFormat="1" ht="14.4" customHeight="1">
      <c r="B30" s="38"/>
      <c r="F30" s="28" t="s">
        <v>52</v>
      </c>
      <c r="L30" s="817">
        <v>0.12</v>
      </c>
      <c r="M30" s="816"/>
      <c r="N30" s="816"/>
      <c r="O30" s="816"/>
      <c r="P30" s="816"/>
      <c r="W30" s="815">
        <f>ROUND(BA54, 0)</f>
        <v>0</v>
      </c>
      <c r="X30" s="816"/>
      <c r="Y30" s="816"/>
      <c r="Z30" s="816"/>
      <c r="AA30" s="816"/>
      <c r="AB30" s="816"/>
      <c r="AC30" s="816"/>
      <c r="AD30" s="816"/>
      <c r="AE30" s="816"/>
      <c r="AK30" s="815">
        <f>ROUND(AW54, 0)</f>
        <v>0</v>
      </c>
      <c r="AL30" s="816"/>
      <c r="AM30" s="816"/>
      <c r="AN30" s="816"/>
      <c r="AO30" s="816"/>
      <c r="AR30" s="38"/>
      <c r="BE30" s="824"/>
    </row>
    <row r="31" spans="2:71" s="2" customFormat="1" ht="14.4" hidden="1" customHeight="1">
      <c r="B31" s="38"/>
      <c r="F31" s="28" t="s">
        <v>53</v>
      </c>
      <c r="L31" s="817">
        <v>0.21</v>
      </c>
      <c r="M31" s="816"/>
      <c r="N31" s="816"/>
      <c r="O31" s="816"/>
      <c r="P31" s="816"/>
      <c r="W31" s="815">
        <f>ROUND(BB54, 0)</f>
        <v>0</v>
      </c>
      <c r="X31" s="816"/>
      <c r="Y31" s="816"/>
      <c r="Z31" s="816"/>
      <c r="AA31" s="816"/>
      <c r="AB31" s="816"/>
      <c r="AC31" s="816"/>
      <c r="AD31" s="816"/>
      <c r="AE31" s="816"/>
      <c r="AK31" s="815">
        <v>0</v>
      </c>
      <c r="AL31" s="816"/>
      <c r="AM31" s="816"/>
      <c r="AN31" s="816"/>
      <c r="AO31" s="816"/>
      <c r="AR31" s="38"/>
      <c r="BE31" s="824"/>
    </row>
    <row r="32" spans="2:71" s="2" customFormat="1" ht="14.4" hidden="1" customHeight="1">
      <c r="B32" s="38"/>
      <c r="F32" s="28" t="s">
        <v>54</v>
      </c>
      <c r="L32" s="817">
        <v>0.12</v>
      </c>
      <c r="M32" s="816"/>
      <c r="N32" s="816"/>
      <c r="O32" s="816"/>
      <c r="P32" s="816"/>
      <c r="W32" s="815">
        <f>ROUND(BC54, 0)</f>
        <v>0</v>
      </c>
      <c r="X32" s="816"/>
      <c r="Y32" s="816"/>
      <c r="Z32" s="816"/>
      <c r="AA32" s="816"/>
      <c r="AB32" s="816"/>
      <c r="AC32" s="816"/>
      <c r="AD32" s="816"/>
      <c r="AE32" s="816"/>
      <c r="AK32" s="815">
        <v>0</v>
      </c>
      <c r="AL32" s="816"/>
      <c r="AM32" s="816"/>
      <c r="AN32" s="816"/>
      <c r="AO32" s="816"/>
      <c r="AR32" s="38"/>
      <c r="BE32" s="824"/>
    </row>
    <row r="33" spans="2:44" s="2" customFormat="1" ht="14.4" hidden="1" customHeight="1">
      <c r="B33" s="38"/>
      <c r="F33" s="28" t="s">
        <v>55</v>
      </c>
      <c r="L33" s="817">
        <v>0</v>
      </c>
      <c r="M33" s="816"/>
      <c r="N33" s="816"/>
      <c r="O33" s="816"/>
      <c r="P33" s="816"/>
      <c r="W33" s="815">
        <f>ROUND(BD54, 0)</f>
        <v>0</v>
      </c>
      <c r="X33" s="816"/>
      <c r="Y33" s="816"/>
      <c r="Z33" s="816"/>
      <c r="AA33" s="816"/>
      <c r="AB33" s="816"/>
      <c r="AC33" s="816"/>
      <c r="AD33" s="816"/>
      <c r="AE33" s="816"/>
      <c r="AK33" s="815">
        <v>0</v>
      </c>
      <c r="AL33" s="816"/>
      <c r="AM33" s="816"/>
      <c r="AN33" s="816"/>
      <c r="AO33" s="816"/>
      <c r="AR33" s="38"/>
    </row>
    <row r="34" spans="2:44" s="1" customFormat="1" ht="6.9" customHeight="1">
      <c r="B34" s="34"/>
      <c r="AR34" s="34"/>
    </row>
    <row r="35" spans="2:44" s="1" customFormat="1" ht="25.95" customHeight="1">
      <c r="B35" s="34"/>
      <c r="C35" s="39"/>
      <c r="D35" s="40" t="s">
        <v>56</v>
      </c>
      <c r="E35" s="41"/>
      <c r="F35" s="41"/>
      <c r="G35" s="41"/>
      <c r="H35" s="41"/>
      <c r="I35" s="41"/>
      <c r="J35" s="41"/>
      <c r="K35" s="41"/>
      <c r="L35" s="41"/>
      <c r="M35" s="41"/>
      <c r="N35" s="41"/>
      <c r="O35" s="41"/>
      <c r="P35" s="41"/>
      <c r="Q35" s="41"/>
      <c r="R35" s="41"/>
      <c r="S35" s="41"/>
      <c r="T35" s="42" t="s">
        <v>57</v>
      </c>
      <c r="U35" s="41"/>
      <c r="V35" s="41"/>
      <c r="W35" s="41"/>
      <c r="X35" s="821" t="s">
        <v>58</v>
      </c>
      <c r="Y35" s="819"/>
      <c r="Z35" s="819"/>
      <c r="AA35" s="819"/>
      <c r="AB35" s="819"/>
      <c r="AC35" s="41"/>
      <c r="AD35" s="41"/>
      <c r="AE35" s="41"/>
      <c r="AF35" s="41"/>
      <c r="AG35" s="41"/>
      <c r="AH35" s="41"/>
      <c r="AI35" s="41"/>
      <c r="AJ35" s="41"/>
      <c r="AK35" s="818">
        <f>SUM(AK26:AK33)</f>
        <v>0</v>
      </c>
      <c r="AL35" s="819"/>
      <c r="AM35" s="819"/>
      <c r="AN35" s="819"/>
      <c r="AO35" s="820"/>
      <c r="AP35" s="39"/>
      <c r="AQ35" s="39"/>
      <c r="AR35" s="34"/>
    </row>
    <row r="36" spans="2:44" s="1" customFormat="1" ht="6.9" customHeight="1">
      <c r="B36" s="34"/>
      <c r="AR36" s="34"/>
    </row>
    <row r="37" spans="2:44" s="1" customFormat="1" ht="6.9"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 customHeight="1">
      <c r="B42" s="34"/>
      <c r="C42" s="22" t="s">
        <v>59</v>
      </c>
      <c r="AR42" s="34"/>
    </row>
    <row r="43" spans="2:44" s="1" customFormat="1" ht="6.9" customHeight="1">
      <c r="B43" s="34"/>
      <c r="AR43" s="34"/>
    </row>
    <row r="44" spans="2:44" s="3" customFormat="1" ht="12" customHeight="1">
      <c r="B44" s="47"/>
      <c r="C44" s="28" t="s">
        <v>13</v>
      </c>
      <c r="L44" s="3" t="str">
        <f>K5</f>
        <v>R25-011A</v>
      </c>
      <c r="AR44" s="47"/>
    </row>
    <row r="45" spans="2:44" s="4" customFormat="1" ht="36.9" customHeight="1">
      <c r="B45" s="48"/>
      <c r="C45" s="49" t="s">
        <v>16</v>
      </c>
      <c r="L45" s="833" t="str">
        <f>K6</f>
        <v>Dostavba sportovně rekreačního areálu Petynka</v>
      </c>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R45" s="48"/>
    </row>
    <row r="46" spans="2:44" s="1" customFormat="1" ht="6.9" customHeight="1">
      <c r="B46" s="34"/>
      <c r="AR46" s="34"/>
    </row>
    <row r="47" spans="2:44" s="1" customFormat="1" ht="12" customHeight="1">
      <c r="B47" s="34"/>
      <c r="C47" s="28" t="s">
        <v>22</v>
      </c>
      <c r="L47" s="50" t="str">
        <f>IF(K8="","",K8)</f>
        <v>Praha</v>
      </c>
      <c r="AI47" s="28" t="s">
        <v>24</v>
      </c>
      <c r="AM47" s="812" t="str">
        <f>IF(AN8= "","",AN8)</f>
        <v>24. 3. 2025</v>
      </c>
      <c r="AN47" s="812"/>
      <c r="AR47" s="34"/>
    </row>
    <row r="48" spans="2:44" s="1" customFormat="1" ht="6.9" customHeight="1">
      <c r="B48" s="34"/>
      <c r="AR48" s="34"/>
    </row>
    <row r="49" spans="1:91" s="1" customFormat="1" ht="25.65" customHeight="1">
      <c r="B49" s="34"/>
      <c r="C49" s="28" t="s">
        <v>30</v>
      </c>
      <c r="L49" s="3" t="str">
        <f>IF(E11= "","",E11)</f>
        <v>SNEO, a.s.</v>
      </c>
      <c r="AI49" s="28" t="s">
        <v>37</v>
      </c>
      <c r="AM49" s="813" t="str">
        <f>IF(E17="","",E17)</f>
        <v>Ateliér 11 Hradec Králové s.r.o.</v>
      </c>
      <c r="AN49" s="814"/>
      <c r="AO49" s="814"/>
      <c r="AP49" s="814"/>
      <c r="AR49" s="34"/>
      <c r="AS49" s="802" t="s">
        <v>60</v>
      </c>
      <c r="AT49" s="803"/>
      <c r="AU49" s="52"/>
      <c r="AV49" s="52"/>
      <c r="AW49" s="52"/>
      <c r="AX49" s="52"/>
      <c r="AY49" s="52"/>
      <c r="AZ49" s="52"/>
      <c r="BA49" s="52"/>
      <c r="BB49" s="52"/>
      <c r="BC49" s="52"/>
      <c r="BD49" s="53"/>
    </row>
    <row r="50" spans="1:91" s="1" customFormat="1" ht="15.15" customHeight="1">
      <c r="B50" s="34"/>
      <c r="C50" s="28" t="s">
        <v>35</v>
      </c>
      <c r="L50" s="3" t="str">
        <f>IF(E14= "Vyplň údaj","",E14)</f>
        <v/>
      </c>
      <c r="AI50" s="28" t="s">
        <v>41</v>
      </c>
      <c r="AM50" s="813" t="str">
        <f>IF(E20="","",E20)</f>
        <v xml:space="preserve"> </v>
      </c>
      <c r="AN50" s="814"/>
      <c r="AO50" s="814"/>
      <c r="AP50" s="814"/>
      <c r="AR50" s="34"/>
      <c r="AS50" s="804"/>
      <c r="AT50" s="805"/>
      <c r="BD50" s="55"/>
    </row>
    <row r="51" spans="1:91" s="1" customFormat="1" ht="10.8" customHeight="1">
      <c r="B51" s="34"/>
      <c r="AR51" s="34"/>
      <c r="AS51" s="804"/>
      <c r="AT51" s="805"/>
      <c r="BD51" s="55"/>
    </row>
    <row r="52" spans="1:91" s="1" customFormat="1" ht="29.25" customHeight="1">
      <c r="B52" s="34"/>
      <c r="C52" s="838" t="s">
        <v>61</v>
      </c>
      <c r="D52" s="811"/>
      <c r="E52" s="811"/>
      <c r="F52" s="811"/>
      <c r="G52" s="811"/>
      <c r="H52" s="56"/>
      <c r="I52" s="837" t="s">
        <v>62</v>
      </c>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0" t="s">
        <v>63</v>
      </c>
      <c r="AH52" s="811"/>
      <c r="AI52" s="811"/>
      <c r="AJ52" s="811"/>
      <c r="AK52" s="811"/>
      <c r="AL52" s="811"/>
      <c r="AM52" s="811"/>
      <c r="AN52" s="837" t="s">
        <v>64</v>
      </c>
      <c r="AO52" s="811"/>
      <c r="AP52" s="811"/>
      <c r="AQ52" s="57" t="s">
        <v>65</v>
      </c>
      <c r="AR52" s="34"/>
      <c r="AS52" s="58" t="s">
        <v>66</v>
      </c>
      <c r="AT52" s="59" t="s">
        <v>67</v>
      </c>
      <c r="AU52" s="59" t="s">
        <v>68</v>
      </c>
      <c r="AV52" s="59" t="s">
        <v>69</v>
      </c>
      <c r="AW52" s="59" t="s">
        <v>70</v>
      </c>
      <c r="AX52" s="59" t="s">
        <v>71</v>
      </c>
      <c r="AY52" s="59" t="s">
        <v>72</v>
      </c>
      <c r="AZ52" s="59" t="s">
        <v>73</v>
      </c>
      <c r="BA52" s="59" t="s">
        <v>74</v>
      </c>
      <c r="BB52" s="59" t="s">
        <v>75</v>
      </c>
      <c r="BC52" s="59" t="s">
        <v>76</v>
      </c>
      <c r="BD52" s="60" t="s">
        <v>77</v>
      </c>
    </row>
    <row r="53" spans="1:91" s="1" customFormat="1" ht="10.8" customHeight="1">
      <c r="B53" s="34"/>
      <c r="AR53" s="34"/>
      <c r="AS53" s="61"/>
      <c r="AT53" s="52"/>
      <c r="AU53" s="52"/>
      <c r="AV53" s="52"/>
      <c r="AW53" s="52"/>
      <c r="AX53" s="52"/>
      <c r="AY53" s="52"/>
      <c r="AZ53" s="52"/>
      <c r="BA53" s="52"/>
      <c r="BB53" s="52"/>
      <c r="BC53" s="52"/>
      <c r="BD53" s="53"/>
    </row>
    <row r="54" spans="1:91" s="5" customFormat="1" ht="32.4" customHeight="1">
      <c r="B54" s="62"/>
      <c r="C54" s="63" t="s">
        <v>78</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836">
        <f>ROUND(SUM(AG55:AG66),0)</f>
        <v>0</v>
      </c>
      <c r="AH54" s="836"/>
      <c r="AI54" s="836"/>
      <c r="AJ54" s="836"/>
      <c r="AK54" s="836"/>
      <c r="AL54" s="836"/>
      <c r="AM54" s="836"/>
      <c r="AN54" s="808">
        <f t="shared" ref="AN54:AN66" si="0">SUM(AG54,AT54)</f>
        <v>0</v>
      </c>
      <c r="AO54" s="808"/>
      <c r="AP54" s="808"/>
      <c r="AQ54" s="66" t="s">
        <v>32</v>
      </c>
      <c r="AR54" s="62"/>
      <c r="AS54" s="67">
        <f>ROUND(SUM(AS55:AS66),0)</f>
        <v>0</v>
      </c>
      <c r="AT54" s="68">
        <f t="shared" ref="AT54:AT66" si="1">ROUND(SUM(AV54:AW54),1)</f>
        <v>0</v>
      </c>
      <c r="AU54" s="69">
        <f>ROUND(SUM(AU55:AU66),5)</f>
        <v>0</v>
      </c>
      <c r="AV54" s="68">
        <f>ROUND(AZ54*L29,1)</f>
        <v>0</v>
      </c>
      <c r="AW54" s="68">
        <f>ROUND(BA54*L30,1)</f>
        <v>0</v>
      </c>
      <c r="AX54" s="68">
        <f>ROUND(BB54*L29,1)</f>
        <v>0</v>
      </c>
      <c r="AY54" s="68">
        <f>ROUND(BC54*L30,1)</f>
        <v>0</v>
      </c>
      <c r="AZ54" s="68">
        <f>ROUND(SUM(AZ55:AZ66),0)</f>
        <v>0</v>
      </c>
      <c r="BA54" s="68">
        <f>ROUND(SUM(BA55:BA66),0)</f>
        <v>0</v>
      </c>
      <c r="BB54" s="68">
        <f>ROUND(SUM(BB55:BB66),0)</f>
        <v>0</v>
      </c>
      <c r="BC54" s="68">
        <f>ROUND(SUM(BC55:BC66),0)</f>
        <v>0</v>
      </c>
      <c r="BD54" s="70">
        <f>ROUND(SUM(BD55:BD66),0)</f>
        <v>0</v>
      </c>
      <c r="BS54" s="71" t="s">
        <v>79</v>
      </c>
      <c r="BT54" s="71" t="s">
        <v>80</v>
      </c>
      <c r="BU54" s="72" t="s">
        <v>81</v>
      </c>
      <c r="BV54" s="71" t="s">
        <v>82</v>
      </c>
      <c r="BW54" s="71" t="s">
        <v>5</v>
      </c>
      <c r="BX54" s="71" t="s">
        <v>83</v>
      </c>
      <c r="CL54" s="71" t="s">
        <v>19</v>
      </c>
    </row>
    <row r="55" spans="1:91" s="6" customFormat="1" ht="16.5" customHeight="1">
      <c r="A55" s="73" t="s">
        <v>84</v>
      </c>
      <c r="B55" s="74"/>
      <c r="C55" s="75"/>
      <c r="D55" s="835" t="s">
        <v>85</v>
      </c>
      <c r="E55" s="835"/>
      <c r="F55" s="835"/>
      <c r="G55" s="835"/>
      <c r="H55" s="835"/>
      <c r="I55" s="76"/>
      <c r="J55" s="835" t="s">
        <v>86</v>
      </c>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06">
        <f>'01 - SO 01 - Demolice (sa...'!J30</f>
        <v>0</v>
      </c>
      <c r="AH55" s="807"/>
      <c r="AI55" s="807"/>
      <c r="AJ55" s="807"/>
      <c r="AK55" s="807"/>
      <c r="AL55" s="807"/>
      <c r="AM55" s="807"/>
      <c r="AN55" s="806">
        <f t="shared" si="0"/>
        <v>0</v>
      </c>
      <c r="AO55" s="807"/>
      <c r="AP55" s="807"/>
      <c r="AQ55" s="77" t="s">
        <v>87</v>
      </c>
      <c r="AR55" s="74"/>
      <c r="AS55" s="78">
        <v>0</v>
      </c>
      <c r="AT55" s="79">
        <f t="shared" si="1"/>
        <v>0</v>
      </c>
      <c r="AU55" s="80">
        <f>'01 - SO 01 - Demolice (sa...'!P83</f>
        <v>0</v>
      </c>
      <c r="AV55" s="79">
        <f>'01 - SO 01 - Demolice (sa...'!J33</f>
        <v>0</v>
      </c>
      <c r="AW55" s="79">
        <f>'01 - SO 01 - Demolice (sa...'!J34</f>
        <v>0</v>
      </c>
      <c r="AX55" s="79">
        <f>'01 - SO 01 - Demolice (sa...'!J35</f>
        <v>0</v>
      </c>
      <c r="AY55" s="79">
        <f>'01 - SO 01 - Demolice (sa...'!J36</f>
        <v>0</v>
      </c>
      <c r="AZ55" s="79">
        <f>'01 - SO 01 - Demolice (sa...'!F33</f>
        <v>0</v>
      </c>
      <c r="BA55" s="79">
        <f>'01 - SO 01 - Demolice (sa...'!F34</f>
        <v>0</v>
      </c>
      <c r="BB55" s="79">
        <f>'01 - SO 01 - Demolice (sa...'!F35</f>
        <v>0</v>
      </c>
      <c r="BC55" s="79">
        <f>'01 - SO 01 - Demolice (sa...'!F36</f>
        <v>0</v>
      </c>
      <c r="BD55" s="81">
        <f>'01 - SO 01 - Demolice (sa...'!F37</f>
        <v>0</v>
      </c>
      <c r="BT55" s="82" t="s">
        <v>40</v>
      </c>
      <c r="BV55" s="82" t="s">
        <v>82</v>
      </c>
      <c r="BW55" s="82" t="s">
        <v>88</v>
      </c>
      <c r="BX55" s="82" t="s">
        <v>5</v>
      </c>
      <c r="CL55" s="82" t="s">
        <v>19</v>
      </c>
      <c r="CM55" s="82" t="s">
        <v>89</v>
      </c>
    </row>
    <row r="56" spans="1:91" s="6" customFormat="1" ht="16.5" customHeight="1">
      <c r="A56" s="73" t="s">
        <v>84</v>
      </c>
      <c r="B56" s="74"/>
      <c r="C56" s="75"/>
      <c r="D56" s="835" t="s">
        <v>90</v>
      </c>
      <c r="E56" s="835"/>
      <c r="F56" s="835"/>
      <c r="G56" s="835"/>
      <c r="H56" s="835"/>
      <c r="I56" s="76"/>
      <c r="J56" s="835" t="s">
        <v>91</v>
      </c>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06">
        <f>'02 - SO 02 - Dostavba - 1...'!J30</f>
        <v>0</v>
      </c>
      <c r="AH56" s="807"/>
      <c r="AI56" s="807"/>
      <c r="AJ56" s="807"/>
      <c r="AK56" s="807"/>
      <c r="AL56" s="807"/>
      <c r="AM56" s="807"/>
      <c r="AN56" s="806">
        <f t="shared" si="0"/>
        <v>0</v>
      </c>
      <c r="AO56" s="807"/>
      <c r="AP56" s="807"/>
      <c r="AQ56" s="77" t="s">
        <v>87</v>
      </c>
      <c r="AR56" s="74"/>
      <c r="AS56" s="78">
        <v>0</v>
      </c>
      <c r="AT56" s="79">
        <f t="shared" si="1"/>
        <v>0</v>
      </c>
      <c r="AU56" s="80">
        <f>'02 - SO 02 - Dostavba - 1...'!P108</f>
        <v>0</v>
      </c>
      <c r="AV56" s="79">
        <f>'02 - SO 02 - Dostavba - 1...'!J33</f>
        <v>0</v>
      </c>
      <c r="AW56" s="79">
        <f>'02 - SO 02 - Dostavba - 1...'!J34</f>
        <v>0</v>
      </c>
      <c r="AX56" s="79">
        <f>'02 - SO 02 - Dostavba - 1...'!J35</f>
        <v>0</v>
      </c>
      <c r="AY56" s="79">
        <f>'02 - SO 02 - Dostavba - 1...'!J36</f>
        <v>0</v>
      </c>
      <c r="AZ56" s="79">
        <f>'02 - SO 02 - Dostavba - 1...'!F33</f>
        <v>0</v>
      </c>
      <c r="BA56" s="79">
        <f>'02 - SO 02 - Dostavba - 1...'!F34</f>
        <v>0</v>
      </c>
      <c r="BB56" s="79">
        <f>'02 - SO 02 - Dostavba - 1...'!F35</f>
        <v>0</v>
      </c>
      <c r="BC56" s="79">
        <f>'02 - SO 02 - Dostavba - 1...'!F36</f>
        <v>0</v>
      </c>
      <c r="BD56" s="81">
        <f>'02 - SO 02 - Dostavba - 1...'!F37</f>
        <v>0</v>
      </c>
      <c r="BT56" s="82" t="s">
        <v>40</v>
      </c>
      <c r="BV56" s="82" t="s">
        <v>82</v>
      </c>
      <c r="BW56" s="82" t="s">
        <v>92</v>
      </c>
      <c r="BX56" s="82" t="s">
        <v>5</v>
      </c>
      <c r="CL56" s="82" t="s">
        <v>19</v>
      </c>
      <c r="CM56" s="82" t="s">
        <v>89</v>
      </c>
    </row>
    <row r="57" spans="1:91" s="6" customFormat="1" ht="24.75" customHeight="1">
      <c r="A57" s="73" t="s">
        <v>84</v>
      </c>
      <c r="B57" s="74"/>
      <c r="C57" s="75"/>
      <c r="D57" s="835" t="s">
        <v>93</v>
      </c>
      <c r="E57" s="835"/>
      <c r="F57" s="835"/>
      <c r="G57" s="835"/>
      <c r="H57" s="835"/>
      <c r="I57" s="76"/>
      <c r="J57" s="835" t="s">
        <v>94</v>
      </c>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06">
        <f>'02a - SO 02 - Dostavba - ...'!J30</f>
        <v>0</v>
      </c>
      <c r="AH57" s="807"/>
      <c r="AI57" s="807"/>
      <c r="AJ57" s="807"/>
      <c r="AK57" s="807"/>
      <c r="AL57" s="807"/>
      <c r="AM57" s="807"/>
      <c r="AN57" s="806">
        <f t="shared" si="0"/>
        <v>0</v>
      </c>
      <c r="AO57" s="807"/>
      <c r="AP57" s="807"/>
      <c r="AQ57" s="77" t="s">
        <v>87</v>
      </c>
      <c r="AR57" s="74"/>
      <c r="AS57" s="78">
        <v>0</v>
      </c>
      <c r="AT57" s="79">
        <f t="shared" si="1"/>
        <v>0</v>
      </c>
      <c r="AU57" s="80">
        <f>'02a - SO 02 - Dostavba - ...'!P101</f>
        <v>0</v>
      </c>
      <c r="AV57" s="79">
        <f>'02a - SO 02 - Dostavba - ...'!J33</f>
        <v>0</v>
      </c>
      <c r="AW57" s="79">
        <f>'02a - SO 02 - Dostavba - ...'!J34</f>
        <v>0</v>
      </c>
      <c r="AX57" s="79">
        <f>'02a - SO 02 - Dostavba - ...'!J35</f>
        <v>0</v>
      </c>
      <c r="AY57" s="79">
        <f>'02a - SO 02 - Dostavba - ...'!J36</f>
        <v>0</v>
      </c>
      <c r="AZ57" s="79">
        <f>'02a - SO 02 - Dostavba - ...'!F33</f>
        <v>0</v>
      </c>
      <c r="BA57" s="79">
        <f>'02a - SO 02 - Dostavba - ...'!F34</f>
        <v>0</v>
      </c>
      <c r="BB57" s="79">
        <f>'02a - SO 02 - Dostavba - ...'!F35</f>
        <v>0</v>
      </c>
      <c r="BC57" s="79">
        <f>'02a - SO 02 - Dostavba - ...'!F36</f>
        <v>0</v>
      </c>
      <c r="BD57" s="81">
        <f>'02a - SO 02 - Dostavba - ...'!F37</f>
        <v>0</v>
      </c>
      <c r="BT57" s="82" t="s">
        <v>40</v>
      </c>
      <c r="BV57" s="82" t="s">
        <v>82</v>
      </c>
      <c r="BW57" s="82" t="s">
        <v>95</v>
      </c>
      <c r="BX57" s="82" t="s">
        <v>5</v>
      </c>
      <c r="CL57" s="82" t="s">
        <v>19</v>
      </c>
      <c r="CM57" s="82" t="s">
        <v>89</v>
      </c>
    </row>
    <row r="58" spans="1:91" s="6" customFormat="1" ht="16.5" customHeight="1">
      <c r="A58" s="73" t="s">
        <v>84</v>
      </c>
      <c r="B58" s="74"/>
      <c r="C58" s="75"/>
      <c r="D58" s="835" t="s">
        <v>96</v>
      </c>
      <c r="E58" s="835"/>
      <c r="F58" s="835"/>
      <c r="G58" s="835"/>
      <c r="H58" s="835"/>
      <c r="I58" s="76"/>
      <c r="J58" s="835" t="s">
        <v>97</v>
      </c>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06">
        <f>'SO 101 - Komunikace a par...'!J30</f>
        <v>0</v>
      </c>
      <c r="AH58" s="807"/>
      <c r="AI58" s="807"/>
      <c r="AJ58" s="807"/>
      <c r="AK58" s="807"/>
      <c r="AL58" s="807"/>
      <c r="AM58" s="807"/>
      <c r="AN58" s="806">
        <f t="shared" si="0"/>
        <v>0</v>
      </c>
      <c r="AO58" s="807"/>
      <c r="AP58" s="807"/>
      <c r="AQ58" s="77" t="s">
        <v>87</v>
      </c>
      <c r="AR58" s="74"/>
      <c r="AS58" s="78">
        <v>0</v>
      </c>
      <c r="AT58" s="79">
        <f t="shared" si="1"/>
        <v>0</v>
      </c>
      <c r="AU58" s="80">
        <f>'SO 101 - Komunikace a par...'!P84</f>
        <v>0</v>
      </c>
      <c r="AV58" s="79">
        <f>'SO 101 - Komunikace a par...'!J33</f>
        <v>0</v>
      </c>
      <c r="AW58" s="79">
        <f>'SO 101 - Komunikace a par...'!J34</f>
        <v>0</v>
      </c>
      <c r="AX58" s="79">
        <f>'SO 101 - Komunikace a par...'!J35</f>
        <v>0</v>
      </c>
      <c r="AY58" s="79">
        <f>'SO 101 - Komunikace a par...'!J36</f>
        <v>0</v>
      </c>
      <c r="AZ58" s="79">
        <f>'SO 101 - Komunikace a par...'!F33</f>
        <v>0</v>
      </c>
      <c r="BA58" s="79">
        <f>'SO 101 - Komunikace a par...'!F34</f>
        <v>0</v>
      </c>
      <c r="BB58" s="79">
        <f>'SO 101 - Komunikace a par...'!F35</f>
        <v>0</v>
      </c>
      <c r="BC58" s="79">
        <f>'SO 101 - Komunikace a par...'!F36</f>
        <v>0</v>
      </c>
      <c r="BD58" s="81">
        <f>'SO 101 - Komunikace a par...'!F37</f>
        <v>0</v>
      </c>
      <c r="BT58" s="82" t="s">
        <v>40</v>
      </c>
      <c r="BV58" s="82" t="s">
        <v>82</v>
      </c>
      <c r="BW58" s="82" t="s">
        <v>98</v>
      </c>
      <c r="BX58" s="82" t="s">
        <v>5</v>
      </c>
      <c r="CL58" s="82" t="s">
        <v>32</v>
      </c>
      <c r="CM58" s="82" t="s">
        <v>89</v>
      </c>
    </row>
    <row r="59" spans="1:91" s="6" customFormat="1" ht="16.5" customHeight="1">
      <c r="A59" s="73" t="s">
        <v>84</v>
      </c>
      <c r="B59" s="74"/>
      <c r="C59" s="75"/>
      <c r="D59" s="835" t="s">
        <v>99</v>
      </c>
      <c r="E59" s="835"/>
      <c r="F59" s="835"/>
      <c r="G59" s="835"/>
      <c r="H59" s="835"/>
      <c r="I59" s="76"/>
      <c r="J59" s="835" t="s">
        <v>100</v>
      </c>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06">
        <f>'SO 301 - Dešťová kanalizace'!J30</f>
        <v>0</v>
      </c>
      <c r="AH59" s="807"/>
      <c r="AI59" s="807"/>
      <c r="AJ59" s="807"/>
      <c r="AK59" s="807"/>
      <c r="AL59" s="807"/>
      <c r="AM59" s="807"/>
      <c r="AN59" s="806">
        <f t="shared" si="0"/>
        <v>0</v>
      </c>
      <c r="AO59" s="807"/>
      <c r="AP59" s="807"/>
      <c r="AQ59" s="77" t="s">
        <v>87</v>
      </c>
      <c r="AR59" s="74"/>
      <c r="AS59" s="78">
        <v>0</v>
      </c>
      <c r="AT59" s="79">
        <f t="shared" si="1"/>
        <v>0</v>
      </c>
      <c r="AU59" s="80">
        <f>'SO 301 - Dešťová kanalizace'!P85</f>
        <v>0</v>
      </c>
      <c r="AV59" s="79">
        <f>'SO 301 - Dešťová kanalizace'!J33</f>
        <v>0</v>
      </c>
      <c r="AW59" s="79">
        <f>'SO 301 - Dešťová kanalizace'!J34</f>
        <v>0</v>
      </c>
      <c r="AX59" s="79">
        <f>'SO 301 - Dešťová kanalizace'!J35</f>
        <v>0</v>
      </c>
      <c r="AY59" s="79">
        <f>'SO 301 - Dešťová kanalizace'!J36</f>
        <v>0</v>
      </c>
      <c r="AZ59" s="79">
        <f>'SO 301 - Dešťová kanalizace'!F33</f>
        <v>0</v>
      </c>
      <c r="BA59" s="79">
        <f>'SO 301 - Dešťová kanalizace'!F34</f>
        <v>0</v>
      </c>
      <c r="BB59" s="79">
        <f>'SO 301 - Dešťová kanalizace'!F35</f>
        <v>0</v>
      </c>
      <c r="BC59" s="79">
        <f>'SO 301 - Dešťová kanalizace'!F36</f>
        <v>0</v>
      </c>
      <c r="BD59" s="81">
        <f>'SO 301 - Dešťová kanalizace'!F37</f>
        <v>0</v>
      </c>
      <c r="BT59" s="82" t="s">
        <v>40</v>
      </c>
      <c r="BV59" s="82" t="s">
        <v>82</v>
      </c>
      <c r="BW59" s="82" t="s">
        <v>101</v>
      </c>
      <c r="BX59" s="82" t="s">
        <v>5</v>
      </c>
      <c r="CL59" s="82" t="s">
        <v>32</v>
      </c>
      <c r="CM59" s="82" t="s">
        <v>89</v>
      </c>
    </row>
    <row r="60" spans="1:91" s="6" customFormat="1" ht="16.5" customHeight="1">
      <c r="A60" s="73" t="s">
        <v>84</v>
      </c>
      <c r="B60" s="74"/>
      <c r="C60" s="75"/>
      <c r="D60" s="835" t="s">
        <v>102</v>
      </c>
      <c r="E60" s="835"/>
      <c r="F60" s="835"/>
      <c r="G60" s="835"/>
      <c r="H60" s="835"/>
      <c r="I60" s="76"/>
      <c r="J60" s="835" t="s">
        <v>103</v>
      </c>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06">
        <f>'SO 302 - Odlučovač ropnýc...'!J30</f>
        <v>0</v>
      </c>
      <c r="AH60" s="807"/>
      <c r="AI60" s="807"/>
      <c r="AJ60" s="807"/>
      <c r="AK60" s="807"/>
      <c r="AL60" s="807"/>
      <c r="AM60" s="807"/>
      <c r="AN60" s="806">
        <f t="shared" si="0"/>
        <v>0</v>
      </c>
      <c r="AO60" s="807"/>
      <c r="AP60" s="807"/>
      <c r="AQ60" s="77" t="s">
        <v>87</v>
      </c>
      <c r="AR60" s="74"/>
      <c r="AS60" s="78">
        <v>0</v>
      </c>
      <c r="AT60" s="79">
        <f t="shared" si="1"/>
        <v>0</v>
      </c>
      <c r="AU60" s="80">
        <f>'SO 302 - Odlučovač ropnýc...'!P81</f>
        <v>0</v>
      </c>
      <c r="AV60" s="79">
        <f>'SO 302 - Odlučovač ropnýc...'!J33</f>
        <v>0</v>
      </c>
      <c r="AW60" s="79">
        <f>'SO 302 - Odlučovač ropnýc...'!J34</f>
        <v>0</v>
      </c>
      <c r="AX60" s="79">
        <f>'SO 302 - Odlučovač ropnýc...'!J35</f>
        <v>0</v>
      </c>
      <c r="AY60" s="79">
        <f>'SO 302 - Odlučovač ropnýc...'!J36</f>
        <v>0</v>
      </c>
      <c r="AZ60" s="79">
        <f>'SO 302 - Odlučovač ropnýc...'!F33</f>
        <v>0</v>
      </c>
      <c r="BA60" s="79">
        <f>'SO 302 - Odlučovač ropnýc...'!F34</f>
        <v>0</v>
      </c>
      <c r="BB60" s="79">
        <f>'SO 302 - Odlučovač ropnýc...'!F35</f>
        <v>0</v>
      </c>
      <c r="BC60" s="79">
        <f>'SO 302 - Odlučovač ropnýc...'!F36</f>
        <v>0</v>
      </c>
      <c r="BD60" s="81">
        <f>'SO 302 - Odlučovač ropnýc...'!F37</f>
        <v>0</v>
      </c>
      <c r="BT60" s="82" t="s">
        <v>40</v>
      </c>
      <c r="BV60" s="82" t="s">
        <v>82</v>
      </c>
      <c r="BW60" s="82" t="s">
        <v>104</v>
      </c>
      <c r="BX60" s="82" t="s">
        <v>5</v>
      </c>
      <c r="CL60" s="82" t="s">
        <v>32</v>
      </c>
      <c r="CM60" s="82" t="s">
        <v>89</v>
      </c>
    </row>
    <row r="61" spans="1:91" s="6" customFormat="1" ht="16.5" customHeight="1">
      <c r="A61" s="73" t="s">
        <v>84</v>
      </c>
      <c r="B61" s="74"/>
      <c r="C61" s="75"/>
      <c r="D61" s="835" t="s">
        <v>105</v>
      </c>
      <c r="E61" s="835"/>
      <c r="F61" s="835"/>
      <c r="G61" s="835"/>
      <c r="H61" s="835"/>
      <c r="I61" s="76"/>
      <c r="J61" s="835" t="s">
        <v>106</v>
      </c>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06">
        <f>'SO 303 - Retenční nádrž'!J30</f>
        <v>0</v>
      </c>
      <c r="AH61" s="807"/>
      <c r="AI61" s="807"/>
      <c r="AJ61" s="807"/>
      <c r="AK61" s="807"/>
      <c r="AL61" s="807"/>
      <c r="AM61" s="807"/>
      <c r="AN61" s="806">
        <f t="shared" si="0"/>
        <v>0</v>
      </c>
      <c r="AO61" s="807"/>
      <c r="AP61" s="807"/>
      <c r="AQ61" s="77" t="s">
        <v>87</v>
      </c>
      <c r="AR61" s="74"/>
      <c r="AS61" s="78">
        <v>0</v>
      </c>
      <c r="AT61" s="79">
        <f t="shared" si="1"/>
        <v>0</v>
      </c>
      <c r="AU61" s="80">
        <f>'SO 303 - Retenční nádrž'!P81</f>
        <v>0</v>
      </c>
      <c r="AV61" s="79">
        <f>'SO 303 - Retenční nádrž'!J33</f>
        <v>0</v>
      </c>
      <c r="AW61" s="79">
        <f>'SO 303 - Retenční nádrž'!J34</f>
        <v>0</v>
      </c>
      <c r="AX61" s="79">
        <f>'SO 303 - Retenční nádrž'!J35</f>
        <v>0</v>
      </c>
      <c r="AY61" s="79">
        <f>'SO 303 - Retenční nádrž'!J36</f>
        <v>0</v>
      </c>
      <c r="AZ61" s="79">
        <f>'SO 303 - Retenční nádrž'!F33</f>
        <v>0</v>
      </c>
      <c r="BA61" s="79">
        <f>'SO 303 - Retenční nádrž'!F34</f>
        <v>0</v>
      </c>
      <c r="BB61" s="79">
        <f>'SO 303 - Retenční nádrž'!F35</f>
        <v>0</v>
      </c>
      <c r="BC61" s="79">
        <f>'SO 303 - Retenční nádrž'!F36</f>
        <v>0</v>
      </c>
      <c r="BD61" s="81">
        <f>'SO 303 - Retenční nádrž'!F37</f>
        <v>0</v>
      </c>
      <c r="BT61" s="82" t="s">
        <v>40</v>
      </c>
      <c r="BV61" s="82" t="s">
        <v>82</v>
      </c>
      <c r="BW61" s="82" t="s">
        <v>107</v>
      </c>
      <c r="BX61" s="82" t="s">
        <v>5</v>
      </c>
      <c r="CL61" s="82" t="s">
        <v>32</v>
      </c>
      <c r="CM61" s="82" t="s">
        <v>89</v>
      </c>
    </row>
    <row r="62" spans="1:91" s="6" customFormat="1" ht="16.5" customHeight="1">
      <c r="A62" s="73" t="s">
        <v>84</v>
      </c>
      <c r="B62" s="74"/>
      <c r="C62" s="75"/>
      <c r="D62" s="835" t="s">
        <v>108</v>
      </c>
      <c r="E62" s="835"/>
      <c r="F62" s="835"/>
      <c r="G62" s="835"/>
      <c r="H62" s="835"/>
      <c r="I62" s="76"/>
      <c r="J62" s="835" t="s">
        <v>109</v>
      </c>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06">
        <f>'SO 304 - Akumulační nádrž'!J30</f>
        <v>0</v>
      </c>
      <c r="AH62" s="807"/>
      <c r="AI62" s="807"/>
      <c r="AJ62" s="807"/>
      <c r="AK62" s="807"/>
      <c r="AL62" s="807"/>
      <c r="AM62" s="807"/>
      <c r="AN62" s="806">
        <f t="shared" si="0"/>
        <v>0</v>
      </c>
      <c r="AO62" s="807"/>
      <c r="AP62" s="807"/>
      <c r="AQ62" s="77" t="s">
        <v>87</v>
      </c>
      <c r="AR62" s="74"/>
      <c r="AS62" s="78">
        <v>0</v>
      </c>
      <c r="AT62" s="79">
        <f t="shared" si="1"/>
        <v>0</v>
      </c>
      <c r="AU62" s="80">
        <f>'SO 304 - Akumulační nádrž'!P81</f>
        <v>0</v>
      </c>
      <c r="AV62" s="79">
        <f>'SO 304 - Akumulační nádrž'!J33</f>
        <v>0</v>
      </c>
      <c r="AW62" s="79">
        <f>'SO 304 - Akumulační nádrž'!J34</f>
        <v>0</v>
      </c>
      <c r="AX62" s="79">
        <f>'SO 304 - Akumulační nádrž'!J35</f>
        <v>0</v>
      </c>
      <c r="AY62" s="79">
        <f>'SO 304 - Akumulační nádrž'!J36</f>
        <v>0</v>
      </c>
      <c r="AZ62" s="79">
        <f>'SO 304 - Akumulační nádrž'!F33</f>
        <v>0</v>
      </c>
      <c r="BA62" s="79">
        <f>'SO 304 - Akumulační nádrž'!F34</f>
        <v>0</v>
      </c>
      <c r="BB62" s="79">
        <f>'SO 304 - Akumulační nádrž'!F35</f>
        <v>0</v>
      </c>
      <c r="BC62" s="79">
        <f>'SO 304 - Akumulační nádrž'!F36</f>
        <v>0</v>
      </c>
      <c r="BD62" s="81">
        <f>'SO 304 - Akumulační nádrž'!F37</f>
        <v>0</v>
      </c>
      <c r="BT62" s="82" t="s">
        <v>40</v>
      </c>
      <c r="BV62" s="82" t="s">
        <v>82</v>
      </c>
      <c r="BW62" s="82" t="s">
        <v>110</v>
      </c>
      <c r="BX62" s="82" t="s">
        <v>5</v>
      </c>
      <c r="CL62" s="82" t="s">
        <v>32</v>
      </c>
      <c r="CM62" s="82" t="s">
        <v>89</v>
      </c>
    </row>
    <row r="63" spans="1:91" s="6" customFormat="1" ht="16.5" customHeight="1">
      <c r="A63" s="73" t="s">
        <v>84</v>
      </c>
      <c r="B63" s="74"/>
      <c r="C63" s="75"/>
      <c r="D63" s="835" t="s">
        <v>111</v>
      </c>
      <c r="E63" s="835"/>
      <c r="F63" s="835"/>
      <c r="G63" s="835"/>
      <c r="H63" s="835"/>
      <c r="I63" s="76"/>
      <c r="J63" s="835" t="s">
        <v>112</v>
      </c>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06">
        <f>'SO 305 - Splašková kanali...'!J30</f>
        <v>0</v>
      </c>
      <c r="AH63" s="807"/>
      <c r="AI63" s="807"/>
      <c r="AJ63" s="807"/>
      <c r="AK63" s="807"/>
      <c r="AL63" s="807"/>
      <c r="AM63" s="807"/>
      <c r="AN63" s="806">
        <f t="shared" si="0"/>
        <v>0</v>
      </c>
      <c r="AO63" s="807"/>
      <c r="AP63" s="807"/>
      <c r="AQ63" s="77" t="s">
        <v>87</v>
      </c>
      <c r="AR63" s="74"/>
      <c r="AS63" s="78">
        <v>0</v>
      </c>
      <c r="AT63" s="79">
        <f t="shared" si="1"/>
        <v>0</v>
      </c>
      <c r="AU63" s="80">
        <f>'SO 305 - Splašková kanali...'!P83</f>
        <v>0</v>
      </c>
      <c r="AV63" s="79">
        <f>'SO 305 - Splašková kanali...'!J33</f>
        <v>0</v>
      </c>
      <c r="AW63" s="79">
        <f>'SO 305 - Splašková kanali...'!J34</f>
        <v>0</v>
      </c>
      <c r="AX63" s="79">
        <f>'SO 305 - Splašková kanali...'!J35</f>
        <v>0</v>
      </c>
      <c r="AY63" s="79">
        <f>'SO 305 - Splašková kanali...'!J36</f>
        <v>0</v>
      </c>
      <c r="AZ63" s="79">
        <f>'SO 305 - Splašková kanali...'!F33</f>
        <v>0</v>
      </c>
      <c r="BA63" s="79">
        <f>'SO 305 - Splašková kanali...'!F34</f>
        <v>0</v>
      </c>
      <c r="BB63" s="79">
        <f>'SO 305 - Splašková kanali...'!F35</f>
        <v>0</v>
      </c>
      <c r="BC63" s="79">
        <f>'SO 305 - Splašková kanali...'!F36</f>
        <v>0</v>
      </c>
      <c r="BD63" s="81">
        <f>'SO 305 - Splašková kanali...'!F37</f>
        <v>0</v>
      </c>
      <c r="BT63" s="82" t="s">
        <v>40</v>
      </c>
      <c r="BV63" s="82" t="s">
        <v>82</v>
      </c>
      <c r="BW63" s="82" t="s">
        <v>113</v>
      </c>
      <c r="BX63" s="82" t="s">
        <v>5</v>
      </c>
      <c r="CL63" s="82" t="s">
        <v>32</v>
      </c>
      <c r="CM63" s="82" t="s">
        <v>89</v>
      </c>
    </row>
    <row r="64" spans="1:91" s="6" customFormat="1" ht="16.5" customHeight="1">
      <c r="A64" s="73" t="s">
        <v>84</v>
      </c>
      <c r="B64" s="74"/>
      <c r="C64" s="75"/>
      <c r="D64" s="835" t="s">
        <v>114</v>
      </c>
      <c r="E64" s="835"/>
      <c r="F64" s="835"/>
      <c r="G64" s="835"/>
      <c r="H64" s="835"/>
      <c r="I64" s="76"/>
      <c r="J64" s="835" t="s">
        <v>115</v>
      </c>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06">
        <f>'SO 306 - Retenční nádrž n...'!J30</f>
        <v>0</v>
      </c>
      <c r="AH64" s="807"/>
      <c r="AI64" s="807"/>
      <c r="AJ64" s="807"/>
      <c r="AK64" s="807"/>
      <c r="AL64" s="807"/>
      <c r="AM64" s="807"/>
      <c r="AN64" s="806">
        <f t="shared" si="0"/>
        <v>0</v>
      </c>
      <c r="AO64" s="807"/>
      <c r="AP64" s="807"/>
      <c r="AQ64" s="77" t="s">
        <v>87</v>
      </c>
      <c r="AR64" s="74"/>
      <c r="AS64" s="78">
        <v>0</v>
      </c>
      <c r="AT64" s="79">
        <f t="shared" si="1"/>
        <v>0</v>
      </c>
      <c r="AU64" s="80">
        <f>'SO 306 - Retenční nádrž n...'!P81</f>
        <v>0</v>
      </c>
      <c r="AV64" s="79">
        <f>'SO 306 - Retenční nádrž n...'!J33</f>
        <v>0</v>
      </c>
      <c r="AW64" s="79">
        <f>'SO 306 - Retenční nádrž n...'!J34</f>
        <v>0</v>
      </c>
      <c r="AX64" s="79">
        <f>'SO 306 - Retenční nádrž n...'!J35</f>
        <v>0</v>
      </c>
      <c r="AY64" s="79">
        <f>'SO 306 - Retenční nádrž n...'!J36</f>
        <v>0</v>
      </c>
      <c r="AZ64" s="79">
        <f>'SO 306 - Retenční nádrž n...'!F33</f>
        <v>0</v>
      </c>
      <c r="BA64" s="79">
        <f>'SO 306 - Retenční nádrž n...'!F34</f>
        <v>0</v>
      </c>
      <c r="BB64" s="79">
        <f>'SO 306 - Retenční nádrž n...'!F35</f>
        <v>0</v>
      </c>
      <c r="BC64" s="79">
        <f>'SO 306 - Retenční nádrž n...'!F36</f>
        <v>0</v>
      </c>
      <c r="BD64" s="81">
        <f>'SO 306 - Retenční nádrž n...'!F37</f>
        <v>0</v>
      </c>
      <c r="BT64" s="82" t="s">
        <v>40</v>
      </c>
      <c r="BV64" s="82" t="s">
        <v>82</v>
      </c>
      <c r="BW64" s="82" t="s">
        <v>116</v>
      </c>
      <c r="BX64" s="82" t="s">
        <v>5</v>
      </c>
      <c r="CL64" s="82" t="s">
        <v>32</v>
      </c>
      <c r="CM64" s="82" t="s">
        <v>89</v>
      </c>
    </row>
    <row r="65" spans="1:91" s="6" customFormat="1" ht="16.5" customHeight="1">
      <c r="A65" s="73" t="s">
        <v>84</v>
      </c>
      <c r="B65" s="74"/>
      <c r="C65" s="75"/>
      <c r="D65" s="835" t="s">
        <v>117</v>
      </c>
      <c r="E65" s="835"/>
      <c r="F65" s="835"/>
      <c r="G65" s="835"/>
      <c r="H65" s="835"/>
      <c r="I65" s="76"/>
      <c r="J65" s="835" t="s">
        <v>118</v>
      </c>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06">
        <f>'SO 901 - Vegetační úpravy'!J30</f>
        <v>0</v>
      </c>
      <c r="AH65" s="807"/>
      <c r="AI65" s="807"/>
      <c r="AJ65" s="807"/>
      <c r="AK65" s="807"/>
      <c r="AL65" s="807"/>
      <c r="AM65" s="807"/>
      <c r="AN65" s="806">
        <f t="shared" si="0"/>
        <v>0</v>
      </c>
      <c r="AO65" s="807"/>
      <c r="AP65" s="807"/>
      <c r="AQ65" s="77" t="s">
        <v>87</v>
      </c>
      <c r="AR65" s="74"/>
      <c r="AS65" s="78">
        <v>0</v>
      </c>
      <c r="AT65" s="79">
        <f t="shared" si="1"/>
        <v>0</v>
      </c>
      <c r="AU65" s="80">
        <f>'SO 901 - Vegetační úpravy'!P81</f>
        <v>0</v>
      </c>
      <c r="AV65" s="79">
        <f>'SO 901 - Vegetační úpravy'!J33</f>
        <v>0</v>
      </c>
      <c r="AW65" s="79">
        <f>'SO 901 - Vegetační úpravy'!J34</f>
        <v>0</v>
      </c>
      <c r="AX65" s="79">
        <f>'SO 901 - Vegetační úpravy'!J35</f>
        <v>0</v>
      </c>
      <c r="AY65" s="79">
        <f>'SO 901 - Vegetační úpravy'!J36</f>
        <v>0</v>
      </c>
      <c r="AZ65" s="79">
        <f>'SO 901 - Vegetační úpravy'!F33</f>
        <v>0</v>
      </c>
      <c r="BA65" s="79">
        <f>'SO 901 - Vegetační úpravy'!F34</f>
        <v>0</v>
      </c>
      <c r="BB65" s="79">
        <f>'SO 901 - Vegetační úpravy'!F35</f>
        <v>0</v>
      </c>
      <c r="BC65" s="79">
        <f>'SO 901 - Vegetační úpravy'!F36</f>
        <v>0</v>
      </c>
      <c r="BD65" s="81">
        <f>'SO 901 - Vegetační úpravy'!F37</f>
        <v>0</v>
      </c>
      <c r="BT65" s="82" t="s">
        <v>40</v>
      </c>
      <c r="BV65" s="82" t="s">
        <v>82</v>
      </c>
      <c r="BW65" s="82" t="s">
        <v>119</v>
      </c>
      <c r="BX65" s="82" t="s">
        <v>5</v>
      </c>
      <c r="CL65" s="82" t="s">
        <v>32</v>
      </c>
      <c r="CM65" s="82" t="s">
        <v>89</v>
      </c>
    </row>
    <row r="66" spans="1:91" s="6" customFormat="1" ht="16.5" customHeight="1">
      <c r="A66" s="73" t="s">
        <v>84</v>
      </c>
      <c r="B66" s="74"/>
      <c r="C66" s="75"/>
      <c r="D66" s="835" t="s">
        <v>120</v>
      </c>
      <c r="E66" s="835"/>
      <c r="F66" s="835"/>
      <c r="G66" s="835"/>
      <c r="H66" s="835"/>
      <c r="I66" s="76"/>
      <c r="J66" s="835" t="s">
        <v>121</v>
      </c>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06">
        <f>'VON - Vedlejší a ostatní ...'!J30</f>
        <v>0</v>
      </c>
      <c r="AH66" s="807"/>
      <c r="AI66" s="807"/>
      <c r="AJ66" s="807"/>
      <c r="AK66" s="807"/>
      <c r="AL66" s="807"/>
      <c r="AM66" s="807"/>
      <c r="AN66" s="806">
        <f t="shared" si="0"/>
        <v>0</v>
      </c>
      <c r="AO66" s="807"/>
      <c r="AP66" s="807"/>
      <c r="AQ66" s="77" t="s">
        <v>120</v>
      </c>
      <c r="AR66" s="74"/>
      <c r="AS66" s="83">
        <v>0</v>
      </c>
      <c r="AT66" s="84">
        <f t="shared" si="1"/>
        <v>0</v>
      </c>
      <c r="AU66" s="85">
        <f>'VON - Vedlejší a ostatní ...'!P85</f>
        <v>0</v>
      </c>
      <c r="AV66" s="84">
        <f>'VON - Vedlejší a ostatní ...'!J33</f>
        <v>0</v>
      </c>
      <c r="AW66" s="84">
        <f>'VON - Vedlejší a ostatní ...'!J34</f>
        <v>0</v>
      </c>
      <c r="AX66" s="84">
        <f>'VON - Vedlejší a ostatní ...'!J35</f>
        <v>0</v>
      </c>
      <c r="AY66" s="84">
        <f>'VON - Vedlejší a ostatní ...'!J36</f>
        <v>0</v>
      </c>
      <c r="AZ66" s="84">
        <f>'VON - Vedlejší a ostatní ...'!F33</f>
        <v>0</v>
      </c>
      <c r="BA66" s="84">
        <f>'VON - Vedlejší a ostatní ...'!F34</f>
        <v>0</v>
      </c>
      <c r="BB66" s="84">
        <f>'VON - Vedlejší a ostatní ...'!F35</f>
        <v>0</v>
      </c>
      <c r="BC66" s="84">
        <f>'VON - Vedlejší a ostatní ...'!F36</f>
        <v>0</v>
      </c>
      <c r="BD66" s="86">
        <f>'VON - Vedlejší a ostatní ...'!F37</f>
        <v>0</v>
      </c>
      <c r="BT66" s="82" t="s">
        <v>40</v>
      </c>
      <c r="BV66" s="82" t="s">
        <v>82</v>
      </c>
      <c r="BW66" s="82" t="s">
        <v>122</v>
      </c>
      <c r="BX66" s="82" t="s">
        <v>5</v>
      </c>
      <c r="CL66" s="82" t="s">
        <v>19</v>
      </c>
      <c r="CM66" s="82" t="s">
        <v>89</v>
      </c>
    </row>
    <row r="67" spans="1:91" s="1" customFormat="1" ht="30" customHeight="1">
      <c r="B67" s="34"/>
      <c r="AR67" s="34"/>
    </row>
    <row r="68" spans="1:91" s="1" customFormat="1" ht="6.9" customHeight="1">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34"/>
    </row>
  </sheetData>
  <sheetProtection algorithmName="SHA-512" hashValue="mLwApGM9WInancKlmAMPQo55VKJgrsBu24NxWhVIW9862NFbTwr/tDET038xK6tvQ9WacwMbuec3vZheEfJyuw==" saltValue="/m5duOW6b27eARDESCPCOEGuZqVjhZLzytDcKQi7S2CQKRMmkJN5vVGHCv+aCun1Mag7Myw8C+lbtms59YZFnA==" spinCount="100000" sheet="1" objects="1" scenarios="1" formatColumns="0" formatRows="0"/>
  <mergeCells count="86">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L45:AO45"/>
    <mergeCell ref="D65:H65"/>
    <mergeCell ref="J65:AF65"/>
    <mergeCell ref="D66:H66"/>
    <mergeCell ref="J66:AF66"/>
    <mergeCell ref="AG54:AM54"/>
    <mergeCell ref="AG64:AM64"/>
    <mergeCell ref="AN64:AP64"/>
    <mergeCell ref="AN52:AP52"/>
    <mergeCell ref="AN62:AP62"/>
    <mergeCell ref="AN61:AP61"/>
    <mergeCell ref="AN56:AP56"/>
    <mergeCell ref="AN60:AP60"/>
    <mergeCell ref="AN58:AP58"/>
    <mergeCell ref="AN59:AP59"/>
    <mergeCell ref="AN55:AP55"/>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S49:AT51"/>
    <mergeCell ref="AN65:AP65"/>
    <mergeCell ref="AG65:AM65"/>
    <mergeCell ref="AN66:AP66"/>
    <mergeCell ref="AG66:AM66"/>
    <mergeCell ref="AN54:AP54"/>
  </mergeCells>
  <hyperlinks>
    <hyperlink ref="A55" location="'01 - SO 01 - Demolice (sa...'!C2" display="/" xr:uid="{00000000-0004-0000-0000-000000000000}"/>
    <hyperlink ref="A56" location="'02 - SO 02 - Dostavba - 1...'!C2" display="/" xr:uid="{00000000-0004-0000-0000-000001000000}"/>
    <hyperlink ref="A57" location="'02a - SO 02 - Dostavba - ...'!C2" display="/" xr:uid="{00000000-0004-0000-0000-000002000000}"/>
    <hyperlink ref="A58" location="'SO 101 - Komunikace a par...'!C2" display="/" xr:uid="{00000000-0004-0000-0000-000003000000}"/>
    <hyperlink ref="A59" location="'SO 301 - Dešťová kanalizace'!C2" display="/" xr:uid="{00000000-0004-0000-0000-000004000000}"/>
    <hyperlink ref="A60" location="'SO 302 - Odlučovač ropnýc...'!C2" display="/" xr:uid="{00000000-0004-0000-0000-000005000000}"/>
    <hyperlink ref="A61" location="'SO 303 - Retenční nádrž'!C2" display="/" xr:uid="{00000000-0004-0000-0000-000006000000}"/>
    <hyperlink ref="A62" location="'SO 304 - Akumulační nádrž'!C2" display="/" xr:uid="{00000000-0004-0000-0000-000007000000}"/>
    <hyperlink ref="A63" location="'SO 305 - Splašková kanali...'!C2" display="/" xr:uid="{00000000-0004-0000-0000-000008000000}"/>
    <hyperlink ref="A64" location="'SO 306 - Retenční nádrž n...'!C2" display="/" xr:uid="{00000000-0004-0000-0000-000009000000}"/>
    <hyperlink ref="A65" location="'SO 901 - Vegetační úpravy'!C2" display="/" xr:uid="{00000000-0004-0000-0000-00000A000000}"/>
    <hyperlink ref="A66" location="'VON - Vedlejší a ostatní ...'!C2" display="/" xr:uid="{00000000-0004-0000-00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34"/>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88</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125</v>
      </c>
      <c r="F9" s="839"/>
      <c r="G9" s="839"/>
      <c r="H9" s="839"/>
      <c r="L9" s="34"/>
    </row>
    <row r="10" spans="2:46" s="1" customFormat="1">
      <c r="B10" s="34"/>
      <c r="L10" s="34"/>
    </row>
    <row r="11" spans="2:46" s="1" customFormat="1" ht="12" customHeight="1">
      <c r="B11" s="34"/>
      <c r="D11" s="28" t="s">
        <v>18</v>
      </c>
      <c r="F11" s="26" t="s">
        <v>19</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ROUND(J83,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ROUND((SUM(BE83:BE233)),  0)</f>
        <v>0</v>
      </c>
      <c r="I33" s="91">
        <v>0.21</v>
      </c>
      <c r="J33" s="90">
        <f>ROUND(((SUM(BE83:BE233))*I33),  0)</f>
        <v>0</v>
      </c>
      <c r="L33" s="34"/>
    </row>
    <row r="34" spans="2:12" s="1" customFormat="1" ht="14.4" customHeight="1">
      <c r="B34" s="34"/>
      <c r="E34" s="28" t="s">
        <v>52</v>
      </c>
      <c r="F34" s="90">
        <f>ROUND((SUM(BF83:BF233)),  0)</f>
        <v>0</v>
      </c>
      <c r="I34" s="91">
        <v>0.12</v>
      </c>
      <c r="J34" s="90">
        <f>ROUND(((SUM(BF83:BF233))*I34),  0)</f>
        <v>0</v>
      </c>
      <c r="L34" s="34"/>
    </row>
    <row r="35" spans="2:12" s="1" customFormat="1" ht="14.4" hidden="1" customHeight="1">
      <c r="B35" s="34"/>
      <c r="E35" s="28" t="s">
        <v>53</v>
      </c>
      <c r="F35" s="90">
        <f>ROUND((SUM(BG83:BG233)),  0)</f>
        <v>0</v>
      </c>
      <c r="I35" s="91">
        <v>0.21</v>
      </c>
      <c r="J35" s="90">
        <f>0</f>
        <v>0</v>
      </c>
      <c r="L35" s="34"/>
    </row>
    <row r="36" spans="2:12" s="1" customFormat="1" ht="14.4" hidden="1" customHeight="1">
      <c r="B36" s="34"/>
      <c r="E36" s="28" t="s">
        <v>54</v>
      </c>
      <c r="F36" s="90">
        <f>ROUND((SUM(BH83:BH233)),  0)</f>
        <v>0</v>
      </c>
      <c r="I36" s="91">
        <v>0.12</v>
      </c>
      <c r="J36" s="90">
        <f>0</f>
        <v>0</v>
      </c>
      <c r="L36" s="34"/>
    </row>
    <row r="37" spans="2:12" s="1" customFormat="1" ht="14.4" hidden="1" customHeight="1">
      <c r="B37" s="34"/>
      <c r="E37" s="28" t="s">
        <v>55</v>
      </c>
      <c r="F37" s="90">
        <f>ROUND((SUM(BI83:BI233)),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01 - SO 01 - Demolice (samostatné řízení)</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J83</f>
        <v>0</v>
      </c>
      <c r="L59" s="34"/>
      <c r="AU59" s="18" t="s">
        <v>130</v>
      </c>
    </row>
    <row r="60" spans="2:47" s="8" customFormat="1" ht="24.9" customHeight="1">
      <c r="B60" s="101"/>
      <c r="D60" s="102" t="s">
        <v>131</v>
      </c>
      <c r="E60" s="103"/>
      <c r="F60" s="103"/>
      <c r="G60" s="103"/>
      <c r="H60" s="103"/>
      <c r="I60" s="103"/>
      <c r="J60" s="104">
        <f>J84</f>
        <v>0</v>
      </c>
      <c r="L60" s="101"/>
    </row>
    <row r="61" spans="2:47" s="9" customFormat="1" ht="19.95" customHeight="1">
      <c r="B61" s="105"/>
      <c r="D61" s="106" t="s">
        <v>132</v>
      </c>
      <c r="E61" s="107"/>
      <c r="F61" s="107"/>
      <c r="G61" s="107"/>
      <c r="H61" s="107"/>
      <c r="I61" s="107"/>
      <c r="J61" s="108">
        <f>J85</f>
        <v>0</v>
      </c>
      <c r="L61" s="105"/>
    </row>
    <row r="62" spans="2:47" s="9" customFormat="1" ht="19.95" customHeight="1">
      <c r="B62" s="105"/>
      <c r="D62" s="106" t="s">
        <v>133</v>
      </c>
      <c r="E62" s="107"/>
      <c r="F62" s="107"/>
      <c r="G62" s="107"/>
      <c r="H62" s="107"/>
      <c r="I62" s="107"/>
      <c r="J62" s="108">
        <f>J145</f>
        <v>0</v>
      </c>
      <c r="L62" s="105"/>
    </row>
    <row r="63" spans="2:47" s="9" customFormat="1" ht="19.95" customHeight="1">
      <c r="B63" s="105"/>
      <c r="D63" s="106" t="s">
        <v>134</v>
      </c>
      <c r="E63" s="107"/>
      <c r="F63" s="107"/>
      <c r="G63" s="107"/>
      <c r="H63" s="107"/>
      <c r="I63" s="107"/>
      <c r="J63" s="108">
        <f>J175</f>
        <v>0</v>
      </c>
      <c r="L63" s="105"/>
    </row>
    <row r="64" spans="2:47" s="1" customFormat="1" ht="21.75" customHeight="1">
      <c r="B64" s="34"/>
      <c r="L64" s="34"/>
    </row>
    <row r="65" spans="2:12" s="1" customFormat="1" ht="6.9" customHeight="1">
      <c r="B65" s="43"/>
      <c r="C65" s="44"/>
      <c r="D65" s="44"/>
      <c r="E65" s="44"/>
      <c r="F65" s="44"/>
      <c r="G65" s="44"/>
      <c r="H65" s="44"/>
      <c r="I65" s="44"/>
      <c r="J65" s="44"/>
      <c r="K65" s="44"/>
      <c r="L65" s="34"/>
    </row>
    <row r="69" spans="2:12" s="1" customFormat="1" ht="6.9" customHeight="1">
      <c r="B69" s="45"/>
      <c r="C69" s="46"/>
      <c r="D69" s="46"/>
      <c r="E69" s="46"/>
      <c r="F69" s="46"/>
      <c r="G69" s="46"/>
      <c r="H69" s="46"/>
      <c r="I69" s="46"/>
      <c r="J69" s="46"/>
      <c r="K69" s="46"/>
      <c r="L69" s="34"/>
    </row>
    <row r="70" spans="2:12" s="1" customFormat="1" ht="24.9" customHeight="1">
      <c r="B70" s="34"/>
      <c r="C70" s="22" t="s">
        <v>135</v>
      </c>
      <c r="L70" s="34"/>
    </row>
    <row r="71" spans="2:12" s="1" customFormat="1" ht="6.9" customHeight="1">
      <c r="B71" s="34"/>
      <c r="L71" s="34"/>
    </row>
    <row r="72" spans="2:12" s="1" customFormat="1" ht="12" customHeight="1">
      <c r="B72" s="34"/>
      <c r="C72" s="28" t="s">
        <v>16</v>
      </c>
      <c r="L72" s="34"/>
    </row>
    <row r="73" spans="2:12" s="1" customFormat="1" ht="16.5" customHeight="1">
      <c r="B73" s="34"/>
      <c r="E73" s="840" t="str">
        <f>E7</f>
        <v>Dostavba sportovně rekreačního areálu Petynka</v>
      </c>
      <c r="F73" s="841"/>
      <c r="G73" s="841"/>
      <c r="H73" s="841"/>
      <c r="L73" s="34"/>
    </row>
    <row r="74" spans="2:12" s="1" customFormat="1" ht="12" customHeight="1">
      <c r="B74" s="34"/>
      <c r="C74" s="28" t="s">
        <v>124</v>
      </c>
      <c r="L74" s="34"/>
    </row>
    <row r="75" spans="2:12" s="1" customFormat="1" ht="16.5" customHeight="1">
      <c r="B75" s="34"/>
      <c r="E75" s="833" t="str">
        <f>E9</f>
        <v>01 - SO 01 - Demolice (samostatné řízení)</v>
      </c>
      <c r="F75" s="839"/>
      <c r="G75" s="839"/>
      <c r="H75" s="839"/>
      <c r="L75" s="34"/>
    </row>
    <row r="76" spans="2:12" s="1" customFormat="1" ht="6.9" customHeight="1">
      <c r="B76" s="34"/>
      <c r="L76" s="34"/>
    </row>
    <row r="77" spans="2:12" s="1" customFormat="1" ht="12" customHeight="1">
      <c r="B77" s="34"/>
      <c r="C77" s="28" t="s">
        <v>22</v>
      </c>
      <c r="F77" s="26" t="str">
        <f>F12</f>
        <v>Praha</v>
      </c>
      <c r="I77" s="28" t="s">
        <v>24</v>
      </c>
      <c r="J77" s="51" t="str">
        <f>IF(J12="","",J12)</f>
        <v>24. 3. 2025</v>
      </c>
      <c r="L77" s="34"/>
    </row>
    <row r="78" spans="2:12" s="1" customFormat="1" ht="6.9" customHeight="1">
      <c r="B78" s="34"/>
      <c r="L78" s="34"/>
    </row>
    <row r="79" spans="2:12" s="1" customFormat="1" ht="25.65" customHeight="1">
      <c r="B79" s="34"/>
      <c r="C79" s="28" t="s">
        <v>30</v>
      </c>
      <c r="F79" s="26" t="str">
        <f>E15</f>
        <v>SNEO, a.s.</v>
      </c>
      <c r="I79" s="28" t="s">
        <v>37</v>
      </c>
      <c r="J79" s="32" t="str">
        <f>E21</f>
        <v>Ateliér 11 Hradec Králové s.r.o.</v>
      </c>
      <c r="L79" s="34"/>
    </row>
    <row r="80" spans="2:12" s="1" customFormat="1" ht="15.15" customHeight="1">
      <c r="B80" s="34"/>
      <c r="C80" s="28" t="s">
        <v>35</v>
      </c>
      <c r="F80" s="26" t="str">
        <f>IF(E18="","",E18)</f>
        <v>Vyplň údaj</v>
      </c>
      <c r="I80" s="28" t="s">
        <v>41</v>
      </c>
      <c r="J80" s="32" t="str">
        <f>E24</f>
        <v xml:space="preserve"> </v>
      </c>
      <c r="L80" s="34"/>
    </row>
    <row r="81" spans="2:65" s="1" customFormat="1" ht="10.35" customHeight="1">
      <c r="B81" s="34"/>
      <c r="L81" s="34"/>
    </row>
    <row r="82" spans="2:65" s="10" customFormat="1" ht="29.25" customHeight="1">
      <c r="B82" s="109"/>
      <c r="C82" s="110" t="s">
        <v>136</v>
      </c>
      <c r="D82" s="111" t="s">
        <v>65</v>
      </c>
      <c r="E82" s="111" t="s">
        <v>61</v>
      </c>
      <c r="F82" s="111" t="s">
        <v>62</v>
      </c>
      <c r="G82" s="111" t="s">
        <v>137</v>
      </c>
      <c r="H82" s="111" t="s">
        <v>138</v>
      </c>
      <c r="I82" s="111" t="s">
        <v>139</v>
      </c>
      <c r="J82" s="111" t="s">
        <v>129</v>
      </c>
      <c r="K82" s="112" t="s">
        <v>140</v>
      </c>
      <c r="L82" s="109"/>
      <c r="M82" s="58" t="s">
        <v>32</v>
      </c>
      <c r="N82" s="59" t="s">
        <v>50</v>
      </c>
      <c r="O82" s="59" t="s">
        <v>141</v>
      </c>
      <c r="P82" s="59" t="s">
        <v>142</v>
      </c>
      <c r="Q82" s="59" t="s">
        <v>143</v>
      </c>
      <c r="R82" s="59" t="s">
        <v>144</v>
      </c>
      <c r="S82" s="59" t="s">
        <v>145</v>
      </c>
      <c r="T82" s="60" t="s">
        <v>146</v>
      </c>
    </row>
    <row r="83" spans="2:65" s="1" customFormat="1" ht="22.8" customHeight="1">
      <c r="B83" s="34"/>
      <c r="C83" s="63" t="s">
        <v>147</v>
      </c>
      <c r="J83" s="113">
        <f>BK83</f>
        <v>0</v>
      </c>
      <c r="L83" s="34"/>
      <c r="M83" s="61"/>
      <c r="N83" s="52"/>
      <c r="O83" s="52"/>
      <c r="P83" s="114">
        <f>P84</f>
        <v>0</v>
      </c>
      <c r="Q83" s="52"/>
      <c r="R83" s="114">
        <f>R84</f>
        <v>0.11227499999999999</v>
      </c>
      <c r="S83" s="52"/>
      <c r="T83" s="115">
        <f>T84</f>
        <v>2349.6649549999997</v>
      </c>
      <c r="AT83" s="18" t="s">
        <v>79</v>
      </c>
      <c r="AU83" s="18" t="s">
        <v>130</v>
      </c>
      <c r="BK83" s="116">
        <f>BK84</f>
        <v>0</v>
      </c>
    </row>
    <row r="84" spans="2:65" s="11" customFormat="1" ht="25.95" customHeight="1">
      <c r="B84" s="117"/>
      <c r="D84" s="118" t="s">
        <v>79</v>
      </c>
      <c r="E84" s="119" t="s">
        <v>148</v>
      </c>
      <c r="F84" s="119" t="s">
        <v>149</v>
      </c>
      <c r="I84" s="120"/>
      <c r="J84" s="121">
        <f>BK84</f>
        <v>0</v>
      </c>
      <c r="L84" s="117"/>
      <c r="M84" s="122"/>
      <c r="P84" s="123">
        <f>P85+P145+P175</f>
        <v>0</v>
      </c>
      <c r="R84" s="123">
        <f>R85+R145+R175</f>
        <v>0.11227499999999999</v>
      </c>
      <c r="T84" s="124">
        <f>T85+T145+T175</f>
        <v>2349.6649549999997</v>
      </c>
      <c r="AR84" s="118" t="s">
        <v>40</v>
      </c>
      <c r="AT84" s="125" t="s">
        <v>79</v>
      </c>
      <c r="AU84" s="125" t="s">
        <v>80</v>
      </c>
      <c r="AY84" s="118" t="s">
        <v>150</v>
      </c>
      <c r="BK84" s="126">
        <f>BK85+BK145+BK175</f>
        <v>0</v>
      </c>
    </row>
    <row r="85" spans="2:65" s="11" customFormat="1" ht="22.8" customHeight="1">
      <c r="B85" s="117"/>
      <c r="D85" s="118" t="s">
        <v>79</v>
      </c>
      <c r="E85" s="127" t="s">
        <v>40</v>
      </c>
      <c r="F85" s="127" t="s">
        <v>151</v>
      </c>
      <c r="I85" s="120"/>
      <c r="J85" s="128">
        <f>BK85</f>
        <v>0</v>
      </c>
      <c r="L85" s="117"/>
      <c r="M85" s="122"/>
      <c r="P85" s="123">
        <f>SUM(P86:P144)</f>
        <v>0</v>
      </c>
      <c r="R85" s="123">
        <f>SUM(R86:R144)</f>
        <v>9.0000000000000008E-4</v>
      </c>
      <c r="T85" s="124">
        <f>SUM(T86:T144)</f>
        <v>659.93335500000001</v>
      </c>
      <c r="AR85" s="118" t="s">
        <v>40</v>
      </c>
      <c r="AT85" s="125" t="s">
        <v>79</v>
      </c>
      <c r="AU85" s="125" t="s">
        <v>40</v>
      </c>
      <c r="AY85" s="118" t="s">
        <v>150</v>
      </c>
      <c r="BK85" s="126">
        <f>SUM(BK86:BK144)</f>
        <v>0</v>
      </c>
    </row>
    <row r="86" spans="2:65" s="1" customFormat="1" ht="37.799999999999997" customHeight="1">
      <c r="B86" s="34"/>
      <c r="C86" s="129" t="s">
        <v>40</v>
      </c>
      <c r="D86" s="129" t="s">
        <v>152</v>
      </c>
      <c r="E86" s="130" t="s">
        <v>153</v>
      </c>
      <c r="F86" s="131" t="s">
        <v>154</v>
      </c>
      <c r="G86" s="132" t="s">
        <v>155</v>
      </c>
      <c r="H86" s="133">
        <v>410</v>
      </c>
      <c r="I86" s="134"/>
      <c r="J86" s="135">
        <f>ROUND(I86*H86,2)</f>
        <v>0</v>
      </c>
      <c r="K86" s="131" t="s">
        <v>156</v>
      </c>
      <c r="L86" s="34"/>
      <c r="M86" s="136" t="s">
        <v>32</v>
      </c>
      <c r="N86" s="137" t="s">
        <v>51</v>
      </c>
      <c r="P86" s="138">
        <f>O86*H86</f>
        <v>0</v>
      </c>
      <c r="Q86" s="138">
        <v>0</v>
      </c>
      <c r="R86" s="138">
        <f>Q86*H86</f>
        <v>0</v>
      </c>
      <c r="S86" s="138">
        <v>0</v>
      </c>
      <c r="T86" s="139">
        <f>S86*H86</f>
        <v>0</v>
      </c>
      <c r="AR86" s="140" t="s">
        <v>157</v>
      </c>
      <c r="AT86" s="140" t="s">
        <v>152</v>
      </c>
      <c r="AU86" s="140" t="s">
        <v>89</v>
      </c>
      <c r="AY86" s="18" t="s">
        <v>150</v>
      </c>
      <c r="BE86" s="141">
        <f>IF(N86="základní",J86,0)</f>
        <v>0</v>
      </c>
      <c r="BF86" s="141">
        <f>IF(N86="snížená",J86,0)</f>
        <v>0</v>
      </c>
      <c r="BG86" s="141">
        <f>IF(N86="zákl. přenesená",J86,0)</f>
        <v>0</v>
      </c>
      <c r="BH86" s="141">
        <f>IF(N86="sníž. přenesená",J86,0)</f>
        <v>0</v>
      </c>
      <c r="BI86" s="141">
        <f>IF(N86="nulová",J86,0)</f>
        <v>0</v>
      </c>
      <c r="BJ86" s="18" t="s">
        <v>40</v>
      </c>
      <c r="BK86" s="141">
        <f>ROUND(I86*H86,2)</f>
        <v>0</v>
      </c>
      <c r="BL86" s="18" t="s">
        <v>157</v>
      </c>
      <c r="BM86" s="140" t="s">
        <v>158</v>
      </c>
    </row>
    <row r="87" spans="2:65" s="12" customFormat="1">
      <c r="B87" s="142"/>
      <c r="D87" s="143" t="s">
        <v>159</v>
      </c>
      <c r="E87" s="144" t="s">
        <v>32</v>
      </c>
      <c r="F87" s="145" t="s">
        <v>160</v>
      </c>
      <c r="H87" s="144" t="s">
        <v>32</v>
      </c>
      <c r="I87" s="146"/>
      <c r="L87" s="142"/>
      <c r="M87" s="147"/>
      <c r="T87" s="148"/>
      <c r="AT87" s="144" t="s">
        <v>159</v>
      </c>
      <c r="AU87" s="144" t="s">
        <v>89</v>
      </c>
      <c r="AV87" s="12" t="s">
        <v>40</v>
      </c>
      <c r="AW87" s="12" t="s">
        <v>38</v>
      </c>
      <c r="AX87" s="12" t="s">
        <v>80</v>
      </c>
      <c r="AY87" s="144" t="s">
        <v>150</v>
      </c>
    </row>
    <row r="88" spans="2:65" s="13" customFormat="1">
      <c r="B88" s="149"/>
      <c r="D88" s="143" t="s">
        <v>159</v>
      </c>
      <c r="E88" s="150" t="s">
        <v>32</v>
      </c>
      <c r="F88" s="151" t="s">
        <v>161</v>
      </c>
      <c r="H88" s="152">
        <v>410</v>
      </c>
      <c r="I88" s="153"/>
      <c r="L88" s="149"/>
      <c r="M88" s="154"/>
      <c r="T88" s="155"/>
      <c r="AT88" s="150" t="s">
        <v>159</v>
      </c>
      <c r="AU88" s="150" t="s">
        <v>89</v>
      </c>
      <c r="AV88" s="13" t="s">
        <v>89</v>
      </c>
      <c r="AW88" s="13" t="s">
        <v>38</v>
      </c>
      <c r="AX88" s="13" t="s">
        <v>80</v>
      </c>
      <c r="AY88" s="150" t="s">
        <v>150</v>
      </c>
    </row>
    <row r="89" spans="2:65" s="14" customFormat="1">
      <c r="B89" s="156"/>
      <c r="D89" s="143" t="s">
        <v>159</v>
      </c>
      <c r="E89" s="157" t="s">
        <v>32</v>
      </c>
      <c r="F89" s="158" t="s">
        <v>162</v>
      </c>
      <c r="H89" s="159">
        <v>410</v>
      </c>
      <c r="I89" s="160"/>
      <c r="L89" s="156"/>
      <c r="M89" s="161"/>
      <c r="T89" s="162"/>
      <c r="AT89" s="157" t="s">
        <v>159</v>
      </c>
      <c r="AU89" s="157" t="s">
        <v>89</v>
      </c>
      <c r="AV89" s="14" t="s">
        <v>157</v>
      </c>
      <c r="AW89" s="14" t="s">
        <v>38</v>
      </c>
      <c r="AX89" s="14" t="s">
        <v>40</v>
      </c>
      <c r="AY89" s="157" t="s">
        <v>150</v>
      </c>
    </row>
    <row r="90" spans="2:65" s="1" customFormat="1" ht="24.15" customHeight="1">
      <c r="B90" s="34"/>
      <c r="C90" s="129" t="s">
        <v>89</v>
      </c>
      <c r="D90" s="129" t="s">
        <v>152</v>
      </c>
      <c r="E90" s="130" t="s">
        <v>163</v>
      </c>
      <c r="F90" s="131" t="s">
        <v>164</v>
      </c>
      <c r="G90" s="132" t="s">
        <v>165</v>
      </c>
      <c r="H90" s="133">
        <v>10.25</v>
      </c>
      <c r="I90" s="134"/>
      <c r="J90" s="135">
        <f>ROUND(I90*H90,2)</f>
        <v>0</v>
      </c>
      <c r="K90" s="131" t="s">
        <v>156</v>
      </c>
      <c r="L90" s="34"/>
      <c r="M90" s="136" t="s">
        <v>32</v>
      </c>
      <c r="N90" s="137" t="s">
        <v>51</v>
      </c>
      <c r="P90" s="138">
        <f>O90*H90</f>
        <v>0</v>
      </c>
      <c r="Q90" s="138">
        <v>0</v>
      </c>
      <c r="R90" s="138">
        <f>Q90*H90</f>
        <v>0</v>
      </c>
      <c r="S90" s="138">
        <v>0</v>
      </c>
      <c r="T90" s="139">
        <f>S90*H90</f>
        <v>0</v>
      </c>
      <c r="AR90" s="140" t="s">
        <v>157</v>
      </c>
      <c r="AT90" s="140" t="s">
        <v>152</v>
      </c>
      <c r="AU90" s="140" t="s">
        <v>89</v>
      </c>
      <c r="AY90" s="18" t="s">
        <v>150</v>
      </c>
      <c r="BE90" s="141">
        <f>IF(N90="základní",J90,0)</f>
        <v>0</v>
      </c>
      <c r="BF90" s="141">
        <f>IF(N90="snížená",J90,0)</f>
        <v>0</v>
      </c>
      <c r="BG90" s="141">
        <f>IF(N90="zákl. přenesená",J90,0)</f>
        <v>0</v>
      </c>
      <c r="BH90" s="141">
        <f>IF(N90="sníž. přenesená",J90,0)</f>
        <v>0</v>
      </c>
      <c r="BI90" s="141">
        <f>IF(N90="nulová",J90,0)</f>
        <v>0</v>
      </c>
      <c r="BJ90" s="18" t="s">
        <v>40</v>
      </c>
      <c r="BK90" s="141">
        <f>ROUND(I90*H90,2)</f>
        <v>0</v>
      </c>
      <c r="BL90" s="18" t="s">
        <v>157</v>
      </c>
      <c r="BM90" s="140" t="s">
        <v>166</v>
      </c>
    </row>
    <row r="91" spans="2:65" s="12" customFormat="1">
      <c r="B91" s="142"/>
      <c r="D91" s="143" t="s">
        <v>159</v>
      </c>
      <c r="E91" s="144" t="s">
        <v>32</v>
      </c>
      <c r="F91" s="145" t="s">
        <v>160</v>
      </c>
      <c r="H91" s="144" t="s">
        <v>32</v>
      </c>
      <c r="I91" s="146"/>
      <c r="L91" s="142"/>
      <c r="M91" s="147"/>
      <c r="T91" s="148"/>
      <c r="AT91" s="144" t="s">
        <v>159</v>
      </c>
      <c r="AU91" s="144" t="s">
        <v>89</v>
      </c>
      <c r="AV91" s="12" t="s">
        <v>40</v>
      </c>
      <c r="AW91" s="12" t="s">
        <v>38</v>
      </c>
      <c r="AX91" s="12" t="s">
        <v>80</v>
      </c>
      <c r="AY91" s="144" t="s">
        <v>150</v>
      </c>
    </row>
    <row r="92" spans="2:65" s="13" customFormat="1">
      <c r="B92" s="149"/>
      <c r="D92" s="143" t="s">
        <v>159</v>
      </c>
      <c r="E92" s="150" t="s">
        <v>32</v>
      </c>
      <c r="F92" s="151" t="s">
        <v>167</v>
      </c>
      <c r="H92" s="152">
        <v>10.25</v>
      </c>
      <c r="I92" s="153"/>
      <c r="L92" s="149"/>
      <c r="M92" s="154"/>
      <c r="T92" s="155"/>
      <c r="AT92" s="150" t="s">
        <v>159</v>
      </c>
      <c r="AU92" s="150" t="s">
        <v>89</v>
      </c>
      <c r="AV92" s="13" t="s">
        <v>89</v>
      </c>
      <c r="AW92" s="13" t="s">
        <v>38</v>
      </c>
      <c r="AX92" s="13" t="s">
        <v>80</v>
      </c>
      <c r="AY92" s="150" t="s">
        <v>150</v>
      </c>
    </row>
    <row r="93" spans="2:65" s="14" customFormat="1">
      <c r="B93" s="156"/>
      <c r="D93" s="143" t="s">
        <v>159</v>
      </c>
      <c r="E93" s="157" t="s">
        <v>32</v>
      </c>
      <c r="F93" s="158" t="s">
        <v>162</v>
      </c>
      <c r="H93" s="159">
        <v>10.25</v>
      </c>
      <c r="I93" s="160"/>
      <c r="L93" s="156"/>
      <c r="M93" s="161"/>
      <c r="T93" s="162"/>
      <c r="AT93" s="157" t="s">
        <v>159</v>
      </c>
      <c r="AU93" s="157" t="s">
        <v>89</v>
      </c>
      <c r="AV93" s="14" t="s">
        <v>157</v>
      </c>
      <c r="AW93" s="14" t="s">
        <v>38</v>
      </c>
      <c r="AX93" s="14" t="s">
        <v>40</v>
      </c>
      <c r="AY93" s="157" t="s">
        <v>150</v>
      </c>
    </row>
    <row r="94" spans="2:65" s="1" customFormat="1" ht="33" customHeight="1">
      <c r="B94" s="34"/>
      <c r="C94" s="129" t="s">
        <v>168</v>
      </c>
      <c r="D94" s="129" t="s">
        <v>152</v>
      </c>
      <c r="E94" s="130" t="s">
        <v>169</v>
      </c>
      <c r="F94" s="131" t="s">
        <v>170</v>
      </c>
      <c r="G94" s="132" t="s">
        <v>171</v>
      </c>
      <c r="H94" s="133">
        <v>18</v>
      </c>
      <c r="I94" s="134"/>
      <c r="J94" s="135">
        <f>ROUND(I94*H94,2)</f>
        <v>0</v>
      </c>
      <c r="K94" s="131" t="s">
        <v>172</v>
      </c>
      <c r="L94" s="34"/>
      <c r="M94" s="136" t="s">
        <v>32</v>
      </c>
      <c r="N94" s="137" t="s">
        <v>51</v>
      </c>
      <c r="P94" s="138">
        <f>O94*H94</f>
        <v>0</v>
      </c>
      <c r="Q94" s="138">
        <v>0</v>
      </c>
      <c r="R94" s="138">
        <f>Q94*H94</f>
        <v>0</v>
      </c>
      <c r="S94" s="138">
        <v>0</v>
      </c>
      <c r="T94" s="139">
        <f>S94*H94</f>
        <v>0</v>
      </c>
      <c r="AR94" s="140" t="s">
        <v>157</v>
      </c>
      <c r="AT94" s="140" t="s">
        <v>152</v>
      </c>
      <c r="AU94" s="140" t="s">
        <v>89</v>
      </c>
      <c r="AY94" s="18" t="s">
        <v>150</v>
      </c>
      <c r="BE94" s="141">
        <f>IF(N94="základní",J94,0)</f>
        <v>0</v>
      </c>
      <c r="BF94" s="141">
        <f>IF(N94="snížená",J94,0)</f>
        <v>0</v>
      </c>
      <c r="BG94" s="141">
        <f>IF(N94="zákl. přenesená",J94,0)</f>
        <v>0</v>
      </c>
      <c r="BH94" s="141">
        <f>IF(N94="sníž. přenesená",J94,0)</f>
        <v>0</v>
      </c>
      <c r="BI94" s="141">
        <f>IF(N94="nulová",J94,0)</f>
        <v>0</v>
      </c>
      <c r="BJ94" s="18" t="s">
        <v>40</v>
      </c>
      <c r="BK94" s="141">
        <f>ROUND(I94*H94,2)</f>
        <v>0</v>
      </c>
      <c r="BL94" s="18" t="s">
        <v>157</v>
      </c>
      <c r="BM94" s="140" t="s">
        <v>173</v>
      </c>
    </row>
    <row r="95" spans="2:65" s="1" customFormat="1">
      <c r="B95" s="34"/>
      <c r="D95" s="163" t="s">
        <v>174</v>
      </c>
      <c r="F95" s="164" t="s">
        <v>175</v>
      </c>
      <c r="I95" s="165"/>
      <c r="L95" s="34"/>
      <c r="M95" s="166"/>
      <c r="T95" s="55"/>
      <c r="AT95" s="18" t="s">
        <v>174</v>
      </c>
      <c r="AU95" s="18" t="s">
        <v>89</v>
      </c>
    </row>
    <row r="96" spans="2:65" s="12" customFormat="1">
      <c r="B96" s="142"/>
      <c r="D96" s="143" t="s">
        <v>159</v>
      </c>
      <c r="E96" s="144" t="s">
        <v>32</v>
      </c>
      <c r="F96" s="145" t="s">
        <v>160</v>
      </c>
      <c r="H96" s="144" t="s">
        <v>32</v>
      </c>
      <c r="I96" s="146"/>
      <c r="L96" s="142"/>
      <c r="M96" s="147"/>
      <c r="T96" s="148"/>
      <c r="AT96" s="144" t="s">
        <v>159</v>
      </c>
      <c r="AU96" s="144" t="s">
        <v>89</v>
      </c>
      <c r="AV96" s="12" t="s">
        <v>40</v>
      </c>
      <c r="AW96" s="12" t="s">
        <v>38</v>
      </c>
      <c r="AX96" s="12" t="s">
        <v>80</v>
      </c>
      <c r="AY96" s="144" t="s">
        <v>150</v>
      </c>
    </row>
    <row r="97" spans="2:65" s="13" customFormat="1">
      <c r="B97" s="149"/>
      <c r="D97" s="143" t="s">
        <v>159</v>
      </c>
      <c r="E97" s="150" t="s">
        <v>32</v>
      </c>
      <c r="F97" s="151" t="s">
        <v>176</v>
      </c>
      <c r="H97" s="152">
        <v>4</v>
      </c>
      <c r="I97" s="153"/>
      <c r="L97" s="149"/>
      <c r="M97" s="154"/>
      <c r="T97" s="155"/>
      <c r="AT97" s="150" t="s">
        <v>159</v>
      </c>
      <c r="AU97" s="150" t="s">
        <v>89</v>
      </c>
      <c r="AV97" s="13" t="s">
        <v>89</v>
      </c>
      <c r="AW97" s="13" t="s">
        <v>38</v>
      </c>
      <c r="AX97" s="13" t="s">
        <v>80</v>
      </c>
      <c r="AY97" s="150" t="s">
        <v>150</v>
      </c>
    </row>
    <row r="98" spans="2:65" s="13" customFormat="1">
      <c r="B98" s="149"/>
      <c r="D98" s="143" t="s">
        <v>159</v>
      </c>
      <c r="E98" s="150" t="s">
        <v>32</v>
      </c>
      <c r="F98" s="151" t="s">
        <v>177</v>
      </c>
      <c r="H98" s="152">
        <v>9</v>
      </c>
      <c r="I98" s="153"/>
      <c r="L98" s="149"/>
      <c r="M98" s="154"/>
      <c r="T98" s="155"/>
      <c r="AT98" s="150" t="s">
        <v>159</v>
      </c>
      <c r="AU98" s="150" t="s">
        <v>89</v>
      </c>
      <c r="AV98" s="13" t="s">
        <v>89</v>
      </c>
      <c r="AW98" s="13" t="s">
        <v>38</v>
      </c>
      <c r="AX98" s="13" t="s">
        <v>80</v>
      </c>
      <c r="AY98" s="150" t="s">
        <v>150</v>
      </c>
    </row>
    <row r="99" spans="2:65" s="13" customFormat="1">
      <c r="B99" s="149"/>
      <c r="D99" s="143" t="s">
        <v>159</v>
      </c>
      <c r="E99" s="150" t="s">
        <v>32</v>
      </c>
      <c r="F99" s="151" t="s">
        <v>178</v>
      </c>
      <c r="H99" s="152">
        <v>2</v>
      </c>
      <c r="I99" s="153"/>
      <c r="L99" s="149"/>
      <c r="M99" s="154"/>
      <c r="T99" s="155"/>
      <c r="AT99" s="150" t="s">
        <v>159</v>
      </c>
      <c r="AU99" s="150" t="s">
        <v>89</v>
      </c>
      <c r="AV99" s="13" t="s">
        <v>89</v>
      </c>
      <c r="AW99" s="13" t="s">
        <v>38</v>
      </c>
      <c r="AX99" s="13" t="s">
        <v>80</v>
      </c>
      <c r="AY99" s="150" t="s">
        <v>150</v>
      </c>
    </row>
    <row r="100" spans="2:65" s="13" customFormat="1">
      <c r="B100" s="149"/>
      <c r="D100" s="143" t="s">
        <v>159</v>
      </c>
      <c r="E100" s="150" t="s">
        <v>32</v>
      </c>
      <c r="F100" s="151" t="s">
        <v>179</v>
      </c>
      <c r="H100" s="152">
        <v>3</v>
      </c>
      <c r="I100" s="153"/>
      <c r="L100" s="149"/>
      <c r="M100" s="154"/>
      <c r="T100" s="155"/>
      <c r="AT100" s="150" t="s">
        <v>159</v>
      </c>
      <c r="AU100" s="150" t="s">
        <v>89</v>
      </c>
      <c r="AV100" s="13" t="s">
        <v>89</v>
      </c>
      <c r="AW100" s="13" t="s">
        <v>38</v>
      </c>
      <c r="AX100" s="13" t="s">
        <v>80</v>
      </c>
      <c r="AY100" s="150" t="s">
        <v>150</v>
      </c>
    </row>
    <row r="101" spans="2:65" s="14" customFormat="1">
      <c r="B101" s="156"/>
      <c r="D101" s="143" t="s">
        <v>159</v>
      </c>
      <c r="E101" s="157" t="s">
        <v>32</v>
      </c>
      <c r="F101" s="158" t="s">
        <v>162</v>
      </c>
      <c r="H101" s="159">
        <v>18</v>
      </c>
      <c r="I101" s="160"/>
      <c r="L101" s="156"/>
      <c r="M101" s="161"/>
      <c r="T101" s="162"/>
      <c r="AT101" s="157" t="s">
        <v>159</v>
      </c>
      <c r="AU101" s="157" t="s">
        <v>89</v>
      </c>
      <c r="AV101" s="14" t="s">
        <v>157</v>
      </c>
      <c r="AW101" s="14" t="s">
        <v>38</v>
      </c>
      <c r="AX101" s="14" t="s">
        <v>40</v>
      </c>
      <c r="AY101" s="157" t="s">
        <v>150</v>
      </c>
    </row>
    <row r="102" spans="2:65" s="1" customFormat="1" ht="37.799999999999997" customHeight="1">
      <c r="B102" s="34"/>
      <c r="C102" s="129" t="s">
        <v>157</v>
      </c>
      <c r="D102" s="129" t="s">
        <v>152</v>
      </c>
      <c r="E102" s="130" t="s">
        <v>180</v>
      </c>
      <c r="F102" s="131" t="s">
        <v>181</v>
      </c>
      <c r="G102" s="132" t="s">
        <v>171</v>
      </c>
      <c r="H102" s="133">
        <v>18</v>
      </c>
      <c r="I102" s="134"/>
      <c r="J102" s="135">
        <f>ROUND(I102*H102,2)</f>
        <v>0</v>
      </c>
      <c r="K102" s="131" t="s">
        <v>156</v>
      </c>
      <c r="L102" s="34"/>
      <c r="M102" s="136" t="s">
        <v>32</v>
      </c>
      <c r="N102" s="137" t="s">
        <v>51</v>
      </c>
      <c r="P102" s="138">
        <f>O102*H102</f>
        <v>0</v>
      </c>
      <c r="Q102" s="138">
        <v>5.0000000000000002E-5</v>
      </c>
      <c r="R102" s="138">
        <f>Q102*H102</f>
        <v>9.0000000000000008E-4</v>
      </c>
      <c r="S102" s="138">
        <v>0</v>
      </c>
      <c r="T102" s="139">
        <f>S102*H102</f>
        <v>0</v>
      </c>
      <c r="AR102" s="140" t="s">
        <v>157</v>
      </c>
      <c r="AT102" s="140" t="s">
        <v>152</v>
      </c>
      <c r="AU102" s="140" t="s">
        <v>89</v>
      </c>
      <c r="AY102" s="18" t="s">
        <v>150</v>
      </c>
      <c r="BE102" s="141">
        <f>IF(N102="základní",J102,0)</f>
        <v>0</v>
      </c>
      <c r="BF102" s="141">
        <f>IF(N102="snížená",J102,0)</f>
        <v>0</v>
      </c>
      <c r="BG102" s="141">
        <f>IF(N102="zákl. přenesená",J102,0)</f>
        <v>0</v>
      </c>
      <c r="BH102" s="141">
        <f>IF(N102="sníž. přenesená",J102,0)</f>
        <v>0</v>
      </c>
      <c r="BI102" s="141">
        <f>IF(N102="nulová",J102,0)</f>
        <v>0</v>
      </c>
      <c r="BJ102" s="18" t="s">
        <v>40</v>
      </c>
      <c r="BK102" s="141">
        <f>ROUND(I102*H102,2)</f>
        <v>0</v>
      </c>
      <c r="BL102" s="18" t="s">
        <v>157</v>
      </c>
      <c r="BM102" s="140" t="s">
        <v>182</v>
      </c>
    </row>
    <row r="103" spans="2:65" s="1" customFormat="1" ht="78" customHeight="1">
      <c r="B103" s="34"/>
      <c r="C103" s="129" t="s">
        <v>183</v>
      </c>
      <c r="D103" s="129" t="s">
        <v>152</v>
      </c>
      <c r="E103" s="130" t="s">
        <v>184</v>
      </c>
      <c r="F103" s="131" t="s">
        <v>185</v>
      </c>
      <c r="G103" s="132" t="s">
        <v>155</v>
      </c>
      <c r="H103" s="133">
        <v>239.43299999999999</v>
      </c>
      <c r="I103" s="134"/>
      <c r="J103" s="135">
        <f>ROUND(I103*H103,2)</f>
        <v>0</v>
      </c>
      <c r="K103" s="131" t="s">
        <v>172</v>
      </c>
      <c r="L103" s="34"/>
      <c r="M103" s="136" t="s">
        <v>32</v>
      </c>
      <c r="N103" s="137" t="s">
        <v>51</v>
      </c>
      <c r="P103" s="138">
        <f>O103*H103</f>
        <v>0</v>
      </c>
      <c r="Q103" s="138">
        <v>0</v>
      </c>
      <c r="R103" s="138">
        <f>Q103*H103</f>
        <v>0</v>
      </c>
      <c r="S103" s="138">
        <v>0.42499999999999999</v>
      </c>
      <c r="T103" s="139">
        <f>S103*H103</f>
        <v>101.75902499999999</v>
      </c>
      <c r="AR103" s="140" t="s">
        <v>157</v>
      </c>
      <c r="AT103" s="140" t="s">
        <v>152</v>
      </c>
      <c r="AU103" s="140" t="s">
        <v>89</v>
      </c>
      <c r="AY103" s="18" t="s">
        <v>150</v>
      </c>
      <c r="BE103" s="141">
        <f>IF(N103="základní",J103,0)</f>
        <v>0</v>
      </c>
      <c r="BF103" s="141">
        <f>IF(N103="snížená",J103,0)</f>
        <v>0</v>
      </c>
      <c r="BG103" s="141">
        <f>IF(N103="zákl. přenesená",J103,0)</f>
        <v>0</v>
      </c>
      <c r="BH103" s="141">
        <f>IF(N103="sníž. přenesená",J103,0)</f>
        <v>0</v>
      </c>
      <c r="BI103" s="141">
        <f>IF(N103="nulová",J103,0)</f>
        <v>0</v>
      </c>
      <c r="BJ103" s="18" t="s">
        <v>40</v>
      </c>
      <c r="BK103" s="141">
        <f>ROUND(I103*H103,2)</f>
        <v>0</v>
      </c>
      <c r="BL103" s="18" t="s">
        <v>157</v>
      </c>
      <c r="BM103" s="140" t="s">
        <v>186</v>
      </c>
    </row>
    <row r="104" spans="2:65" s="1" customFormat="1">
      <c r="B104" s="34"/>
      <c r="D104" s="163" t="s">
        <v>174</v>
      </c>
      <c r="F104" s="164" t="s">
        <v>187</v>
      </c>
      <c r="I104" s="165"/>
      <c r="L104" s="34"/>
      <c r="M104" s="166"/>
      <c r="T104" s="55"/>
      <c r="AT104" s="18" t="s">
        <v>174</v>
      </c>
      <c r="AU104" s="18" t="s">
        <v>89</v>
      </c>
    </row>
    <row r="105" spans="2:65" s="12" customFormat="1">
      <c r="B105" s="142"/>
      <c r="D105" s="143" t="s">
        <v>159</v>
      </c>
      <c r="E105" s="144" t="s">
        <v>32</v>
      </c>
      <c r="F105" s="145" t="s">
        <v>188</v>
      </c>
      <c r="H105" s="144" t="s">
        <v>32</v>
      </c>
      <c r="I105" s="146"/>
      <c r="L105" s="142"/>
      <c r="M105" s="147"/>
      <c r="T105" s="148"/>
      <c r="AT105" s="144" t="s">
        <v>159</v>
      </c>
      <c r="AU105" s="144" t="s">
        <v>89</v>
      </c>
      <c r="AV105" s="12" t="s">
        <v>40</v>
      </c>
      <c r="AW105" s="12" t="s">
        <v>38</v>
      </c>
      <c r="AX105" s="12" t="s">
        <v>80</v>
      </c>
      <c r="AY105" s="144" t="s">
        <v>150</v>
      </c>
    </row>
    <row r="106" spans="2:65" s="13" customFormat="1">
      <c r="B106" s="149"/>
      <c r="D106" s="143" t="s">
        <v>159</v>
      </c>
      <c r="E106" s="150" t="s">
        <v>32</v>
      </c>
      <c r="F106" s="151" t="s">
        <v>189</v>
      </c>
      <c r="H106" s="152">
        <v>239.43299999999999</v>
      </c>
      <c r="I106" s="153"/>
      <c r="L106" s="149"/>
      <c r="M106" s="154"/>
      <c r="T106" s="155"/>
      <c r="AT106" s="150" t="s">
        <v>159</v>
      </c>
      <c r="AU106" s="150" t="s">
        <v>89</v>
      </c>
      <c r="AV106" s="13" t="s">
        <v>89</v>
      </c>
      <c r="AW106" s="13" t="s">
        <v>38</v>
      </c>
      <c r="AX106" s="13" t="s">
        <v>80</v>
      </c>
      <c r="AY106" s="150" t="s">
        <v>150</v>
      </c>
    </row>
    <row r="107" spans="2:65" s="14" customFormat="1">
      <c r="B107" s="156"/>
      <c r="D107" s="143" t="s">
        <v>159</v>
      </c>
      <c r="E107" s="157" t="s">
        <v>32</v>
      </c>
      <c r="F107" s="158" t="s">
        <v>162</v>
      </c>
      <c r="H107" s="159">
        <v>239.43299999999999</v>
      </c>
      <c r="I107" s="160"/>
      <c r="L107" s="156"/>
      <c r="M107" s="161"/>
      <c r="T107" s="162"/>
      <c r="AT107" s="157" t="s">
        <v>159</v>
      </c>
      <c r="AU107" s="157" t="s">
        <v>89</v>
      </c>
      <c r="AV107" s="14" t="s">
        <v>157</v>
      </c>
      <c r="AW107" s="14" t="s">
        <v>38</v>
      </c>
      <c r="AX107" s="14" t="s">
        <v>40</v>
      </c>
      <c r="AY107" s="157" t="s">
        <v>150</v>
      </c>
    </row>
    <row r="108" spans="2:65" s="1" customFormat="1" ht="62.7" customHeight="1">
      <c r="B108" s="34"/>
      <c r="C108" s="129" t="s">
        <v>190</v>
      </c>
      <c r="D108" s="129" t="s">
        <v>152</v>
      </c>
      <c r="E108" s="130" t="s">
        <v>191</v>
      </c>
      <c r="F108" s="131" t="s">
        <v>192</v>
      </c>
      <c r="G108" s="132" t="s">
        <v>155</v>
      </c>
      <c r="H108" s="133">
        <v>944.28</v>
      </c>
      <c r="I108" s="134"/>
      <c r="J108" s="135">
        <f>ROUND(I108*H108,2)</f>
        <v>0</v>
      </c>
      <c r="K108" s="131" t="s">
        <v>172</v>
      </c>
      <c r="L108" s="34"/>
      <c r="M108" s="136" t="s">
        <v>32</v>
      </c>
      <c r="N108" s="137" t="s">
        <v>51</v>
      </c>
      <c r="P108" s="138">
        <f>O108*H108</f>
        <v>0</v>
      </c>
      <c r="Q108" s="138">
        <v>0</v>
      </c>
      <c r="R108" s="138">
        <f>Q108*H108</f>
        <v>0</v>
      </c>
      <c r="S108" s="138">
        <v>0.3</v>
      </c>
      <c r="T108" s="139">
        <f>S108*H108</f>
        <v>283.28399999999999</v>
      </c>
      <c r="AR108" s="140" t="s">
        <v>157</v>
      </c>
      <c r="AT108" s="140" t="s">
        <v>152</v>
      </c>
      <c r="AU108" s="140" t="s">
        <v>89</v>
      </c>
      <c r="AY108" s="18" t="s">
        <v>150</v>
      </c>
      <c r="BE108" s="141">
        <f>IF(N108="základní",J108,0)</f>
        <v>0</v>
      </c>
      <c r="BF108" s="141">
        <f>IF(N108="snížená",J108,0)</f>
        <v>0</v>
      </c>
      <c r="BG108" s="141">
        <f>IF(N108="zákl. přenesená",J108,0)</f>
        <v>0</v>
      </c>
      <c r="BH108" s="141">
        <f>IF(N108="sníž. přenesená",J108,0)</f>
        <v>0</v>
      </c>
      <c r="BI108" s="141">
        <f>IF(N108="nulová",J108,0)</f>
        <v>0</v>
      </c>
      <c r="BJ108" s="18" t="s">
        <v>40</v>
      </c>
      <c r="BK108" s="141">
        <f>ROUND(I108*H108,2)</f>
        <v>0</v>
      </c>
      <c r="BL108" s="18" t="s">
        <v>157</v>
      </c>
      <c r="BM108" s="140" t="s">
        <v>193</v>
      </c>
    </row>
    <row r="109" spans="2:65" s="1" customFormat="1">
      <c r="B109" s="34"/>
      <c r="D109" s="163" t="s">
        <v>174</v>
      </c>
      <c r="F109" s="164" t="s">
        <v>194</v>
      </c>
      <c r="I109" s="165"/>
      <c r="L109" s="34"/>
      <c r="M109" s="166"/>
      <c r="T109" s="55"/>
      <c r="AT109" s="18" t="s">
        <v>174</v>
      </c>
      <c r="AU109" s="18" t="s">
        <v>89</v>
      </c>
    </row>
    <row r="110" spans="2:65" s="1" customFormat="1" ht="19.2">
      <c r="B110" s="34"/>
      <c r="D110" s="143" t="s">
        <v>195</v>
      </c>
      <c r="F110" s="167" t="s">
        <v>196</v>
      </c>
      <c r="I110" s="165"/>
      <c r="L110" s="34"/>
      <c r="M110" s="166"/>
      <c r="T110" s="55"/>
      <c r="AT110" s="18" t="s">
        <v>195</v>
      </c>
      <c r="AU110" s="18" t="s">
        <v>89</v>
      </c>
    </row>
    <row r="111" spans="2:65" s="12" customFormat="1">
      <c r="B111" s="142"/>
      <c r="D111" s="143" t="s">
        <v>159</v>
      </c>
      <c r="E111" s="144" t="s">
        <v>32</v>
      </c>
      <c r="F111" s="145" t="s">
        <v>188</v>
      </c>
      <c r="H111" s="144" t="s">
        <v>32</v>
      </c>
      <c r="I111" s="146"/>
      <c r="L111" s="142"/>
      <c r="M111" s="147"/>
      <c r="T111" s="148"/>
      <c r="AT111" s="144" t="s">
        <v>159</v>
      </c>
      <c r="AU111" s="144" t="s">
        <v>89</v>
      </c>
      <c r="AV111" s="12" t="s">
        <v>40</v>
      </c>
      <c r="AW111" s="12" t="s">
        <v>38</v>
      </c>
      <c r="AX111" s="12" t="s">
        <v>80</v>
      </c>
      <c r="AY111" s="144" t="s">
        <v>150</v>
      </c>
    </row>
    <row r="112" spans="2:65" s="13" customFormat="1">
      <c r="B112" s="149"/>
      <c r="D112" s="143" t="s">
        <v>159</v>
      </c>
      <c r="E112" s="150" t="s">
        <v>32</v>
      </c>
      <c r="F112" s="151" t="s">
        <v>189</v>
      </c>
      <c r="H112" s="152">
        <v>239.43299999999999</v>
      </c>
      <c r="I112" s="153"/>
      <c r="L112" s="149"/>
      <c r="M112" s="154"/>
      <c r="T112" s="155"/>
      <c r="AT112" s="150" t="s">
        <v>159</v>
      </c>
      <c r="AU112" s="150" t="s">
        <v>89</v>
      </c>
      <c r="AV112" s="13" t="s">
        <v>89</v>
      </c>
      <c r="AW112" s="13" t="s">
        <v>38</v>
      </c>
      <c r="AX112" s="13" t="s">
        <v>80</v>
      </c>
      <c r="AY112" s="150" t="s">
        <v>150</v>
      </c>
    </row>
    <row r="113" spans="2:65" s="13" customFormat="1">
      <c r="B113" s="149"/>
      <c r="D113" s="143" t="s">
        <v>159</v>
      </c>
      <c r="E113" s="150" t="s">
        <v>32</v>
      </c>
      <c r="F113" s="151" t="s">
        <v>197</v>
      </c>
      <c r="H113" s="152">
        <v>704.84699999999998</v>
      </c>
      <c r="I113" s="153"/>
      <c r="L113" s="149"/>
      <c r="M113" s="154"/>
      <c r="T113" s="155"/>
      <c r="AT113" s="150" t="s">
        <v>159</v>
      </c>
      <c r="AU113" s="150" t="s">
        <v>89</v>
      </c>
      <c r="AV113" s="13" t="s">
        <v>89</v>
      </c>
      <c r="AW113" s="13" t="s">
        <v>38</v>
      </c>
      <c r="AX113" s="13" t="s">
        <v>80</v>
      </c>
      <c r="AY113" s="150" t="s">
        <v>150</v>
      </c>
    </row>
    <row r="114" spans="2:65" s="14" customFormat="1">
      <c r="B114" s="156"/>
      <c r="D114" s="143" t="s">
        <v>159</v>
      </c>
      <c r="E114" s="157" t="s">
        <v>32</v>
      </c>
      <c r="F114" s="158" t="s">
        <v>162</v>
      </c>
      <c r="H114" s="159">
        <v>944.28</v>
      </c>
      <c r="I114" s="160"/>
      <c r="L114" s="156"/>
      <c r="M114" s="161"/>
      <c r="T114" s="162"/>
      <c r="AT114" s="157" t="s">
        <v>159</v>
      </c>
      <c r="AU114" s="157" t="s">
        <v>89</v>
      </c>
      <c r="AV114" s="14" t="s">
        <v>157</v>
      </c>
      <c r="AW114" s="14" t="s">
        <v>38</v>
      </c>
      <c r="AX114" s="14" t="s">
        <v>40</v>
      </c>
      <c r="AY114" s="157" t="s">
        <v>150</v>
      </c>
    </row>
    <row r="115" spans="2:65" s="1" customFormat="1" ht="62.7" customHeight="1">
      <c r="B115" s="34"/>
      <c r="C115" s="129" t="s">
        <v>198</v>
      </c>
      <c r="D115" s="129" t="s">
        <v>152</v>
      </c>
      <c r="E115" s="130" t="s">
        <v>199</v>
      </c>
      <c r="F115" s="131" t="s">
        <v>200</v>
      </c>
      <c r="G115" s="132" t="s">
        <v>155</v>
      </c>
      <c r="H115" s="133">
        <v>704.84699999999998</v>
      </c>
      <c r="I115" s="134"/>
      <c r="J115" s="135">
        <f>ROUND(I115*H115,2)</f>
        <v>0</v>
      </c>
      <c r="K115" s="131" t="s">
        <v>172</v>
      </c>
      <c r="L115" s="34"/>
      <c r="M115" s="136" t="s">
        <v>32</v>
      </c>
      <c r="N115" s="137" t="s">
        <v>51</v>
      </c>
      <c r="P115" s="138">
        <f>O115*H115</f>
        <v>0</v>
      </c>
      <c r="Q115" s="138">
        <v>0</v>
      </c>
      <c r="R115" s="138">
        <f>Q115*H115</f>
        <v>0</v>
      </c>
      <c r="S115" s="138">
        <v>0.17</v>
      </c>
      <c r="T115" s="139">
        <f>S115*H115</f>
        <v>119.82399000000001</v>
      </c>
      <c r="AR115" s="140" t="s">
        <v>157</v>
      </c>
      <c r="AT115" s="140" t="s">
        <v>152</v>
      </c>
      <c r="AU115" s="140" t="s">
        <v>89</v>
      </c>
      <c r="AY115" s="18" t="s">
        <v>150</v>
      </c>
      <c r="BE115" s="141">
        <f>IF(N115="základní",J115,0)</f>
        <v>0</v>
      </c>
      <c r="BF115" s="141">
        <f>IF(N115="snížená",J115,0)</f>
        <v>0</v>
      </c>
      <c r="BG115" s="141">
        <f>IF(N115="zákl. přenesená",J115,0)</f>
        <v>0</v>
      </c>
      <c r="BH115" s="141">
        <f>IF(N115="sníž. přenesená",J115,0)</f>
        <v>0</v>
      </c>
      <c r="BI115" s="141">
        <f>IF(N115="nulová",J115,0)</f>
        <v>0</v>
      </c>
      <c r="BJ115" s="18" t="s">
        <v>40</v>
      </c>
      <c r="BK115" s="141">
        <f>ROUND(I115*H115,2)</f>
        <v>0</v>
      </c>
      <c r="BL115" s="18" t="s">
        <v>157</v>
      </c>
      <c r="BM115" s="140" t="s">
        <v>201</v>
      </c>
    </row>
    <row r="116" spans="2:65" s="1" customFormat="1">
      <c r="B116" s="34"/>
      <c r="D116" s="163" t="s">
        <v>174</v>
      </c>
      <c r="F116" s="164" t="s">
        <v>202</v>
      </c>
      <c r="I116" s="165"/>
      <c r="L116" s="34"/>
      <c r="M116" s="166"/>
      <c r="T116" s="55"/>
      <c r="AT116" s="18" t="s">
        <v>174</v>
      </c>
      <c r="AU116" s="18" t="s">
        <v>89</v>
      </c>
    </row>
    <row r="117" spans="2:65" s="1" customFormat="1" ht="19.2">
      <c r="B117" s="34"/>
      <c r="D117" s="143" t="s">
        <v>195</v>
      </c>
      <c r="F117" s="167" t="s">
        <v>203</v>
      </c>
      <c r="I117" s="165"/>
      <c r="L117" s="34"/>
      <c r="M117" s="166"/>
      <c r="T117" s="55"/>
      <c r="AT117" s="18" t="s">
        <v>195</v>
      </c>
      <c r="AU117" s="18" t="s">
        <v>89</v>
      </c>
    </row>
    <row r="118" spans="2:65" s="12" customFormat="1">
      <c r="B118" s="142"/>
      <c r="D118" s="143" t="s">
        <v>159</v>
      </c>
      <c r="E118" s="144" t="s">
        <v>32</v>
      </c>
      <c r="F118" s="145" t="s">
        <v>188</v>
      </c>
      <c r="H118" s="144" t="s">
        <v>32</v>
      </c>
      <c r="I118" s="146"/>
      <c r="L118" s="142"/>
      <c r="M118" s="147"/>
      <c r="T118" s="148"/>
      <c r="AT118" s="144" t="s">
        <v>159</v>
      </c>
      <c r="AU118" s="144" t="s">
        <v>89</v>
      </c>
      <c r="AV118" s="12" t="s">
        <v>40</v>
      </c>
      <c r="AW118" s="12" t="s">
        <v>38</v>
      </c>
      <c r="AX118" s="12" t="s">
        <v>80</v>
      </c>
      <c r="AY118" s="144" t="s">
        <v>150</v>
      </c>
    </row>
    <row r="119" spans="2:65" s="13" customFormat="1">
      <c r="B119" s="149"/>
      <c r="D119" s="143" t="s">
        <v>159</v>
      </c>
      <c r="E119" s="150" t="s">
        <v>32</v>
      </c>
      <c r="F119" s="151" t="s">
        <v>197</v>
      </c>
      <c r="H119" s="152">
        <v>704.84699999999998</v>
      </c>
      <c r="I119" s="153"/>
      <c r="L119" s="149"/>
      <c r="M119" s="154"/>
      <c r="T119" s="155"/>
      <c r="AT119" s="150" t="s">
        <v>159</v>
      </c>
      <c r="AU119" s="150" t="s">
        <v>89</v>
      </c>
      <c r="AV119" s="13" t="s">
        <v>89</v>
      </c>
      <c r="AW119" s="13" t="s">
        <v>38</v>
      </c>
      <c r="AX119" s="13" t="s">
        <v>80</v>
      </c>
      <c r="AY119" s="150" t="s">
        <v>150</v>
      </c>
    </row>
    <row r="120" spans="2:65" s="14" customFormat="1">
      <c r="B120" s="156"/>
      <c r="D120" s="143" t="s">
        <v>159</v>
      </c>
      <c r="E120" s="157" t="s">
        <v>32</v>
      </c>
      <c r="F120" s="158" t="s">
        <v>162</v>
      </c>
      <c r="H120" s="159">
        <v>704.84699999999998</v>
      </c>
      <c r="I120" s="160"/>
      <c r="L120" s="156"/>
      <c r="M120" s="161"/>
      <c r="T120" s="162"/>
      <c r="AT120" s="157" t="s">
        <v>159</v>
      </c>
      <c r="AU120" s="157" t="s">
        <v>89</v>
      </c>
      <c r="AV120" s="14" t="s">
        <v>157</v>
      </c>
      <c r="AW120" s="14" t="s">
        <v>38</v>
      </c>
      <c r="AX120" s="14" t="s">
        <v>40</v>
      </c>
      <c r="AY120" s="157" t="s">
        <v>150</v>
      </c>
    </row>
    <row r="121" spans="2:65" s="1" customFormat="1" ht="55.5" customHeight="1">
      <c r="B121" s="34"/>
      <c r="C121" s="129" t="s">
        <v>204</v>
      </c>
      <c r="D121" s="129" t="s">
        <v>152</v>
      </c>
      <c r="E121" s="130" t="s">
        <v>205</v>
      </c>
      <c r="F121" s="131" t="s">
        <v>206</v>
      </c>
      <c r="G121" s="132" t="s">
        <v>155</v>
      </c>
      <c r="H121" s="133">
        <v>704.84699999999998</v>
      </c>
      <c r="I121" s="134"/>
      <c r="J121" s="135">
        <f>ROUND(I121*H121,2)</f>
        <v>0</v>
      </c>
      <c r="K121" s="131" t="s">
        <v>172</v>
      </c>
      <c r="L121" s="34"/>
      <c r="M121" s="136" t="s">
        <v>32</v>
      </c>
      <c r="N121" s="137" t="s">
        <v>51</v>
      </c>
      <c r="P121" s="138">
        <f>O121*H121</f>
        <v>0</v>
      </c>
      <c r="Q121" s="138">
        <v>0</v>
      </c>
      <c r="R121" s="138">
        <f>Q121*H121</f>
        <v>0</v>
      </c>
      <c r="S121" s="138">
        <v>0.22</v>
      </c>
      <c r="T121" s="139">
        <f>S121*H121</f>
        <v>155.06634</v>
      </c>
      <c r="AR121" s="140" t="s">
        <v>157</v>
      </c>
      <c r="AT121" s="140" t="s">
        <v>152</v>
      </c>
      <c r="AU121" s="140" t="s">
        <v>89</v>
      </c>
      <c r="AY121" s="18" t="s">
        <v>150</v>
      </c>
      <c r="BE121" s="141">
        <f>IF(N121="základní",J121,0)</f>
        <v>0</v>
      </c>
      <c r="BF121" s="141">
        <f>IF(N121="snížená",J121,0)</f>
        <v>0</v>
      </c>
      <c r="BG121" s="141">
        <f>IF(N121="zákl. přenesená",J121,0)</f>
        <v>0</v>
      </c>
      <c r="BH121" s="141">
        <f>IF(N121="sníž. přenesená",J121,0)</f>
        <v>0</v>
      </c>
      <c r="BI121" s="141">
        <f>IF(N121="nulová",J121,0)</f>
        <v>0</v>
      </c>
      <c r="BJ121" s="18" t="s">
        <v>40</v>
      </c>
      <c r="BK121" s="141">
        <f>ROUND(I121*H121,2)</f>
        <v>0</v>
      </c>
      <c r="BL121" s="18" t="s">
        <v>157</v>
      </c>
      <c r="BM121" s="140" t="s">
        <v>207</v>
      </c>
    </row>
    <row r="122" spans="2:65" s="1" customFormat="1">
      <c r="B122" s="34"/>
      <c r="D122" s="163" t="s">
        <v>174</v>
      </c>
      <c r="F122" s="164" t="s">
        <v>208</v>
      </c>
      <c r="I122" s="165"/>
      <c r="L122" s="34"/>
      <c r="M122" s="166"/>
      <c r="T122" s="55"/>
      <c r="AT122" s="18" t="s">
        <v>174</v>
      </c>
      <c r="AU122" s="18" t="s">
        <v>89</v>
      </c>
    </row>
    <row r="123" spans="2:65" s="1" customFormat="1" ht="19.2">
      <c r="B123" s="34"/>
      <c r="D123" s="143" t="s">
        <v>195</v>
      </c>
      <c r="F123" s="167" t="s">
        <v>209</v>
      </c>
      <c r="I123" s="165"/>
      <c r="L123" s="34"/>
      <c r="M123" s="166"/>
      <c r="T123" s="55"/>
      <c r="AT123" s="18" t="s">
        <v>195</v>
      </c>
      <c r="AU123" s="18" t="s">
        <v>89</v>
      </c>
    </row>
    <row r="124" spans="2:65" s="12" customFormat="1">
      <c r="B124" s="142"/>
      <c r="D124" s="143" t="s">
        <v>159</v>
      </c>
      <c r="E124" s="144" t="s">
        <v>32</v>
      </c>
      <c r="F124" s="145" t="s">
        <v>188</v>
      </c>
      <c r="H124" s="144" t="s">
        <v>32</v>
      </c>
      <c r="I124" s="146"/>
      <c r="L124" s="142"/>
      <c r="M124" s="147"/>
      <c r="T124" s="148"/>
      <c r="AT124" s="144" t="s">
        <v>159</v>
      </c>
      <c r="AU124" s="144" t="s">
        <v>89</v>
      </c>
      <c r="AV124" s="12" t="s">
        <v>40</v>
      </c>
      <c r="AW124" s="12" t="s">
        <v>38</v>
      </c>
      <c r="AX124" s="12" t="s">
        <v>80</v>
      </c>
      <c r="AY124" s="144" t="s">
        <v>150</v>
      </c>
    </row>
    <row r="125" spans="2:65" s="13" customFormat="1">
      <c r="B125" s="149"/>
      <c r="D125" s="143" t="s">
        <v>159</v>
      </c>
      <c r="E125" s="150" t="s">
        <v>32</v>
      </c>
      <c r="F125" s="151" t="s">
        <v>197</v>
      </c>
      <c r="H125" s="152">
        <v>704.84699999999998</v>
      </c>
      <c r="I125" s="153"/>
      <c r="L125" s="149"/>
      <c r="M125" s="154"/>
      <c r="T125" s="155"/>
      <c r="AT125" s="150" t="s">
        <v>159</v>
      </c>
      <c r="AU125" s="150" t="s">
        <v>89</v>
      </c>
      <c r="AV125" s="13" t="s">
        <v>89</v>
      </c>
      <c r="AW125" s="13" t="s">
        <v>38</v>
      </c>
      <c r="AX125" s="13" t="s">
        <v>80</v>
      </c>
      <c r="AY125" s="150" t="s">
        <v>150</v>
      </c>
    </row>
    <row r="126" spans="2:65" s="14" customFormat="1">
      <c r="B126" s="156"/>
      <c r="D126" s="143" t="s">
        <v>159</v>
      </c>
      <c r="E126" s="157" t="s">
        <v>32</v>
      </c>
      <c r="F126" s="158" t="s">
        <v>162</v>
      </c>
      <c r="H126" s="159">
        <v>704.84699999999998</v>
      </c>
      <c r="I126" s="160"/>
      <c r="L126" s="156"/>
      <c r="M126" s="161"/>
      <c r="T126" s="162"/>
      <c r="AT126" s="157" t="s">
        <v>159</v>
      </c>
      <c r="AU126" s="157" t="s">
        <v>89</v>
      </c>
      <c r="AV126" s="14" t="s">
        <v>157</v>
      </c>
      <c r="AW126" s="14" t="s">
        <v>38</v>
      </c>
      <c r="AX126" s="14" t="s">
        <v>40</v>
      </c>
      <c r="AY126" s="157" t="s">
        <v>150</v>
      </c>
    </row>
    <row r="127" spans="2:65" s="1" customFormat="1" ht="49.05" customHeight="1">
      <c r="B127" s="34"/>
      <c r="C127" s="129" t="s">
        <v>210</v>
      </c>
      <c r="D127" s="129" t="s">
        <v>152</v>
      </c>
      <c r="E127" s="130" t="s">
        <v>211</v>
      </c>
      <c r="F127" s="131" t="s">
        <v>212</v>
      </c>
      <c r="G127" s="132" t="s">
        <v>171</v>
      </c>
      <c r="H127" s="133">
        <v>18</v>
      </c>
      <c r="I127" s="134"/>
      <c r="J127" s="135">
        <f>ROUND(I127*H127,2)</f>
        <v>0</v>
      </c>
      <c r="K127" s="131" t="s">
        <v>156</v>
      </c>
      <c r="L127" s="34"/>
      <c r="M127" s="136" t="s">
        <v>32</v>
      </c>
      <c r="N127" s="137" t="s">
        <v>51</v>
      </c>
      <c r="P127" s="138">
        <f>O127*H127</f>
        <v>0</v>
      </c>
      <c r="Q127" s="138">
        <v>0</v>
      </c>
      <c r="R127" s="138">
        <f>Q127*H127</f>
        <v>0</v>
      </c>
      <c r="S127" s="138">
        <v>0</v>
      </c>
      <c r="T127" s="139">
        <f>S127*H127</f>
        <v>0</v>
      </c>
      <c r="AR127" s="140" t="s">
        <v>157</v>
      </c>
      <c r="AT127" s="140" t="s">
        <v>152</v>
      </c>
      <c r="AU127" s="140" t="s">
        <v>89</v>
      </c>
      <c r="AY127" s="18" t="s">
        <v>150</v>
      </c>
      <c r="BE127" s="141">
        <f>IF(N127="základní",J127,0)</f>
        <v>0</v>
      </c>
      <c r="BF127" s="141">
        <f>IF(N127="snížená",J127,0)</f>
        <v>0</v>
      </c>
      <c r="BG127" s="141">
        <f>IF(N127="zákl. přenesená",J127,0)</f>
        <v>0</v>
      </c>
      <c r="BH127" s="141">
        <f>IF(N127="sníž. přenesená",J127,0)</f>
        <v>0</v>
      </c>
      <c r="BI127" s="141">
        <f>IF(N127="nulová",J127,0)</f>
        <v>0</v>
      </c>
      <c r="BJ127" s="18" t="s">
        <v>40</v>
      </c>
      <c r="BK127" s="141">
        <f>ROUND(I127*H127,2)</f>
        <v>0</v>
      </c>
      <c r="BL127" s="18" t="s">
        <v>157</v>
      </c>
      <c r="BM127" s="140" t="s">
        <v>213</v>
      </c>
    </row>
    <row r="128" spans="2:65" s="1" customFormat="1" ht="44.25" customHeight="1">
      <c r="B128" s="34"/>
      <c r="C128" s="129" t="s">
        <v>214</v>
      </c>
      <c r="D128" s="129" t="s">
        <v>152</v>
      </c>
      <c r="E128" s="130" t="s">
        <v>215</v>
      </c>
      <c r="F128" s="131" t="s">
        <v>216</v>
      </c>
      <c r="G128" s="132" t="s">
        <v>171</v>
      </c>
      <c r="H128" s="133">
        <v>18</v>
      </c>
      <c r="I128" s="134"/>
      <c r="J128" s="135">
        <f>ROUND(I128*H128,2)</f>
        <v>0</v>
      </c>
      <c r="K128" s="131" t="s">
        <v>156</v>
      </c>
      <c r="L128" s="34"/>
      <c r="M128" s="136" t="s">
        <v>32</v>
      </c>
      <c r="N128" s="137" t="s">
        <v>51</v>
      </c>
      <c r="P128" s="138">
        <f>O128*H128</f>
        <v>0</v>
      </c>
      <c r="Q128" s="138">
        <v>0</v>
      </c>
      <c r="R128" s="138">
        <f>Q128*H128</f>
        <v>0</v>
      </c>
      <c r="S128" s="138">
        <v>0</v>
      </c>
      <c r="T128" s="139">
        <f>S128*H128</f>
        <v>0</v>
      </c>
      <c r="AR128" s="140" t="s">
        <v>157</v>
      </c>
      <c r="AT128" s="140" t="s">
        <v>152</v>
      </c>
      <c r="AU128" s="140" t="s">
        <v>89</v>
      </c>
      <c r="AY128" s="18" t="s">
        <v>150</v>
      </c>
      <c r="BE128" s="141">
        <f>IF(N128="základní",J128,0)</f>
        <v>0</v>
      </c>
      <c r="BF128" s="141">
        <f>IF(N128="snížená",J128,0)</f>
        <v>0</v>
      </c>
      <c r="BG128" s="141">
        <f>IF(N128="zákl. přenesená",J128,0)</f>
        <v>0</v>
      </c>
      <c r="BH128" s="141">
        <f>IF(N128="sníž. přenesená",J128,0)</f>
        <v>0</v>
      </c>
      <c r="BI128" s="141">
        <f>IF(N128="nulová",J128,0)</f>
        <v>0</v>
      </c>
      <c r="BJ128" s="18" t="s">
        <v>40</v>
      </c>
      <c r="BK128" s="141">
        <f>ROUND(I128*H128,2)</f>
        <v>0</v>
      </c>
      <c r="BL128" s="18" t="s">
        <v>157</v>
      </c>
      <c r="BM128" s="140" t="s">
        <v>217</v>
      </c>
    </row>
    <row r="129" spans="2:65" s="1" customFormat="1" ht="37.799999999999997" customHeight="1">
      <c r="B129" s="34"/>
      <c r="C129" s="129" t="s">
        <v>218</v>
      </c>
      <c r="D129" s="129" t="s">
        <v>152</v>
      </c>
      <c r="E129" s="130" t="s">
        <v>219</v>
      </c>
      <c r="F129" s="131" t="s">
        <v>220</v>
      </c>
      <c r="G129" s="132" t="s">
        <v>171</v>
      </c>
      <c r="H129" s="133">
        <v>18</v>
      </c>
      <c r="I129" s="134"/>
      <c r="J129" s="135">
        <f>ROUND(I129*H129,2)</f>
        <v>0</v>
      </c>
      <c r="K129" s="131" t="s">
        <v>156</v>
      </c>
      <c r="L129" s="34"/>
      <c r="M129" s="136" t="s">
        <v>32</v>
      </c>
      <c r="N129" s="137" t="s">
        <v>51</v>
      </c>
      <c r="P129" s="138">
        <f>O129*H129</f>
        <v>0</v>
      </c>
      <c r="Q129" s="138">
        <v>0</v>
      </c>
      <c r="R129" s="138">
        <f>Q129*H129</f>
        <v>0</v>
      </c>
      <c r="S129" s="138">
        <v>0</v>
      </c>
      <c r="T129" s="139">
        <f>S129*H129</f>
        <v>0</v>
      </c>
      <c r="AR129" s="140" t="s">
        <v>157</v>
      </c>
      <c r="AT129" s="140" t="s">
        <v>152</v>
      </c>
      <c r="AU129" s="140" t="s">
        <v>89</v>
      </c>
      <c r="AY129" s="18" t="s">
        <v>150</v>
      </c>
      <c r="BE129" s="141">
        <f>IF(N129="základní",J129,0)</f>
        <v>0</v>
      </c>
      <c r="BF129" s="141">
        <f>IF(N129="snížená",J129,0)</f>
        <v>0</v>
      </c>
      <c r="BG129" s="141">
        <f>IF(N129="zákl. přenesená",J129,0)</f>
        <v>0</v>
      </c>
      <c r="BH129" s="141">
        <f>IF(N129="sníž. přenesená",J129,0)</f>
        <v>0</v>
      </c>
      <c r="BI129" s="141">
        <f>IF(N129="nulová",J129,0)</f>
        <v>0</v>
      </c>
      <c r="BJ129" s="18" t="s">
        <v>40</v>
      </c>
      <c r="BK129" s="141">
        <f>ROUND(I129*H129,2)</f>
        <v>0</v>
      </c>
      <c r="BL129" s="18" t="s">
        <v>157</v>
      </c>
      <c r="BM129" s="140" t="s">
        <v>221</v>
      </c>
    </row>
    <row r="130" spans="2:65" s="1" customFormat="1" ht="33" customHeight="1">
      <c r="B130" s="34"/>
      <c r="C130" s="129" t="s">
        <v>8</v>
      </c>
      <c r="D130" s="129" t="s">
        <v>152</v>
      </c>
      <c r="E130" s="130" t="s">
        <v>222</v>
      </c>
      <c r="F130" s="131" t="s">
        <v>223</v>
      </c>
      <c r="G130" s="132" t="s">
        <v>155</v>
      </c>
      <c r="H130" s="133">
        <v>410</v>
      </c>
      <c r="I130" s="134"/>
      <c r="J130" s="135">
        <f>ROUND(I130*H130,2)</f>
        <v>0</v>
      </c>
      <c r="K130" s="131" t="s">
        <v>172</v>
      </c>
      <c r="L130" s="34"/>
      <c r="M130" s="136" t="s">
        <v>32</v>
      </c>
      <c r="N130" s="137" t="s">
        <v>51</v>
      </c>
      <c r="P130" s="138">
        <f>O130*H130</f>
        <v>0</v>
      </c>
      <c r="Q130" s="138">
        <v>0</v>
      </c>
      <c r="R130" s="138">
        <f>Q130*H130</f>
        <v>0</v>
      </c>
      <c r="S130" s="138">
        <v>0</v>
      </c>
      <c r="T130" s="139">
        <f>S130*H130</f>
        <v>0</v>
      </c>
      <c r="AR130" s="140" t="s">
        <v>157</v>
      </c>
      <c r="AT130" s="140" t="s">
        <v>152</v>
      </c>
      <c r="AU130" s="140" t="s">
        <v>89</v>
      </c>
      <c r="AY130" s="18" t="s">
        <v>150</v>
      </c>
      <c r="BE130" s="141">
        <f>IF(N130="základní",J130,0)</f>
        <v>0</v>
      </c>
      <c r="BF130" s="141">
        <f>IF(N130="snížená",J130,0)</f>
        <v>0</v>
      </c>
      <c r="BG130" s="141">
        <f>IF(N130="zákl. přenesená",J130,0)</f>
        <v>0</v>
      </c>
      <c r="BH130" s="141">
        <f>IF(N130="sníž. přenesená",J130,0)</f>
        <v>0</v>
      </c>
      <c r="BI130" s="141">
        <f>IF(N130="nulová",J130,0)</f>
        <v>0</v>
      </c>
      <c r="BJ130" s="18" t="s">
        <v>40</v>
      </c>
      <c r="BK130" s="141">
        <f>ROUND(I130*H130,2)</f>
        <v>0</v>
      </c>
      <c r="BL130" s="18" t="s">
        <v>157</v>
      </c>
      <c r="BM130" s="140" t="s">
        <v>224</v>
      </c>
    </row>
    <row r="131" spans="2:65" s="1" customFormat="1">
      <c r="B131" s="34"/>
      <c r="D131" s="163" t="s">
        <v>174</v>
      </c>
      <c r="F131" s="164" t="s">
        <v>225</v>
      </c>
      <c r="I131" s="165"/>
      <c r="L131" s="34"/>
      <c r="M131" s="166"/>
      <c r="T131" s="55"/>
      <c r="AT131" s="18" t="s">
        <v>174</v>
      </c>
      <c r="AU131" s="18" t="s">
        <v>89</v>
      </c>
    </row>
    <row r="132" spans="2:65" s="12" customFormat="1">
      <c r="B132" s="142"/>
      <c r="D132" s="143" t="s">
        <v>159</v>
      </c>
      <c r="E132" s="144" t="s">
        <v>32</v>
      </c>
      <c r="F132" s="145" t="s">
        <v>160</v>
      </c>
      <c r="H132" s="144" t="s">
        <v>32</v>
      </c>
      <c r="I132" s="146"/>
      <c r="L132" s="142"/>
      <c r="M132" s="147"/>
      <c r="T132" s="148"/>
      <c r="AT132" s="144" t="s">
        <v>159</v>
      </c>
      <c r="AU132" s="144" t="s">
        <v>89</v>
      </c>
      <c r="AV132" s="12" t="s">
        <v>40</v>
      </c>
      <c r="AW132" s="12" t="s">
        <v>38</v>
      </c>
      <c r="AX132" s="12" t="s">
        <v>80</v>
      </c>
      <c r="AY132" s="144" t="s">
        <v>150</v>
      </c>
    </row>
    <row r="133" spans="2:65" s="13" customFormat="1">
      <c r="B133" s="149"/>
      <c r="D133" s="143" t="s">
        <v>159</v>
      </c>
      <c r="E133" s="150" t="s">
        <v>32</v>
      </c>
      <c r="F133" s="151" t="s">
        <v>161</v>
      </c>
      <c r="H133" s="152">
        <v>410</v>
      </c>
      <c r="I133" s="153"/>
      <c r="L133" s="149"/>
      <c r="M133" s="154"/>
      <c r="T133" s="155"/>
      <c r="AT133" s="150" t="s">
        <v>159</v>
      </c>
      <c r="AU133" s="150" t="s">
        <v>89</v>
      </c>
      <c r="AV133" s="13" t="s">
        <v>89</v>
      </c>
      <c r="AW133" s="13" t="s">
        <v>38</v>
      </c>
      <c r="AX133" s="13" t="s">
        <v>80</v>
      </c>
      <c r="AY133" s="150" t="s">
        <v>150</v>
      </c>
    </row>
    <row r="134" spans="2:65" s="14" customFormat="1">
      <c r="B134" s="156"/>
      <c r="D134" s="143" t="s">
        <v>159</v>
      </c>
      <c r="E134" s="157" t="s">
        <v>32</v>
      </c>
      <c r="F134" s="158" t="s">
        <v>162</v>
      </c>
      <c r="H134" s="159">
        <v>410</v>
      </c>
      <c r="I134" s="160"/>
      <c r="L134" s="156"/>
      <c r="M134" s="161"/>
      <c r="T134" s="162"/>
      <c r="AT134" s="157" t="s">
        <v>159</v>
      </c>
      <c r="AU134" s="157" t="s">
        <v>89</v>
      </c>
      <c r="AV134" s="14" t="s">
        <v>157</v>
      </c>
      <c r="AW134" s="14" t="s">
        <v>38</v>
      </c>
      <c r="AX134" s="14" t="s">
        <v>40</v>
      </c>
      <c r="AY134" s="157" t="s">
        <v>150</v>
      </c>
    </row>
    <row r="135" spans="2:65" s="1" customFormat="1" ht="62.7" customHeight="1">
      <c r="B135" s="34"/>
      <c r="C135" s="129" t="s">
        <v>226</v>
      </c>
      <c r="D135" s="129" t="s">
        <v>152</v>
      </c>
      <c r="E135" s="130" t="s">
        <v>227</v>
      </c>
      <c r="F135" s="131" t="s">
        <v>228</v>
      </c>
      <c r="G135" s="132" t="s">
        <v>171</v>
      </c>
      <c r="H135" s="133">
        <v>72</v>
      </c>
      <c r="I135" s="134"/>
      <c r="J135" s="135">
        <f>ROUND(I135*H135,2)</f>
        <v>0</v>
      </c>
      <c r="K135" s="131" t="s">
        <v>156</v>
      </c>
      <c r="L135" s="34"/>
      <c r="M135" s="136" t="s">
        <v>32</v>
      </c>
      <c r="N135" s="137" t="s">
        <v>51</v>
      </c>
      <c r="P135" s="138">
        <f>O135*H135</f>
        <v>0</v>
      </c>
      <c r="Q135" s="138">
        <v>0</v>
      </c>
      <c r="R135" s="138">
        <f>Q135*H135</f>
        <v>0</v>
      </c>
      <c r="S135" s="138">
        <v>0</v>
      </c>
      <c r="T135" s="139">
        <f>S135*H135</f>
        <v>0</v>
      </c>
      <c r="AR135" s="140" t="s">
        <v>157</v>
      </c>
      <c r="AT135" s="140" t="s">
        <v>152</v>
      </c>
      <c r="AU135" s="140" t="s">
        <v>89</v>
      </c>
      <c r="AY135" s="18" t="s">
        <v>150</v>
      </c>
      <c r="BE135" s="141">
        <f>IF(N135="základní",J135,0)</f>
        <v>0</v>
      </c>
      <c r="BF135" s="141">
        <f>IF(N135="snížená",J135,0)</f>
        <v>0</v>
      </c>
      <c r="BG135" s="141">
        <f>IF(N135="zákl. přenesená",J135,0)</f>
        <v>0</v>
      </c>
      <c r="BH135" s="141">
        <f>IF(N135="sníž. přenesená",J135,0)</f>
        <v>0</v>
      </c>
      <c r="BI135" s="141">
        <f>IF(N135="nulová",J135,0)</f>
        <v>0</v>
      </c>
      <c r="BJ135" s="18" t="s">
        <v>40</v>
      </c>
      <c r="BK135" s="141">
        <f>ROUND(I135*H135,2)</f>
        <v>0</v>
      </c>
      <c r="BL135" s="18" t="s">
        <v>157</v>
      </c>
      <c r="BM135" s="140" t="s">
        <v>229</v>
      </c>
    </row>
    <row r="136" spans="2:65" s="1" customFormat="1" ht="19.2">
      <c r="B136" s="34"/>
      <c r="D136" s="143" t="s">
        <v>195</v>
      </c>
      <c r="F136" s="167" t="s">
        <v>230</v>
      </c>
      <c r="I136" s="165"/>
      <c r="L136" s="34"/>
      <c r="M136" s="166"/>
      <c r="T136" s="55"/>
      <c r="AT136" s="18" t="s">
        <v>195</v>
      </c>
      <c r="AU136" s="18" t="s">
        <v>89</v>
      </c>
    </row>
    <row r="137" spans="2:65" s="12" customFormat="1">
      <c r="B137" s="142"/>
      <c r="D137" s="143" t="s">
        <v>159</v>
      </c>
      <c r="E137" s="144" t="s">
        <v>32</v>
      </c>
      <c r="F137" s="145" t="s">
        <v>160</v>
      </c>
      <c r="H137" s="144" t="s">
        <v>32</v>
      </c>
      <c r="I137" s="146"/>
      <c r="L137" s="142"/>
      <c r="M137" s="147"/>
      <c r="T137" s="148"/>
      <c r="AT137" s="144" t="s">
        <v>159</v>
      </c>
      <c r="AU137" s="144" t="s">
        <v>89</v>
      </c>
      <c r="AV137" s="12" t="s">
        <v>40</v>
      </c>
      <c r="AW137" s="12" t="s">
        <v>38</v>
      </c>
      <c r="AX137" s="12" t="s">
        <v>80</v>
      </c>
      <c r="AY137" s="144" t="s">
        <v>150</v>
      </c>
    </row>
    <row r="138" spans="2:65" s="13" customFormat="1">
      <c r="B138" s="149"/>
      <c r="D138" s="143" t="s">
        <v>159</v>
      </c>
      <c r="E138" s="150" t="s">
        <v>32</v>
      </c>
      <c r="F138" s="151" t="s">
        <v>231</v>
      </c>
      <c r="H138" s="152">
        <v>16</v>
      </c>
      <c r="I138" s="153"/>
      <c r="L138" s="149"/>
      <c r="M138" s="154"/>
      <c r="T138" s="155"/>
      <c r="AT138" s="150" t="s">
        <v>159</v>
      </c>
      <c r="AU138" s="150" t="s">
        <v>89</v>
      </c>
      <c r="AV138" s="13" t="s">
        <v>89</v>
      </c>
      <c r="AW138" s="13" t="s">
        <v>38</v>
      </c>
      <c r="AX138" s="13" t="s">
        <v>80</v>
      </c>
      <c r="AY138" s="150" t="s">
        <v>150</v>
      </c>
    </row>
    <row r="139" spans="2:65" s="13" customFormat="1">
      <c r="B139" s="149"/>
      <c r="D139" s="143" t="s">
        <v>159</v>
      </c>
      <c r="E139" s="150" t="s">
        <v>32</v>
      </c>
      <c r="F139" s="151" t="s">
        <v>232</v>
      </c>
      <c r="H139" s="152">
        <v>36</v>
      </c>
      <c r="I139" s="153"/>
      <c r="L139" s="149"/>
      <c r="M139" s="154"/>
      <c r="T139" s="155"/>
      <c r="AT139" s="150" t="s">
        <v>159</v>
      </c>
      <c r="AU139" s="150" t="s">
        <v>89</v>
      </c>
      <c r="AV139" s="13" t="s">
        <v>89</v>
      </c>
      <c r="AW139" s="13" t="s">
        <v>38</v>
      </c>
      <c r="AX139" s="13" t="s">
        <v>80</v>
      </c>
      <c r="AY139" s="150" t="s">
        <v>150</v>
      </c>
    </row>
    <row r="140" spans="2:65" s="13" customFormat="1">
      <c r="B140" s="149"/>
      <c r="D140" s="143" t="s">
        <v>159</v>
      </c>
      <c r="E140" s="150" t="s">
        <v>32</v>
      </c>
      <c r="F140" s="151" t="s">
        <v>233</v>
      </c>
      <c r="H140" s="152">
        <v>8</v>
      </c>
      <c r="I140" s="153"/>
      <c r="L140" s="149"/>
      <c r="M140" s="154"/>
      <c r="T140" s="155"/>
      <c r="AT140" s="150" t="s">
        <v>159</v>
      </c>
      <c r="AU140" s="150" t="s">
        <v>89</v>
      </c>
      <c r="AV140" s="13" t="s">
        <v>89</v>
      </c>
      <c r="AW140" s="13" t="s">
        <v>38</v>
      </c>
      <c r="AX140" s="13" t="s">
        <v>80</v>
      </c>
      <c r="AY140" s="150" t="s">
        <v>150</v>
      </c>
    </row>
    <row r="141" spans="2:65" s="13" customFormat="1">
      <c r="B141" s="149"/>
      <c r="D141" s="143" t="s">
        <v>159</v>
      </c>
      <c r="E141" s="150" t="s">
        <v>32</v>
      </c>
      <c r="F141" s="151" t="s">
        <v>234</v>
      </c>
      <c r="H141" s="152">
        <v>12</v>
      </c>
      <c r="I141" s="153"/>
      <c r="L141" s="149"/>
      <c r="M141" s="154"/>
      <c r="T141" s="155"/>
      <c r="AT141" s="150" t="s">
        <v>159</v>
      </c>
      <c r="AU141" s="150" t="s">
        <v>89</v>
      </c>
      <c r="AV141" s="13" t="s">
        <v>89</v>
      </c>
      <c r="AW141" s="13" t="s">
        <v>38</v>
      </c>
      <c r="AX141" s="13" t="s">
        <v>80</v>
      </c>
      <c r="AY141" s="150" t="s">
        <v>150</v>
      </c>
    </row>
    <row r="142" spans="2:65" s="14" customFormat="1">
      <c r="B142" s="156"/>
      <c r="D142" s="143" t="s">
        <v>159</v>
      </c>
      <c r="E142" s="157" t="s">
        <v>32</v>
      </c>
      <c r="F142" s="158" t="s">
        <v>162</v>
      </c>
      <c r="H142" s="159">
        <v>72</v>
      </c>
      <c r="I142" s="160"/>
      <c r="L142" s="156"/>
      <c r="M142" s="161"/>
      <c r="T142" s="162"/>
      <c r="AT142" s="157" t="s">
        <v>159</v>
      </c>
      <c r="AU142" s="157" t="s">
        <v>89</v>
      </c>
      <c r="AV142" s="14" t="s">
        <v>157</v>
      </c>
      <c r="AW142" s="14" t="s">
        <v>38</v>
      </c>
      <c r="AX142" s="14" t="s">
        <v>40</v>
      </c>
      <c r="AY142" s="157" t="s">
        <v>150</v>
      </c>
    </row>
    <row r="143" spans="2:65" s="1" customFormat="1" ht="62.7" customHeight="1">
      <c r="B143" s="34"/>
      <c r="C143" s="129" t="s">
        <v>235</v>
      </c>
      <c r="D143" s="129" t="s">
        <v>152</v>
      </c>
      <c r="E143" s="130" t="s">
        <v>236</v>
      </c>
      <c r="F143" s="131" t="s">
        <v>237</v>
      </c>
      <c r="G143" s="132" t="s">
        <v>171</v>
      </c>
      <c r="H143" s="133">
        <v>72</v>
      </c>
      <c r="I143" s="134"/>
      <c r="J143" s="135">
        <f>ROUND(I143*H143,2)</f>
        <v>0</v>
      </c>
      <c r="K143" s="131" t="s">
        <v>156</v>
      </c>
      <c r="L143" s="34"/>
      <c r="M143" s="136" t="s">
        <v>32</v>
      </c>
      <c r="N143" s="137" t="s">
        <v>51</v>
      </c>
      <c r="P143" s="138">
        <f>O143*H143</f>
        <v>0</v>
      </c>
      <c r="Q143" s="138">
        <v>0</v>
      </c>
      <c r="R143" s="138">
        <f>Q143*H143</f>
        <v>0</v>
      </c>
      <c r="S143" s="138">
        <v>0</v>
      </c>
      <c r="T143" s="139">
        <f>S143*H143</f>
        <v>0</v>
      </c>
      <c r="AR143" s="140" t="s">
        <v>157</v>
      </c>
      <c r="AT143" s="140" t="s">
        <v>152</v>
      </c>
      <c r="AU143" s="140" t="s">
        <v>89</v>
      </c>
      <c r="AY143" s="18" t="s">
        <v>150</v>
      </c>
      <c r="BE143" s="141">
        <f>IF(N143="základní",J143,0)</f>
        <v>0</v>
      </c>
      <c r="BF143" s="141">
        <f>IF(N143="snížená",J143,0)</f>
        <v>0</v>
      </c>
      <c r="BG143" s="141">
        <f>IF(N143="zákl. přenesená",J143,0)</f>
        <v>0</v>
      </c>
      <c r="BH143" s="141">
        <f>IF(N143="sníž. přenesená",J143,0)</f>
        <v>0</v>
      </c>
      <c r="BI143" s="141">
        <f>IF(N143="nulová",J143,0)</f>
        <v>0</v>
      </c>
      <c r="BJ143" s="18" t="s">
        <v>40</v>
      </c>
      <c r="BK143" s="141">
        <f>ROUND(I143*H143,2)</f>
        <v>0</v>
      </c>
      <c r="BL143" s="18" t="s">
        <v>157</v>
      </c>
      <c r="BM143" s="140" t="s">
        <v>238</v>
      </c>
    </row>
    <row r="144" spans="2:65" s="1" customFormat="1" ht="55.5" customHeight="1">
      <c r="B144" s="34"/>
      <c r="C144" s="129" t="s">
        <v>239</v>
      </c>
      <c r="D144" s="129" t="s">
        <v>152</v>
      </c>
      <c r="E144" s="130" t="s">
        <v>240</v>
      </c>
      <c r="F144" s="131" t="s">
        <v>241</v>
      </c>
      <c r="G144" s="132" t="s">
        <v>171</v>
      </c>
      <c r="H144" s="133">
        <v>72</v>
      </c>
      <c r="I144" s="134"/>
      <c r="J144" s="135">
        <f>ROUND(I144*H144,2)</f>
        <v>0</v>
      </c>
      <c r="K144" s="131" t="s">
        <v>156</v>
      </c>
      <c r="L144" s="34"/>
      <c r="M144" s="136" t="s">
        <v>32</v>
      </c>
      <c r="N144" s="137" t="s">
        <v>51</v>
      </c>
      <c r="P144" s="138">
        <f>O144*H144</f>
        <v>0</v>
      </c>
      <c r="Q144" s="138">
        <v>0</v>
      </c>
      <c r="R144" s="138">
        <f>Q144*H144</f>
        <v>0</v>
      </c>
      <c r="S144" s="138">
        <v>0</v>
      </c>
      <c r="T144" s="139">
        <f>S144*H144</f>
        <v>0</v>
      </c>
      <c r="AR144" s="140" t="s">
        <v>157</v>
      </c>
      <c r="AT144" s="140" t="s">
        <v>152</v>
      </c>
      <c r="AU144" s="140" t="s">
        <v>89</v>
      </c>
      <c r="AY144" s="18" t="s">
        <v>150</v>
      </c>
      <c r="BE144" s="141">
        <f>IF(N144="základní",J144,0)</f>
        <v>0</v>
      </c>
      <c r="BF144" s="141">
        <f>IF(N144="snížená",J144,0)</f>
        <v>0</v>
      </c>
      <c r="BG144" s="141">
        <f>IF(N144="zákl. přenesená",J144,0)</f>
        <v>0</v>
      </c>
      <c r="BH144" s="141">
        <f>IF(N144="sníž. přenesená",J144,0)</f>
        <v>0</v>
      </c>
      <c r="BI144" s="141">
        <f>IF(N144="nulová",J144,0)</f>
        <v>0</v>
      </c>
      <c r="BJ144" s="18" t="s">
        <v>40</v>
      </c>
      <c r="BK144" s="141">
        <f>ROUND(I144*H144,2)</f>
        <v>0</v>
      </c>
      <c r="BL144" s="18" t="s">
        <v>157</v>
      </c>
      <c r="BM144" s="140" t="s">
        <v>242</v>
      </c>
    </row>
    <row r="145" spans="2:65" s="11" customFormat="1" ht="22.8" customHeight="1">
      <c r="B145" s="117"/>
      <c r="D145" s="118" t="s">
        <v>79</v>
      </c>
      <c r="E145" s="127" t="s">
        <v>210</v>
      </c>
      <c r="F145" s="127" t="s">
        <v>243</v>
      </c>
      <c r="I145" s="120"/>
      <c r="J145" s="128">
        <f>BK145</f>
        <v>0</v>
      </c>
      <c r="L145" s="117"/>
      <c r="M145" s="122"/>
      <c r="P145" s="123">
        <f>SUM(P146:P174)</f>
        <v>0</v>
      </c>
      <c r="R145" s="123">
        <f>SUM(R146:R174)</f>
        <v>0</v>
      </c>
      <c r="T145" s="124">
        <f>SUM(T146:T174)</f>
        <v>1689.7315999999998</v>
      </c>
      <c r="AR145" s="118" t="s">
        <v>40</v>
      </c>
      <c r="AT145" s="125" t="s">
        <v>79</v>
      </c>
      <c r="AU145" s="125" t="s">
        <v>40</v>
      </c>
      <c r="AY145" s="118" t="s">
        <v>150</v>
      </c>
      <c r="BK145" s="126">
        <f>SUM(BK146:BK174)</f>
        <v>0</v>
      </c>
    </row>
    <row r="146" spans="2:65" s="1" customFormat="1" ht="55.5" customHeight="1">
      <c r="B146" s="34"/>
      <c r="C146" s="129" t="s">
        <v>244</v>
      </c>
      <c r="D146" s="129" t="s">
        <v>152</v>
      </c>
      <c r="E146" s="130" t="s">
        <v>245</v>
      </c>
      <c r="F146" s="131" t="s">
        <v>246</v>
      </c>
      <c r="G146" s="132" t="s">
        <v>165</v>
      </c>
      <c r="H146" s="133">
        <v>2582.16</v>
      </c>
      <c r="I146" s="134"/>
      <c r="J146" s="135">
        <f>ROUND(I146*H146,2)</f>
        <v>0</v>
      </c>
      <c r="K146" s="131" t="s">
        <v>172</v>
      </c>
      <c r="L146" s="34"/>
      <c r="M146" s="136" t="s">
        <v>32</v>
      </c>
      <c r="N146" s="137" t="s">
        <v>51</v>
      </c>
      <c r="P146" s="138">
        <f>O146*H146</f>
        <v>0</v>
      </c>
      <c r="Q146" s="138">
        <v>0</v>
      </c>
      <c r="R146" s="138">
        <f>Q146*H146</f>
        <v>0</v>
      </c>
      <c r="S146" s="138">
        <v>0.35</v>
      </c>
      <c r="T146" s="139">
        <f>S146*H146</f>
        <v>903.75599999999986</v>
      </c>
      <c r="AR146" s="140" t="s">
        <v>157</v>
      </c>
      <c r="AT146" s="140" t="s">
        <v>152</v>
      </c>
      <c r="AU146" s="140" t="s">
        <v>89</v>
      </c>
      <c r="AY146" s="18" t="s">
        <v>150</v>
      </c>
      <c r="BE146" s="141">
        <f>IF(N146="základní",J146,0)</f>
        <v>0</v>
      </c>
      <c r="BF146" s="141">
        <f>IF(N146="snížená",J146,0)</f>
        <v>0</v>
      </c>
      <c r="BG146" s="141">
        <f>IF(N146="zákl. přenesená",J146,0)</f>
        <v>0</v>
      </c>
      <c r="BH146" s="141">
        <f>IF(N146="sníž. přenesená",J146,0)</f>
        <v>0</v>
      </c>
      <c r="BI146" s="141">
        <f>IF(N146="nulová",J146,0)</f>
        <v>0</v>
      </c>
      <c r="BJ146" s="18" t="s">
        <v>40</v>
      </c>
      <c r="BK146" s="141">
        <f>ROUND(I146*H146,2)</f>
        <v>0</v>
      </c>
      <c r="BL146" s="18" t="s">
        <v>157</v>
      </c>
      <c r="BM146" s="140" t="s">
        <v>247</v>
      </c>
    </row>
    <row r="147" spans="2:65" s="1" customFormat="1">
      <c r="B147" s="34"/>
      <c r="D147" s="163" t="s">
        <v>174</v>
      </c>
      <c r="F147" s="164" t="s">
        <v>248</v>
      </c>
      <c r="I147" s="165"/>
      <c r="L147" s="34"/>
      <c r="M147" s="166"/>
      <c r="T147" s="55"/>
      <c r="AT147" s="18" t="s">
        <v>174</v>
      </c>
      <c r="AU147" s="18" t="s">
        <v>89</v>
      </c>
    </row>
    <row r="148" spans="2:65" s="1" customFormat="1" ht="19.2">
      <c r="B148" s="34"/>
      <c r="D148" s="143" t="s">
        <v>195</v>
      </c>
      <c r="F148" s="167" t="s">
        <v>249</v>
      </c>
      <c r="I148" s="165"/>
      <c r="L148" s="34"/>
      <c r="M148" s="166"/>
      <c r="T148" s="55"/>
      <c r="AT148" s="18" t="s">
        <v>195</v>
      </c>
      <c r="AU148" s="18" t="s">
        <v>89</v>
      </c>
    </row>
    <row r="149" spans="2:65" s="12" customFormat="1">
      <c r="B149" s="142"/>
      <c r="D149" s="143" t="s">
        <v>159</v>
      </c>
      <c r="E149" s="144" t="s">
        <v>32</v>
      </c>
      <c r="F149" s="145" t="s">
        <v>160</v>
      </c>
      <c r="H149" s="144" t="s">
        <v>32</v>
      </c>
      <c r="I149" s="146"/>
      <c r="L149" s="142"/>
      <c r="M149" s="147"/>
      <c r="T149" s="148"/>
      <c r="AT149" s="144" t="s">
        <v>159</v>
      </c>
      <c r="AU149" s="144" t="s">
        <v>89</v>
      </c>
      <c r="AV149" s="12" t="s">
        <v>40</v>
      </c>
      <c r="AW149" s="12" t="s">
        <v>38</v>
      </c>
      <c r="AX149" s="12" t="s">
        <v>80</v>
      </c>
      <c r="AY149" s="144" t="s">
        <v>150</v>
      </c>
    </row>
    <row r="150" spans="2:65" s="13" customFormat="1">
      <c r="B150" s="149"/>
      <c r="D150" s="143" t="s">
        <v>159</v>
      </c>
      <c r="E150" s="150" t="s">
        <v>32</v>
      </c>
      <c r="F150" s="151" t="s">
        <v>250</v>
      </c>
      <c r="H150" s="152">
        <v>2582.16</v>
      </c>
      <c r="I150" s="153"/>
      <c r="L150" s="149"/>
      <c r="M150" s="154"/>
      <c r="T150" s="155"/>
      <c r="AT150" s="150" t="s">
        <v>159</v>
      </c>
      <c r="AU150" s="150" t="s">
        <v>89</v>
      </c>
      <c r="AV150" s="13" t="s">
        <v>89</v>
      </c>
      <c r="AW150" s="13" t="s">
        <v>38</v>
      </c>
      <c r="AX150" s="13" t="s">
        <v>80</v>
      </c>
      <c r="AY150" s="150" t="s">
        <v>150</v>
      </c>
    </row>
    <row r="151" spans="2:65" s="14" customFormat="1">
      <c r="B151" s="156"/>
      <c r="D151" s="143" t="s">
        <v>159</v>
      </c>
      <c r="E151" s="157" t="s">
        <v>32</v>
      </c>
      <c r="F151" s="158" t="s">
        <v>162</v>
      </c>
      <c r="H151" s="159">
        <v>2582.16</v>
      </c>
      <c r="I151" s="160"/>
      <c r="L151" s="156"/>
      <c r="M151" s="161"/>
      <c r="T151" s="162"/>
      <c r="AT151" s="157" t="s">
        <v>159</v>
      </c>
      <c r="AU151" s="157" t="s">
        <v>89</v>
      </c>
      <c r="AV151" s="14" t="s">
        <v>157</v>
      </c>
      <c r="AW151" s="14" t="s">
        <v>38</v>
      </c>
      <c r="AX151" s="14" t="s">
        <v>40</v>
      </c>
      <c r="AY151" s="157" t="s">
        <v>150</v>
      </c>
    </row>
    <row r="152" spans="2:65" s="1" customFormat="1" ht="44.25" customHeight="1">
      <c r="B152" s="34"/>
      <c r="C152" s="129" t="s">
        <v>251</v>
      </c>
      <c r="D152" s="129" t="s">
        <v>152</v>
      </c>
      <c r="E152" s="130" t="s">
        <v>252</v>
      </c>
      <c r="F152" s="131" t="s">
        <v>253</v>
      </c>
      <c r="G152" s="132" t="s">
        <v>165</v>
      </c>
      <c r="H152" s="133">
        <v>625.6</v>
      </c>
      <c r="I152" s="134"/>
      <c r="J152" s="135">
        <f>ROUND(I152*H152,2)</f>
        <v>0</v>
      </c>
      <c r="K152" s="131" t="s">
        <v>172</v>
      </c>
      <c r="L152" s="34"/>
      <c r="M152" s="136" t="s">
        <v>32</v>
      </c>
      <c r="N152" s="137" t="s">
        <v>51</v>
      </c>
      <c r="P152" s="138">
        <f>O152*H152</f>
        <v>0</v>
      </c>
      <c r="Q152" s="138">
        <v>0</v>
      </c>
      <c r="R152" s="138">
        <f>Q152*H152</f>
        <v>0</v>
      </c>
      <c r="S152" s="138">
        <v>0.37</v>
      </c>
      <c r="T152" s="139">
        <f>S152*H152</f>
        <v>231.47200000000001</v>
      </c>
      <c r="AR152" s="140" t="s">
        <v>157</v>
      </c>
      <c r="AT152" s="140" t="s">
        <v>152</v>
      </c>
      <c r="AU152" s="140" t="s">
        <v>89</v>
      </c>
      <c r="AY152" s="18" t="s">
        <v>150</v>
      </c>
      <c r="BE152" s="141">
        <f>IF(N152="základní",J152,0)</f>
        <v>0</v>
      </c>
      <c r="BF152" s="141">
        <f>IF(N152="snížená",J152,0)</f>
        <v>0</v>
      </c>
      <c r="BG152" s="141">
        <f>IF(N152="zákl. přenesená",J152,0)</f>
        <v>0</v>
      </c>
      <c r="BH152" s="141">
        <f>IF(N152="sníž. přenesená",J152,0)</f>
        <v>0</v>
      </c>
      <c r="BI152" s="141">
        <f>IF(N152="nulová",J152,0)</f>
        <v>0</v>
      </c>
      <c r="BJ152" s="18" t="s">
        <v>40</v>
      </c>
      <c r="BK152" s="141">
        <f>ROUND(I152*H152,2)</f>
        <v>0</v>
      </c>
      <c r="BL152" s="18" t="s">
        <v>157</v>
      </c>
      <c r="BM152" s="140" t="s">
        <v>254</v>
      </c>
    </row>
    <row r="153" spans="2:65" s="1" customFormat="1">
      <c r="B153" s="34"/>
      <c r="D153" s="163" t="s">
        <v>174</v>
      </c>
      <c r="F153" s="164" t="s">
        <v>255</v>
      </c>
      <c r="I153" s="165"/>
      <c r="L153" s="34"/>
      <c r="M153" s="166"/>
      <c r="T153" s="55"/>
      <c r="AT153" s="18" t="s">
        <v>174</v>
      </c>
      <c r="AU153" s="18" t="s">
        <v>89</v>
      </c>
    </row>
    <row r="154" spans="2:65" s="1" customFormat="1" ht="19.2">
      <c r="B154" s="34"/>
      <c r="D154" s="143" t="s">
        <v>195</v>
      </c>
      <c r="F154" s="167" t="s">
        <v>256</v>
      </c>
      <c r="I154" s="165"/>
      <c r="L154" s="34"/>
      <c r="M154" s="166"/>
      <c r="T154" s="55"/>
      <c r="AT154" s="18" t="s">
        <v>195</v>
      </c>
      <c r="AU154" s="18" t="s">
        <v>89</v>
      </c>
    </row>
    <row r="155" spans="2:65" s="12" customFormat="1">
      <c r="B155" s="142"/>
      <c r="D155" s="143" t="s">
        <v>159</v>
      </c>
      <c r="E155" s="144" t="s">
        <v>32</v>
      </c>
      <c r="F155" s="145" t="s">
        <v>160</v>
      </c>
      <c r="H155" s="144" t="s">
        <v>32</v>
      </c>
      <c r="I155" s="146"/>
      <c r="L155" s="142"/>
      <c r="M155" s="147"/>
      <c r="T155" s="148"/>
      <c r="AT155" s="144" t="s">
        <v>159</v>
      </c>
      <c r="AU155" s="144" t="s">
        <v>89</v>
      </c>
      <c r="AV155" s="12" t="s">
        <v>40</v>
      </c>
      <c r="AW155" s="12" t="s">
        <v>38</v>
      </c>
      <c r="AX155" s="12" t="s">
        <v>80</v>
      </c>
      <c r="AY155" s="144" t="s">
        <v>150</v>
      </c>
    </row>
    <row r="156" spans="2:65" s="13" customFormat="1">
      <c r="B156" s="149"/>
      <c r="D156" s="143" t="s">
        <v>159</v>
      </c>
      <c r="E156" s="150" t="s">
        <v>32</v>
      </c>
      <c r="F156" s="151" t="s">
        <v>257</v>
      </c>
      <c r="H156" s="152">
        <v>309.76</v>
      </c>
      <c r="I156" s="153"/>
      <c r="L156" s="149"/>
      <c r="M156" s="154"/>
      <c r="T156" s="155"/>
      <c r="AT156" s="150" t="s">
        <v>159</v>
      </c>
      <c r="AU156" s="150" t="s">
        <v>89</v>
      </c>
      <c r="AV156" s="13" t="s">
        <v>89</v>
      </c>
      <c r="AW156" s="13" t="s">
        <v>38</v>
      </c>
      <c r="AX156" s="13" t="s">
        <v>80</v>
      </c>
      <c r="AY156" s="150" t="s">
        <v>150</v>
      </c>
    </row>
    <row r="157" spans="2:65" s="13" customFormat="1">
      <c r="B157" s="149"/>
      <c r="D157" s="143" t="s">
        <v>159</v>
      </c>
      <c r="E157" s="150" t="s">
        <v>32</v>
      </c>
      <c r="F157" s="151" t="s">
        <v>258</v>
      </c>
      <c r="H157" s="152">
        <v>315.83999999999997</v>
      </c>
      <c r="I157" s="153"/>
      <c r="L157" s="149"/>
      <c r="M157" s="154"/>
      <c r="T157" s="155"/>
      <c r="AT157" s="150" t="s">
        <v>159</v>
      </c>
      <c r="AU157" s="150" t="s">
        <v>89</v>
      </c>
      <c r="AV157" s="13" t="s">
        <v>89</v>
      </c>
      <c r="AW157" s="13" t="s">
        <v>38</v>
      </c>
      <c r="AX157" s="13" t="s">
        <v>80</v>
      </c>
      <c r="AY157" s="150" t="s">
        <v>150</v>
      </c>
    </row>
    <row r="158" spans="2:65" s="14" customFormat="1">
      <c r="B158" s="156"/>
      <c r="D158" s="143" t="s">
        <v>159</v>
      </c>
      <c r="E158" s="157" t="s">
        <v>32</v>
      </c>
      <c r="F158" s="158" t="s">
        <v>162</v>
      </c>
      <c r="H158" s="159">
        <v>625.6</v>
      </c>
      <c r="I158" s="160"/>
      <c r="L158" s="156"/>
      <c r="M158" s="161"/>
      <c r="T158" s="162"/>
      <c r="AT158" s="157" t="s">
        <v>159</v>
      </c>
      <c r="AU158" s="157" t="s">
        <v>89</v>
      </c>
      <c r="AV158" s="14" t="s">
        <v>157</v>
      </c>
      <c r="AW158" s="14" t="s">
        <v>38</v>
      </c>
      <c r="AX158" s="14" t="s">
        <v>40</v>
      </c>
      <c r="AY158" s="157" t="s">
        <v>150</v>
      </c>
    </row>
    <row r="159" spans="2:65" s="1" customFormat="1" ht="33" customHeight="1">
      <c r="B159" s="34"/>
      <c r="C159" s="129" t="s">
        <v>259</v>
      </c>
      <c r="D159" s="129" t="s">
        <v>152</v>
      </c>
      <c r="E159" s="130" t="s">
        <v>260</v>
      </c>
      <c r="F159" s="131" t="s">
        <v>261</v>
      </c>
      <c r="G159" s="132" t="s">
        <v>165</v>
      </c>
      <c r="H159" s="133">
        <v>131.32</v>
      </c>
      <c r="I159" s="134"/>
      <c r="J159" s="135">
        <f>ROUND(I159*H159,2)</f>
        <v>0</v>
      </c>
      <c r="K159" s="131" t="s">
        <v>172</v>
      </c>
      <c r="L159" s="34"/>
      <c r="M159" s="136" t="s">
        <v>32</v>
      </c>
      <c r="N159" s="137" t="s">
        <v>51</v>
      </c>
      <c r="P159" s="138">
        <f>O159*H159</f>
        <v>0</v>
      </c>
      <c r="Q159" s="138">
        <v>0</v>
      </c>
      <c r="R159" s="138">
        <f>Q159*H159</f>
        <v>0</v>
      </c>
      <c r="S159" s="138">
        <v>2.41</v>
      </c>
      <c r="T159" s="139">
        <f>S159*H159</f>
        <v>316.4812</v>
      </c>
      <c r="AR159" s="140" t="s">
        <v>157</v>
      </c>
      <c r="AT159" s="140" t="s">
        <v>152</v>
      </c>
      <c r="AU159" s="140" t="s">
        <v>89</v>
      </c>
      <c r="AY159" s="18" t="s">
        <v>150</v>
      </c>
      <c r="BE159" s="141">
        <f>IF(N159="základní",J159,0)</f>
        <v>0</v>
      </c>
      <c r="BF159" s="141">
        <f>IF(N159="snížená",J159,0)</f>
        <v>0</v>
      </c>
      <c r="BG159" s="141">
        <f>IF(N159="zákl. přenesená",J159,0)</f>
        <v>0</v>
      </c>
      <c r="BH159" s="141">
        <f>IF(N159="sníž. přenesená",J159,0)</f>
        <v>0</v>
      </c>
      <c r="BI159" s="141">
        <f>IF(N159="nulová",J159,0)</f>
        <v>0</v>
      </c>
      <c r="BJ159" s="18" t="s">
        <v>40</v>
      </c>
      <c r="BK159" s="141">
        <f>ROUND(I159*H159,2)</f>
        <v>0</v>
      </c>
      <c r="BL159" s="18" t="s">
        <v>157</v>
      </c>
      <c r="BM159" s="140" t="s">
        <v>262</v>
      </c>
    </row>
    <row r="160" spans="2:65" s="1" customFormat="1">
      <c r="B160" s="34"/>
      <c r="D160" s="163" t="s">
        <v>174</v>
      </c>
      <c r="F160" s="164" t="s">
        <v>263</v>
      </c>
      <c r="I160" s="165"/>
      <c r="L160" s="34"/>
      <c r="M160" s="166"/>
      <c r="T160" s="55"/>
      <c r="AT160" s="18" t="s">
        <v>174</v>
      </c>
      <c r="AU160" s="18" t="s">
        <v>89</v>
      </c>
    </row>
    <row r="161" spans="2:65" s="1" customFormat="1" ht="19.2">
      <c r="B161" s="34"/>
      <c r="D161" s="143" t="s">
        <v>195</v>
      </c>
      <c r="F161" s="167" t="s">
        <v>264</v>
      </c>
      <c r="I161" s="165"/>
      <c r="L161" s="34"/>
      <c r="M161" s="166"/>
      <c r="T161" s="55"/>
      <c r="AT161" s="18" t="s">
        <v>195</v>
      </c>
      <c r="AU161" s="18" t="s">
        <v>89</v>
      </c>
    </row>
    <row r="162" spans="2:65" s="12" customFormat="1">
      <c r="B162" s="142"/>
      <c r="D162" s="143" t="s">
        <v>159</v>
      </c>
      <c r="E162" s="144" t="s">
        <v>32</v>
      </c>
      <c r="F162" s="145" t="s">
        <v>160</v>
      </c>
      <c r="H162" s="144" t="s">
        <v>32</v>
      </c>
      <c r="I162" s="146"/>
      <c r="L162" s="142"/>
      <c r="M162" s="147"/>
      <c r="T162" s="148"/>
      <c r="AT162" s="144" t="s">
        <v>159</v>
      </c>
      <c r="AU162" s="144" t="s">
        <v>89</v>
      </c>
      <c r="AV162" s="12" t="s">
        <v>40</v>
      </c>
      <c r="AW162" s="12" t="s">
        <v>38</v>
      </c>
      <c r="AX162" s="12" t="s">
        <v>80</v>
      </c>
      <c r="AY162" s="144" t="s">
        <v>150</v>
      </c>
    </row>
    <row r="163" spans="2:65" s="13" customFormat="1">
      <c r="B163" s="149"/>
      <c r="D163" s="143" t="s">
        <v>159</v>
      </c>
      <c r="E163" s="150" t="s">
        <v>32</v>
      </c>
      <c r="F163" s="151" t="s">
        <v>265</v>
      </c>
      <c r="H163" s="152">
        <v>92.22</v>
      </c>
      <c r="I163" s="153"/>
      <c r="L163" s="149"/>
      <c r="M163" s="154"/>
      <c r="T163" s="155"/>
      <c r="AT163" s="150" t="s">
        <v>159</v>
      </c>
      <c r="AU163" s="150" t="s">
        <v>89</v>
      </c>
      <c r="AV163" s="13" t="s">
        <v>89</v>
      </c>
      <c r="AW163" s="13" t="s">
        <v>38</v>
      </c>
      <c r="AX163" s="13" t="s">
        <v>80</v>
      </c>
      <c r="AY163" s="150" t="s">
        <v>150</v>
      </c>
    </row>
    <row r="164" spans="2:65" s="13" customFormat="1">
      <c r="B164" s="149"/>
      <c r="D164" s="143" t="s">
        <v>159</v>
      </c>
      <c r="E164" s="150" t="s">
        <v>32</v>
      </c>
      <c r="F164" s="151" t="s">
        <v>266</v>
      </c>
      <c r="H164" s="152">
        <v>19.36</v>
      </c>
      <c r="I164" s="153"/>
      <c r="L164" s="149"/>
      <c r="M164" s="154"/>
      <c r="T164" s="155"/>
      <c r="AT164" s="150" t="s">
        <v>159</v>
      </c>
      <c r="AU164" s="150" t="s">
        <v>89</v>
      </c>
      <c r="AV164" s="13" t="s">
        <v>89</v>
      </c>
      <c r="AW164" s="13" t="s">
        <v>38</v>
      </c>
      <c r="AX164" s="13" t="s">
        <v>80</v>
      </c>
      <c r="AY164" s="150" t="s">
        <v>150</v>
      </c>
    </row>
    <row r="165" spans="2:65" s="13" customFormat="1">
      <c r="B165" s="149"/>
      <c r="D165" s="143" t="s">
        <v>159</v>
      </c>
      <c r="E165" s="150" t="s">
        <v>32</v>
      </c>
      <c r="F165" s="151" t="s">
        <v>267</v>
      </c>
      <c r="H165" s="152">
        <v>19.739999999999998</v>
      </c>
      <c r="I165" s="153"/>
      <c r="L165" s="149"/>
      <c r="M165" s="154"/>
      <c r="T165" s="155"/>
      <c r="AT165" s="150" t="s">
        <v>159</v>
      </c>
      <c r="AU165" s="150" t="s">
        <v>89</v>
      </c>
      <c r="AV165" s="13" t="s">
        <v>89</v>
      </c>
      <c r="AW165" s="13" t="s">
        <v>38</v>
      </c>
      <c r="AX165" s="13" t="s">
        <v>80</v>
      </c>
      <c r="AY165" s="150" t="s">
        <v>150</v>
      </c>
    </row>
    <row r="166" spans="2:65" s="14" customFormat="1">
      <c r="B166" s="156"/>
      <c r="D166" s="143" t="s">
        <v>159</v>
      </c>
      <c r="E166" s="157" t="s">
        <v>32</v>
      </c>
      <c r="F166" s="158" t="s">
        <v>162</v>
      </c>
      <c r="H166" s="159">
        <v>131.32</v>
      </c>
      <c r="I166" s="160"/>
      <c r="L166" s="156"/>
      <c r="M166" s="161"/>
      <c r="T166" s="162"/>
      <c r="AT166" s="157" t="s">
        <v>159</v>
      </c>
      <c r="AU166" s="157" t="s">
        <v>89</v>
      </c>
      <c r="AV166" s="14" t="s">
        <v>157</v>
      </c>
      <c r="AW166" s="14" t="s">
        <v>38</v>
      </c>
      <c r="AX166" s="14" t="s">
        <v>40</v>
      </c>
      <c r="AY166" s="157" t="s">
        <v>150</v>
      </c>
    </row>
    <row r="167" spans="2:65" s="1" customFormat="1" ht="33" customHeight="1">
      <c r="B167" s="34"/>
      <c r="C167" s="129" t="s">
        <v>268</v>
      </c>
      <c r="D167" s="129" t="s">
        <v>152</v>
      </c>
      <c r="E167" s="130" t="s">
        <v>269</v>
      </c>
      <c r="F167" s="131" t="s">
        <v>270</v>
      </c>
      <c r="G167" s="132" t="s">
        <v>165</v>
      </c>
      <c r="H167" s="133">
        <v>108.19199999999999</v>
      </c>
      <c r="I167" s="134"/>
      <c r="J167" s="135">
        <f>ROUND(I167*H167,2)</f>
        <v>0</v>
      </c>
      <c r="K167" s="131" t="s">
        <v>172</v>
      </c>
      <c r="L167" s="34"/>
      <c r="M167" s="136" t="s">
        <v>32</v>
      </c>
      <c r="N167" s="137" t="s">
        <v>51</v>
      </c>
      <c r="P167" s="138">
        <f>O167*H167</f>
        <v>0</v>
      </c>
      <c r="Q167" s="138">
        <v>0</v>
      </c>
      <c r="R167" s="138">
        <f>Q167*H167</f>
        <v>0</v>
      </c>
      <c r="S167" s="138">
        <v>2.2000000000000002</v>
      </c>
      <c r="T167" s="139">
        <f>S167*H167</f>
        <v>238.0224</v>
      </c>
      <c r="AR167" s="140" t="s">
        <v>157</v>
      </c>
      <c r="AT167" s="140" t="s">
        <v>152</v>
      </c>
      <c r="AU167" s="140" t="s">
        <v>89</v>
      </c>
      <c r="AY167" s="18" t="s">
        <v>150</v>
      </c>
      <c r="BE167" s="141">
        <f>IF(N167="základní",J167,0)</f>
        <v>0</v>
      </c>
      <c r="BF167" s="141">
        <f>IF(N167="snížená",J167,0)</f>
        <v>0</v>
      </c>
      <c r="BG167" s="141">
        <f>IF(N167="zákl. přenesená",J167,0)</f>
        <v>0</v>
      </c>
      <c r="BH167" s="141">
        <f>IF(N167="sníž. přenesená",J167,0)</f>
        <v>0</v>
      </c>
      <c r="BI167" s="141">
        <f>IF(N167="nulová",J167,0)</f>
        <v>0</v>
      </c>
      <c r="BJ167" s="18" t="s">
        <v>40</v>
      </c>
      <c r="BK167" s="141">
        <f>ROUND(I167*H167,2)</f>
        <v>0</v>
      </c>
      <c r="BL167" s="18" t="s">
        <v>157</v>
      </c>
      <c r="BM167" s="140" t="s">
        <v>271</v>
      </c>
    </row>
    <row r="168" spans="2:65" s="1" customFormat="1">
      <c r="B168" s="34"/>
      <c r="D168" s="163" t="s">
        <v>174</v>
      </c>
      <c r="F168" s="164" t="s">
        <v>272</v>
      </c>
      <c r="I168" s="165"/>
      <c r="L168" s="34"/>
      <c r="M168" s="166"/>
      <c r="T168" s="55"/>
      <c r="AT168" s="18" t="s">
        <v>174</v>
      </c>
      <c r="AU168" s="18" t="s">
        <v>89</v>
      </c>
    </row>
    <row r="169" spans="2:65" s="1" customFormat="1" ht="19.2">
      <c r="B169" s="34"/>
      <c r="D169" s="143" t="s">
        <v>195</v>
      </c>
      <c r="F169" s="167" t="s">
        <v>273</v>
      </c>
      <c r="I169" s="165"/>
      <c r="L169" s="34"/>
      <c r="M169" s="166"/>
      <c r="T169" s="55"/>
      <c r="AT169" s="18" t="s">
        <v>195</v>
      </c>
      <c r="AU169" s="18" t="s">
        <v>89</v>
      </c>
    </row>
    <row r="170" spans="2:65" s="12" customFormat="1">
      <c r="B170" s="142"/>
      <c r="D170" s="143" t="s">
        <v>159</v>
      </c>
      <c r="E170" s="144" t="s">
        <v>32</v>
      </c>
      <c r="F170" s="145" t="s">
        <v>160</v>
      </c>
      <c r="H170" s="144" t="s">
        <v>32</v>
      </c>
      <c r="I170" s="146"/>
      <c r="L170" s="142"/>
      <c r="M170" s="147"/>
      <c r="T170" s="148"/>
      <c r="AT170" s="144" t="s">
        <v>159</v>
      </c>
      <c r="AU170" s="144" t="s">
        <v>89</v>
      </c>
      <c r="AV170" s="12" t="s">
        <v>40</v>
      </c>
      <c r="AW170" s="12" t="s">
        <v>38</v>
      </c>
      <c r="AX170" s="12" t="s">
        <v>80</v>
      </c>
      <c r="AY170" s="144" t="s">
        <v>150</v>
      </c>
    </row>
    <row r="171" spans="2:65" s="13" customFormat="1">
      <c r="B171" s="149"/>
      <c r="D171" s="143" t="s">
        <v>159</v>
      </c>
      <c r="E171" s="150" t="s">
        <v>32</v>
      </c>
      <c r="F171" s="151" t="s">
        <v>274</v>
      </c>
      <c r="H171" s="152">
        <v>70.463999999999999</v>
      </c>
      <c r="I171" s="153"/>
      <c r="L171" s="149"/>
      <c r="M171" s="154"/>
      <c r="T171" s="155"/>
      <c r="AT171" s="150" t="s">
        <v>159</v>
      </c>
      <c r="AU171" s="150" t="s">
        <v>89</v>
      </c>
      <c r="AV171" s="13" t="s">
        <v>89</v>
      </c>
      <c r="AW171" s="13" t="s">
        <v>38</v>
      </c>
      <c r="AX171" s="13" t="s">
        <v>80</v>
      </c>
      <c r="AY171" s="150" t="s">
        <v>150</v>
      </c>
    </row>
    <row r="172" spans="2:65" s="13" customFormat="1">
      <c r="B172" s="149"/>
      <c r="D172" s="143" t="s">
        <v>159</v>
      </c>
      <c r="E172" s="150" t="s">
        <v>32</v>
      </c>
      <c r="F172" s="151" t="s">
        <v>275</v>
      </c>
      <c r="H172" s="152">
        <v>15.744</v>
      </c>
      <c r="I172" s="153"/>
      <c r="L172" s="149"/>
      <c r="M172" s="154"/>
      <c r="T172" s="155"/>
      <c r="AT172" s="150" t="s">
        <v>159</v>
      </c>
      <c r="AU172" s="150" t="s">
        <v>89</v>
      </c>
      <c r="AV172" s="13" t="s">
        <v>89</v>
      </c>
      <c r="AW172" s="13" t="s">
        <v>38</v>
      </c>
      <c r="AX172" s="13" t="s">
        <v>80</v>
      </c>
      <c r="AY172" s="150" t="s">
        <v>150</v>
      </c>
    </row>
    <row r="173" spans="2:65" s="13" customFormat="1" ht="20.399999999999999">
      <c r="B173" s="149"/>
      <c r="D173" s="143" t="s">
        <v>159</v>
      </c>
      <c r="E173" s="150" t="s">
        <v>32</v>
      </c>
      <c r="F173" s="151" t="s">
        <v>276</v>
      </c>
      <c r="H173" s="152">
        <v>21.984000000000002</v>
      </c>
      <c r="I173" s="153"/>
      <c r="L173" s="149"/>
      <c r="M173" s="154"/>
      <c r="T173" s="155"/>
      <c r="AT173" s="150" t="s">
        <v>159</v>
      </c>
      <c r="AU173" s="150" t="s">
        <v>89</v>
      </c>
      <c r="AV173" s="13" t="s">
        <v>89</v>
      </c>
      <c r="AW173" s="13" t="s">
        <v>38</v>
      </c>
      <c r="AX173" s="13" t="s">
        <v>80</v>
      </c>
      <c r="AY173" s="150" t="s">
        <v>150</v>
      </c>
    </row>
    <row r="174" spans="2:65" s="14" customFormat="1">
      <c r="B174" s="156"/>
      <c r="D174" s="143" t="s">
        <v>159</v>
      </c>
      <c r="E174" s="157" t="s">
        <v>32</v>
      </c>
      <c r="F174" s="158" t="s">
        <v>162</v>
      </c>
      <c r="H174" s="159">
        <v>108.19199999999999</v>
      </c>
      <c r="I174" s="160"/>
      <c r="L174" s="156"/>
      <c r="M174" s="161"/>
      <c r="T174" s="162"/>
      <c r="AT174" s="157" t="s">
        <v>159</v>
      </c>
      <c r="AU174" s="157" t="s">
        <v>89</v>
      </c>
      <c r="AV174" s="14" t="s">
        <v>157</v>
      </c>
      <c r="AW174" s="14" t="s">
        <v>38</v>
      </c>
      <c r="AX174" s="14" t="s">
        <v>40</v>
      </c>
      <c r="AY174" s="157" t="s">
        <v>150</v>
      </c>
    </row>
    <row r="175" spans="2:65" s="11" customFormat="1" ht="22.8" customHeight="1">
      <c r="B175" s="117"/>
      <c r="D175" s="118" t="s">
        <v>79</v>
      </c>
      <c r="E175" s="127" t="s">
        <v>277</v>
      </c>
      <c r="F175" s="127" t="s">
        <v>278</v>
      </c>
      <c r="I175" s="120"/>
      <c r="J175" s="128">
        <f>BK175</f>
        <v>0</v>
      </c>
      <c r="L175" s="117"/>
      <c r="M175" s="122"/>
      <c r="P175" s="123">
        <f>SUM(P176:P233)</f>
        <v>0</v>
      </c>
      <c r="R175" s="123">
        <f>SUM(R176:R233)</f>
        <v>0.11137499999999999</v>
      </c>
      <c r="T175" s="124">
        <f>SUM(T176:T233)</f>
        <v>0</v>
      </c>
      <c r="AR175" s="118" t="s">
        <v>40</v>
      </c>
      <c r="AT175" s="125" t="s">
        <v>79</v>
      </c>
      <c r="AU175" s="125" t="s">
        <v>40</v>
      </c>
      <c r="AY175" s="118" t="s">
        <v>150</v>
      </c>
      <c r="BK175" s="126">
        <f>SUM(BK176:BK233)</f>
        <v>0</v>
      </c>
    </row>
    <row r="176" spans="2:65" s="1" customFormat="1" ht="16.5" customHeight="1">
      <c r="B176" s="34"/>
      <c r="C176" s="129" t="s">
        <v>279</v>
      </c>
      <c r="D176" s="129" t="s">
        <v>152</v>
      </c>
      <c r="E176" s="130" t="s">
        <v>280</v>
      </c>
      <c r="F176" s="131" t="s">
        <v>281</v>
      </c>
      <c r="G176" s="132" t="s">
        <v>282</v>
      </c>
      <c r="H176" s="133">
        <v>14.85</v>
      </c>
      <c r="I176" s="134"/>
      <c r="J176" s="135">
        <f>ROUND(I176*H176,2)</f>
        <v>0</v>
      </c>
      <c r="K176" s="131" t="s">
        <v>172</v>
      </c>
      <c r="L176" s="34"/>
      <c r="M176" s="136" t="s">
        <v>32</v>
      </c>
      <c r="N176" s="137" t="s">
        <v>51</v>
      </c>
      <c r="P176" s="138">
        <f>O176*H176</f>
        <v>0</v>
      </c>
      <c r="Q176" s="138">
        <v>0</v>
      </c>
      <c r="R176" s="138">
        <f>Q176*H176</f>
        <v>0</v>
      </c>
      <c r="S176" s="138">
        <v>0</v>
      </c>
      <c r="T176" s="139">
        <f>S176*H176</f>
        <v>0</v>
      </c>
      <c r="AR176" s="140" t="s">
        <v>157</v>
      </c>
      <c r="AT176" s="140" t="s">
        <v>152</v>
      </c>
      <c r="AU176" s="140" t="s">
        <v>89</v>
      </c>
      <c r="AY176" s="18" t="s">
        <v>150</v>
      </c>
      <c r="BE176" s="141">
        <f>IF(N176="základní",J176,0)</f>
        <v>0</v>
      </c>
      <c r="BF176" s="141">
        <f>IF(N176="snížená",J176,0)</f>
        <v>0</v>
      </c>
      <c r="BG176" s="141">
        <f>IF(N176="zákl. přenesená",J176,0)</f>
        <v>0</v>
      </c>
      <c r="BH176" s="141">
        <f>IF(N176="sníž. přenesená",J176,0)</f>
        <v>0</v>
      </c>
      <c r="BI176" s="141">
        <f>IF(N176="nulová",J176,0)</f>
        <v>0</v>
      </c>
      <c r="BJ176" s="18" t="s">
        <v>40</v>
      </c>
      <c r="BK176" s="141">
        <f>ROUND(I176*H176,2)</f>
        <v>0</v>
      </c>
      <c r="BL176" s="18" t="s">
        <v>157</v>
      </c>
      <c r="BM176" s="140" t="s">
        <v>283</v>
      </c>
    </row>
    <row r="177" spans="2:65" s="1" customFormat="1">
      <c r="B177" s="34"/>
      <c r="D177" s="163" t="s">
        <v>174</v>
      </c>
      <c r="F177" s="164" t="s">
        <v>284</v>
      </c>
      <c r="I177" s="165"/>
      <c r="L177" s="34"/>
      <c r="M177" s="166"/>
      <c r="T177" s="55"/>
      <c r="AT177" s="18" t="s">
        <v>174</v>
      </c>
      <c r="AU177" s="18" t="s">
        <v>89</v>
      </c>
    </row>
    <row r="178" spans="2:65" s="13" customFormat="1">
      <c r="B178" s="149"/>
      <c r="D178" s="143" t="s">
        <v>159</v>
      </c>
      <c r="E178" s="150" t="s">
        <v>32</v>
      </c>
      <c r="F178" s="151" t="s">
        <v>285</v>
      </c>
      <c r="H178" s="152">
        <v>14.85</v>
      </c>
      <c r="I178" s="153"/>
      <c r="L178" s="149"/>
      <c r="M178" s="154"/>
      <c r="T178" s="155"/>
      <c r="AT178" s="150" t="s">
        <v>159</v>
      </c>
      <c r="AU178" s="150" t="s">
        <v>89</v>
      </c>
      <c r="AV178" s="13" t="s">
        <v>89</v>
      </c>
      <c r="AW178" s="13" t="s">
        <v>38</v>
      </c>
      <c r="AX178" s="13" t="s">
        <v>40</v>
      </c>
      <c r="AY178" s="150" t="s">
        <v>150</v>
      </c>
    </row>
    <row r="179" spans="2:65" s="1" customFormat="1" ht="33" customHeight="1">
      <c r="B179" s="34"/>
      <c r="C179" s="129" t="s">
        <v>7</v>
      </c>
      <c r="D179" s="129" t="s">
        <v>152</v>
      </c>
      <c r="E179" s="130" t="s">
        <v>286</v>
      </c>
      <c r="F179" s="131" t="s">
        <v>287</v>
      </c>
      <c r="G179" s="132" t="s">
        <v>282</v>
      </c>
      <c r="H179" s="133">
        <v>14.85</v>
      </c>
      <c r="I179" s="134"/>
      <c r="J179" s="135">
        <f>ROUND(I179*H179,2)</f>
        <v>0</v>
      </c>
      <c r="K179" s="131" t="s">
        <v>172</v>
      </c>
      <c r="L179" s="34"/>
      <c r="M179" s="136" t="s">
        <v>32</v>
      </c>
      <c r="N179" s="137" t="s">
        <v>51</v>
      </c>
      <c r="P179" s="138">
        <f>O179*H179</f>
        <v>0</v>
      </c>
      <c r="Q179" s="138">
        <v>7.4999999999999997E-3</v>
      </c>
      <c r="R179" s="138">
        <f>Q179*H179</f>
        <v>0.11137499999999999</v>
      </c>
      <c r="S179" s="138">
        <v>0</v>
      </c>
      <c r="T179" s="139">
        <f>S179*H179</f>
        <v>0</v>
      </c>
      <c r="AR179" s="140" t="s">
        <v>157</v>
      </c>
      <c r="AT179" s="140" t="s">
        <v>152</v>
      </c>
      <c r="AU179" s="140" t="s">
        <v>89</v>
      </c>
      <c r="AY179" s="18" t="s">
        <v>150</v>
      </c>
      <c r="BE179" s="141">
        <f>IF(N179="základní",J179,0)</f>
        <v>0</v>
      </c>
      <c r="BF179" s="141">
        <f>IF(N179="snížená",J179,0)</f>
        <v>0</v>
      </c>
      <c r="BG179" s="141">
        <f>IF(N179="zákl. přenesená",J179,0)</f>
        <v>0</v>
      </c>
      <c r="BH179" s="141">
        <f>IF(N179="sníž. přenesená",J179,0)</f>
        <v>0</v>
      </c>
      <c r="BI179" s="141">
        <f>IF(N179="nulová",J179,0)</f>
        <v>0</v>
      </c>
      <c r="BJ179" s="18" t="s">
        <v>40</v>
      </c>
      <c r="BK179" s="141">
        <f>ROUND(I179*H179,2)</f>
        <v>0</v>
      </c>
      <c r="BL179" s="18" t="s">
        <v>157</v>
      </c>
      <c r="BM179" s="140" t="s">
        <v>288</v>
      </c>
    </row>
    <row r="180" spans="2:65" s="1" customFormat="1">
      <c r="B180" s="34"/>
      <c r="D180" s="163" t="s">
        <v>174</v>
      </c>
      <c r="F180" s="164" t="s">
        <v>289</v>
      </c>
      <c r="I180" s="165"/>
      <c r="L180" s="34"/>
      <c r="M180" s="166"/>
      <c r="T180" s="55"/>
      <c r="AT180" s="18" t="s">
        <v>174</v>
      </c>
      <c r="AU180" s="18" t="s">
        <v>89</v>
      </c>
    </row>
    <row r="181" spans="2:65" s="13" customFormat="1">
      <c r="B181" s="149"/>
      <c r="D181" s="143" t="s">
        <v>159</v>
      </c>
      <c r="E181" s="150" t="s">
        <v>32</v>
      </c>
      <c r="F181" s="151" t="s">
        <v>285</v>
      </c>
      <c r="H181" s="152">
        <v>14.85</v>
      </c>
      <c r="I181" s="153"/>
      <c r="L181" s="149"/>
      <c r="M181" s="154"/>
      <c r="T181" s="155"/>
      <c r="AT181" s="150" t="s">
        <v>159</v>
      </c>
      <c r="AU181" s="150" t="s">
        <v>89</v>
      </c>
      <c r="AV181" s="13" t="s">
        <v>89</v>
      </c>
      <c r="AW181" s="13" t="s">
        <v>38</v>
      </c>
      <c r="AX181" s="13" t="s">
        <v>40</v>
      </c>
      <c r="AY181" s="150" t="s">
        <v>150</v>
      </c>
    </row>
    <row r="182" spans="2:65" s="1" customFormat="1" ht="33" customHeight="1">
      <c r="B182" s="34"/>
      <c r="C182" s="129" t="s">
        <v>290</v>
      </c>
      <c r="D182" s="129" t="s">
        <v>152</v>
      </c>
      <c r="E182" s="130" t="s">
        <v>291</v>
      </c>
      <c r="F182" s="131" t="s">
        <v>292</v>
      </c>
      <c r="G182" s="132" t="s">
        <v>282</v>
      </c>
      <c r="H182" s="133">
        <v>2293.1439999999998</v>
      </c>
      <c r="I182" s="134"/>
      <c r="J182" s="135">
        <f>ROUND(I182*H182,2)</f>
        <v>0</v>
      </c>
      <c r="K182" s="131" t="s">
        <v>172</v>
      </c>
      <c r="L182" s="34"/>
      <c r="M182" s="136" t="s">
        <v>32</v>
      </c>
      <c r="N182" s="137" t="s">
        <v>51</v>
      </c>
      <c r="P182" s="138">
        <f>O182*H182</f>
        <v>0</v>
      </c>
      <c r="Q182" s="138">
        <v>0</v>
      </c>
      <c r="R182" s="138">
        <f>Q182*H182</f>
        <v>0</v>
      </c>
      <c r="S182" s="138">
        <v>0</v>
      </c>
      <c r="T182" s="139">
        <f>S182*H182</f>
        <v>0</v>
      </c>
      <c r="AR182" s="140" t="s">
        <v>157</v>
      </c>
      <c r="AT182" s="140" t="s">
        <v>152</v>
      </c>
      <c r="AU182" s="140" t="s">
        <v>89</v>
      </c>
      <c r="AY182" s="18" t="s">
        <v>150</v>
      </c>
      <c r="BE182" s="141">
        <f>IF(N182="základní",J182,0)</f>
        <v>0</v>
      </c>
      <c r="BF182" s="141">
        <f>IF(N182="snížená",J182,0)</f>
        <v>0</v>
      </c>
      <c r="BG182" s="141">
        <f>IF(N182="zákl. přenesená",J182,0)</f>
        <v>0</v>
      </c>
      <c r="BH182" s="141">
        <f>IF(N182="sníž. přenesená",J182,0)</f>
        <v>0</v>
      </c>
      <c r="BI182" s="141">
        <f>IF(N182="nulová",J182,0)</f>
        <v>0</v>
      </c>
      <c r="BJ182" s="18" t="s">
        <v>40</v>
      </c>
      <c r="BK182" s="141">
        <f>ROUND(I182*H182,2)</f>
        <v>0</v>
      </c>
      <c r="BL182" s="18" t="s">
        <v>157</v>
      </c>
      <c r="BM182" s="140" t="s">
        <v>293</v>
      </c>
    </row>
    <row r="183" spans="2:65" s="1" customFormat="1">
      <c r="B183" s="34"/>
      <c r="D183" s="163" t="s">
        <v>174</v>
      </c>
      <c r="F183" s="164" t="s">
        <v>294</v>
      </c>
      <c r="I183" s="165"/>
      <c r="L183" s="34"/>
      <c r="M183" s="166"/>
      <c r="T183" s="55"/>
      <c r="AT183" s="18" t="s">
        <v>174</v>
      </c>
      <c r="AU183" s="18" t="s">
        <v>89</v>
      </c>
    </row>
    <row r="184" spans="2:65" s="12" customFormat="1">
      <c r="B184" s="142"/>
      <c r="D184" s="143" t="s">
        <v>159</v>
      </c>
      <c r="E184" s="144" t="s">
        <v>32</v>
      </c>
      <c r="F184" s="145" t="s">
        <v>295</v>
      </c>
      <c r="H184" s="144" t="s">
        <v>32</v>
      </c>
      <c r="I184" s="146"/>
      <c r="L184" s="142"/>
      <c r="M184" s="147"/>
      <c r="T184" s="148"/>
      <c r="AT184" s="144" t="s">
        <v>159</v>
      </c>
      <c r="AU184" s="144" t="s">
        <v>89</v>
      </c>
      <c r="AV184" s="12" t="s">
        <v>40</v>
      </c>
      <c r="AW184" s="12" t="s">
        <v>38</v>
      </c>
      <c r="AX184" s="12" t="s">
        <v>80</v>
      </c>
      <c r="AY184" s="144" t="s">
        <v>150</v>
      </c>
    </row>
    <row r="185" spans="2:65" s="13" customFormat="1">
      <c r="B185" s="149"/>
      <c r="D185" s="143" t="s">
        <v>159</v>
      </c>
      <c r="E185" s="150" t="s">
        <v>32</v>
      </c>
      <c r="F185" s="151" t="s">
        <v>296</v>
      </c>
      <c r="H185" s="152">
        <v>45.238</v>
      </c>
      <c r="I185" s="153"/>
      <c r="L185" s="149"/>
      <c r="M185" s="154"/>
      <c r="T185" s="155"/>
      <c r="AT185" s="150" t="s">
        <v>159</v>
      </c>
      <c r="AU185" s="150" t="s">
        <v>89</v>
      </c>
      <c r="AV185" s="13" t="s">
        <v>89</v>
      </c>
      <c r="AW185" s="13" t="s">
        <v>38</v>
      </c>
      <c r="AX185" s="13" t="s">
        <v>80</v>
      </c>
      <c r="AY185" s="150" t="s">
        <v>150</v>
      </c>
    </row>
    <row r="186" spans="2:65" s="13" customFormat="1">
      <c r="B186" s="149"/>
      <c r="D186" s="143" t="s">
        <v>159</v>
      </c>
      <c r="E186" s="150" t="s">
        <v>32</v>
      </c>
      <c r="F186" s="151" t="s">
        <v>297</v>
      </c>
      <c r="H186" s="152">
        <v>1674.8820000000001</v>
      </c>
      <c r="I186" s="153"/>
      <c r="L186" s="149"/>
      <c r="M186" s="154"/>
      <c r="T186" s="155"/>
      <c r="AT186" s="150" t="s">
        <v>159</v>
      </c>
      <c r="AU186" s="150" t="s">
        <v>89</v>
      </c>
      <c r="AV186" s="13" t="s">
        <v>89</v>
      </c>
      <c r="AW186" s="13" t="s">
        <v>38</v>
      </c>
      <c r="AX186" s="13" t="s">
        <v>80</v>
      </c>
      <c r="AY186" s="150" t="s">
        <v>150</v>
      </c>
    </row>
    <row r="187" spans="2:65" s="13" customFormat="1">
      <c r="B187" s="149"/>
      <c r="D187" s="143" t="s">
        <v>159</v>
      </c>
      <c r="E187" s="150" t="s">
        <v>32</v>
      </c>
      <c r="F187" s="151" t="s">
        <v>298</v>
      </c>
      <c r="H187" s="152">
        <v>403.108</v>
      </c>
      <c r="I187" s="153"/>
      <c r="L187" s="149"/>
      <c r="M187" s="154"/>
      <c r="T187" s="155"/>
      <c r="AT187" s="150" t="s">
        <v>159</v>
      </c>
      <c r="AU187" s="150" t="s">
        <v>89</v>
      </c>
      <c r="AV187" s="13" t="s">
        <v>89</v>
      </c>
      <c r="AW187" s="13" t="s">
        <v>38</v>
      </c>
      <c r="AX187" s="13" t="s">
        <v>80</v>
      </c>
      <c r="AY187" s="150" t="s">
        <v>150</v>
      </c>
    </row>
    <row r="188" spans="2:65" s="13" customFormat="1">
      <c r="B188" s="149"/>
      <c r="D188" s="143" t="s">
        <v>159</v>
      </c>
      <c r="E188" s="150" t="s">
        <v>32</v>
      </c>
      <c r="F188" s="151" t="s">
        <v>299</v>
      </c>
      <c r="H188" s="152">
        <v>155.066</v>
      </c>
      <c r="I188" s="153"/>
      <c r="L188" s="149"/>
      <c r="M188" s="154"/>
      <c r="T188" s="155"/>
      <c r="AT188" s="150" t="s">
        <v>159</v>
      </c>
      <c r="AU188" s="150" t="s">
        <v>89</v>
      </c>
      <c r="AV188" s="13" t="s">
        <v>89</v>
      </c>
      <c r="AW188" s="13" t="s">
        <v>38</v>
      </c>
      <c r="AX188" s="13" t="s">
        <v>80</v>
      </c>
      <c r="AY188" s="150" t="s">
        <v>150</v>
      </c>
    </row>
    <row r="189" spans="2:65" s="15" customFormat="1">
      <c r="B189" s="168"/>
      <c r="D189" s="143" t="s">
        <v>159</v>
      </c>
      <c r="E189" s="169" t="s">
        <v>32</v>
      </c>
      <c r="F189" s="170" t="s">
        <v>300</v>
      </c>
      <c r="H189" s="171">
        <v>2278.2939999999999</v>
      </c>
      <c r="I189" s="172"/>
      <c r="L189" s="168"/>
      <c r="M189" s="173"/>
      <c r="T189" s="174"/>
      <c r="AT189" s="169" t="s">
        <v>159</v>
      </c>
      <c r="AU189" s="169" t="s">
        <v>89</v>
      </c>
      <c r="AV189" s="15" t="s">
        <v>168</v>
      </c>
      <c r="AW189" s="15" t="s">
        <v>38</v>
      </c>
      <c r="AX189" s="15" t="s">
        <v>80</v>
      </c>
      <c r="AY189" s="169" t="s">
        <v>150</v>
      </c>
    </row>
    <row r="190" spans="2:65" s="12" customFormat="1" ht="20.399999999999999">
      <c r="B190" s="142"/>
      <c r="D190" s="143" t="s">
        <v>159</v>
      </c>
      <c r="E190" s="144" t="s">
        <v>32</v>
      </c>
      <c r="F190" s="145" t="s">
        <v>301</v>
      </c>
      <c r="H190" s="144" t="s">
        <v>32</v>
      </c>
      <c r="I190" s="146"/>
      <c r="L190" s="142"/>
      <c r="M190" s="147"/>
      <c r="T190" s="148"/>
      <c r="AT190" s="144" t="s">
        <v>159</v>
      </c>
      <c r="AU190" s="144" t="s">
        <v>89</v>
      </c>
      <c r="AV190" s="12" t="s">
        <v>40</v>
      </c>
      <c r="AW190" s="12" t="s">
        <v>38</v>
      </c>
      <c r="AX190" s="12" t="s">
        <v>80</v>
      </c>
      <c r="AY190" s="144" t="s">
        <v>150</v>
      </c>
    </row>
    <row r="191" spans="2:65" s="13" customFormat="1">
      <c r="B191" s="149"/>
      <c r="D191" s="143" t="s">
        <v>159</v>
      </c>
      <c r="E191" s="150" t="s">
        <v>32</v>
      </c>
      <c r="F191" s="151" t="s">
        <v>285</v>
      </c>
      <c r="H191" s="152">
        <v>14.85</v>
      </c>
      <c r="I191" s="153"/>
      <c r="L191" s="149"/>
      <c r="M191" s="154"/>
      <c r="T191" s="155"/>
      <c r="AT191" s="150" t="s">
        <v>159</v>
      </c>
      <c r="AU191" s="150" t="s">
        <v>89</v>
      </c>
      <c r="AV191" s="13" t="s">
        <v>89</v>
      </c>
      <c r="AW191" s="13" t="s">
        <v>38</v>
      </c>
      <c r="AX191" s="13" t="s">
        <v>80</v>
      </c>
      <c r="AY191" s="150" t="s">
        <v>150</v>
      </c>
    </row>
    <row r="192" spans="2:65" s="15" customFormat="1">
      <c r="B192" s="168"/>
      <c r="D192" s="143" t="s">
        <v>159</v>
      </c>
      <c r="E192" s="169" t="s">
        <v>32</v>
      </c>
      <c r="F192" s="170" t="s">
        <v>300</v>
      </c>
      <c r="H192" s="171">
        <v>14.85</v>
      </c>
      <c r="I192" s="172"/>
      <c r="L192" s="168"/>
      <c r="M192" s="173"/>
      <c r="T192" s="174"/>
      <c r="AT192" s="169" t="s">
        <v>159</v>
      </c>
      <c r="AU192" s="169" t="s">
        <v>89</v>
      </c>
      <c r="AV192" s="15" t="s">
        <v>168</v>
      </c>
      <c r="AW192" s="15" t="s">
        <v>38</v>
      </c>
      <c r="AX192" s="15" t="s">
        <v>80</v>
      </c>
      <c r="AY192" s="169" t="s">
        <v>150</v>
      </c>
    </row>
    <row r="193" spans="2:65" s="14" customFormat="1">
      <c r="B193" s="156"/>
      <c r="D193" s="143" t="s">
        <v>159</v>
      </c>
      <c r="E193" s="157" t="s">
        <v>32</v>
      </c>
      <c r="F193" s="158" t="s">
        <v>162</v>
      </c>
      <c r="H193" s="159">
        <v>2293.1439999999998</v>
      </c>
      <c r="I193" s="160"/>
      <c r="L193" s="156"/>
      <c r="M193" s="161"/>
      <c r="T193" s="162"/>
      <c r="AT193" s="157" t="s">
        <v>159</v>
      </c>
      <c r="AU193" s="157" t="s">
        <v>89</v>
      </c>
      <c r="AV193" s="14" t="s">
        <v>157</v>
      </c>
      <c r="AW193" s="14" t="s">
        <v>38</v>
      </c>
      <c r="AX193" s="14" t="s">
        <v>40</v>
      </c>
      <c r="AY193" s="157" t="s">
        <v>150</v>
      </c>
    </row>
    <row r="194" spans="2:65" s="1" customFormat="1" ht="24.15" customHeight="1">
      <c r="B194" s="34"/>
      <c r="C194" s="129" t="s">
        <v>302</v>
      </c>
      <c r="D194" s="129" t="s">
        <v>152</v>
      </c>
      <c r="E194" s="130" t="s">
        <v>303</v>
      </c>
      <c r="F194" s="131" t="s">
        <v>304</v>
      </c>
      <c r="G194" s="132" t="s">
        <v>282</v>
      </c>
      <c r="H194" s="133">
        <v>1340452.656</v>
      </c>
      <c r="I194" s="134"/>
      <c r="J194" s="135">
        <f>ROUND(I194*H194,2)</f>
        <v>0</v>
      </c>
      <c r="K194" s="131" t="s">
        <v>172</v>
      </c>
      <c r="L194" s="34"/>
      <c r="M194" s="136" t="s">
        <v>32</v>
      </c>
      <c r="N194" s="137" t="s">
        <v>51</v>
      </c>
      <c r="P194" s="138">
        <f>O194*H194</f>
        <v>0</v>
      </c>
      <c r="Q194" s="138">
        <v>0</v>
      </c>
      <c r="R194" s="138">
        <f>Q194*H194</f>
        <v>0</v>
      </c>
      <c r="S194" s="138">
        <v>0</v>
      </c>
      <c r="T194" s="139">
        <f>S194*H194</f>
        <v>0</v>
      </c>
      <c r="AR194" s="140" t="s">
        <v>157</v>
      </c>
      <c r="AT194" s="140" t="s">
        <v>152</v>
      </c>
      <c r="AU194" s="140" t="s">
        <v>89</v>
      </c>
      <c r="AY194" s="18" t="s">
        <v>150</v>
      </c>
      <c r="BE194" s="141">
        <f>IF(N194="základní",J194,0)</f>
        <v>0</v>
      </c>
      <c r="BF194" s="141">
        <f>IF(N194="snížená",J194,0)</f>
        <v>0</v>
      </c>
      <c r="BG194" s="141">
        <f>IF(N194="zákl. přenesená",J194,0)</f>
        <v>0</v>
      </c>
      <c r="BH194" s="141">
        <f>IF(N194="sníž. přenesená",J194,0)</f>
        <v>0</v>
      </c>
      <c r="BI194" s="141">
        <f>IF(N194="nulová",J194,0)</f>
        <v>0</v>
      </c>
      <c r="BJ194" s="18" t="s">
        <v>40</v>
      </c>
      <c r="BK194" s="141">
        <f>ROUND(I194*H194,2)</f>
        <v>0</v>
      </c>
      <c r="BL194" s="18" t="s">
        <v>157</v>
      </c>
      <c r="BM194" s="140" t="s">
        <v>305</v>
      </c>
    </row>
    <row r="195" spans="2:65" s="1" customFormat="1">
      <c r="B195" s="34"/>
      <c r="D195" s="163" t="s">
        <v>174</v>
      </c>
      <c r="F195" s="164" t="s">
        <v>306</v>
      </c>
      <c r="I195" s="165"/>
      <c r="L195" s="34"/>
      <c r="M195" s="166"/>
      <c r="T195" s="55"/>
      <c r="AT195" s="18" t="s">
        <v>174</v>
      </c>
      <c r="AU195" s="18" t="s">
        <v>89</v>
      </c>
    </row>
    <row r="196" spans="2:65" s="12" customFormat="1">
      <c r="B196" s="142"/>
      <c r="D196" s="143" t="s">
        <v>159</v>
      </c>
      <c r="E196" s="144" t="s">
        <v>32</v>
      </c>
      <c r="F196" s="145" t="s">
        <v>295</v>
      </c>
      <c r="H196" s="144" t="s">
        <v>32</v>
      </c>
      <c r="I196" s="146"/>
      <c r="L196" s="142"/>
      <c r="M196" s="147"/>
      <c r="T196" s="148"/>
      <c r="AT196" s="144" t="s">
        <v>159</v>
      </c>
      <c r="AU196" s="144" t="s">
        <v>89</v>
      </c>
      <c r="AV196" s="12" t="s">
        <v>40</v>
      </c>
      <c r="AW196" s="12" t="s">
        <v>38</v>
      </c>
      <c r="AX196" s="12" t="s">
        <v>80</v>
      </c>
      <c r="AY196" s="144" t="s">
        <v>150</v>
      </c>
    </row>
    <row r="197" spans="2:65" s="13" customFormat="1">
      <c r="B197" s="149"/>
      <c r="D197" s="143" t="s">
        <v>159</v>
      </c>
      <c r="E197" s="150" t="s">
        <v>32</v>
      </c>
      <c r="F197" s="151" t="s">
        <v>307</v>
      </c>
      <c r="H197" s="152">
        <v>1085.7</v>
      </c>
      <c r="I197" s="153"/>
      <c r="L197" s="149"/>
      <c r="M197" s="154"/>
      <c r="T197" s="155"/>
      <c r="AT197" s="150" t="s">
        <v>159</v>
      </c>
      <c r="AU197" s="150" t="s">
        <v>89</v>
      </c>
      <c r="AV197" s="13" t="s">
        <v>89</v>
      </c>
      <c r="AW197" s="13" t="s">
        <v>38</v>
      </c>
      <c r="AX197" s="13" t="s">
        <v>80</v>
      </c>
      <c r="AY197" s="150" t="s">
        <v>150</v>
      </c>
    </row>
    <row r="198" spans="2:65" s="13" customFormat="1">
      <c r="B198" s="149"/>
      <c r="D198" s="143" t="s">
        <v>159</v>
      </c>
      <c r="E198" s="150" t="s">
        <v>32</v>
      </c>
      <c r="F198" s="151" t="s">
        <v>308</v>
      </c>
      <c r="H198" s="152">
        <v>40197.167999999998</v>
      </c>
      <c r="I198" s="153"/>
      <c r="L198" s="149"/>
      <c r="M198" s="154"/>
      <c r="T198" s="155"/>
      <c r="AT198" s="150" t="s">
        <v>159</v>
      </c>
      <c r="AU198" s="150" t="s">
        <v>89</v>
      </c>
      <c r="AV198" s="13" t="s">
        <v>89</v>
      </c>
      <c r="AW198" s="13" t="s">
        <v>38</v>
      </c>
      <c r="AX198" s="13" t="s">
        <v>80</v>
      </c>
      <c r="AY198" s="150" t="s">
        <v>150</v>
      </c>
    </row>
    <row r="199" spans="2:65" s="13" customFormat="1">
      <c r="B199" s="149"/>
      <c r="D199" s="143" t="s">
        <v>159</v>
      </c>
      <c r="E199" s="150" t="s">
        <v>32</v>
      </c>
      <c r="F199" s="151" t="s">
        <v>309</v>
      </c>
      <c r="H199" s="152">
        <v>9674.5920000000006</v>
      </c>
      <c r="I199" s="153"/>
      <c r="L199" s="149"/>
      <c r="M199" s="154"/>
      <c r="T199" s="155"/>
      <c r="AT199" s="150" t="s">
        <v>159</v>
      </c>
      <c r="AU199" s="150" t="s">
        <v>89</v>
      </c>
      <c r="AV199" s="13" t="s">
        <v>89</v>
      </c>
      <c r="AW199" s="13" t="s">
        <v>38</v>
      </c>
      <c r="AX199" s="13" t="s">
        <v>80</v>
      </c>
      <c r="AY199" s="150" t="s">
        <v>150</v>
      </c>
    </row>
    <row r="200" spans="2:65" s="13" customFormat="1">
      <c r="B200" s="149"/>
      <c r="D200" s="143" t="s">
        <v>159</v>
      </c>
      <c r="E200" s="150" t="s">
        <v>32</v>
      </c>
      <c r="F200" s="151" t="s">
        <v>310</v>
      </c>
      <c r="H200" s="152">
        <v>3721.5839999999998</v>
      </c>
      <c r="I200" s="153"/>
      <c r="L200" s="149"/>
      <c r="M200" s="154"/>
      <c r="T200" s="155"/>
      <c r="AT200" s="150" t="s">
        <v>159</v>
      </c>
      <c r="AU200" s="150" t="s">
        <v>89</v>
      </c>
      <c r="AV200" s="13" t="s">
        <v>89</v>
      </c>
      <c r="AW200" s="13" t="s">
        <v>38</v>
      </c>
      <c r="AX200" s="13" t="s">
        <v>80</v>
      </c>
      <c r="AY200" s="150" t="s">
        <v>150</v>
      </c>
    </row>
    <row r="201" spans="2:65" s="15" customFormat="1">
      <c r="B201" s="168"/>
      <c r="D201" s="143" t="s">
        <v>159</v>
      </c>
      <c r="E201" s="169" t="s">
        <v>32</v>
      </c>
      <c r="F201" s="170" t="s">
        <v>300</v>
      </c>
      <c r="H201" s="171">
        <v>54679.043999999994</v>
      </c>
      <c r="I201" s="172"/>
      <c r="L201" s="168"/>
      <c r="M201" s="173"/>
      <c r="T201" s="174"/>
      <c r="AT201" s="169" t="s">
        <v>159</v>
      </c>
      <c r="AU201" s="169" t="s">
        <v>89</v>
      </c>
      <c r="AV201" s="15" t="s">
        <v>168</v>
      </c>
      <c r="AW201" s="15" t="s">
        <v>38</v>
      </c>
      <c r="AX201" s="15" t="s">
        <v>80</v>
      </c>
      <c r="AY201" s="169" t="s">
        <v>150</v>
      </c>
    </row>
    <row r="202" spans="2:65" s="12" customFormat="1" ht="20.399999999999999">
      <c r="B202" s="142"/>
      <c r="D202" s="143" t="s">
        <v>159</v>
      </c>
      <c r="E202" s="144" t="s">
        <v>32</v>
      </c>
      <c r="F202" s="145" t="s">
        <v>311</v>
      </c>
      <c r="H202" s="144" t="s">
        <v>32</v>
      </c>
      <c r="I202" s="146"/>
      <c r="L202" s="142"/>
      <c r="M202" s="147"/>
      <c r="T202" s="148"/>
      <c r="AT202" s="144" t="s">
        <v>159</v>
      </c>
      <c r="AU202" s="144" t="s">
        <v>89</v>
      </c>
      <c r="AV202" s="12" t="s">
        <v>40</v>
      </c>
      <c r="AW202" s="12" t="s">
        <v>38</v>
      </c>
      <c r="AX202" s="12" t="s">
        <v>80</v>
      </c>
      <c r="AY202" s="144" t="s">
        <v>150</v>
      </c>
    </row>
    <row r="203" spans="2:65" s="13" customFormat="1">
      <c r="B203" s="149"/>
      <c r="D203" s="143" t="s">
        <v>159</v>
      </c>
      <c r="E203" s="150" t="s">
        <v>32</v>
      </c>
      <c r="F203" s="151" t="s">
        <v>312</v>
      </c>
      <c r="H203" s="152">
        <v>1173.1500000000001</v>
      </c>
      <c r="I203" s="153"/>
      <c r="L203" s="149"/>
      <c r="M203" s="154"/>
      <c r="T203" s="155"/>
      <c r="AT203" s="150" t="s">
        <v>159</v>
      </c>
      <c r="AU203" s="150" t="s">
        <v>89</v>
      </c>
      <c r="AV203" s="13" t="s">
        <v>89</v>
      </c>
      <c r="AW203" s="13" t="s">
        <v>38</v>
      </c>
      <c r="AX203" s="13" t="s">
        <v>80</v>
      </c>
      <c r="AY203" s="150" t="s">
        <v>150</v>
      </c>
    </row>
    <row r="204" spans="2:65" s="15" customFormat="1">
      <c r="B204" s="168"/>
      <c r="D204" s="143" t="s">
        <v>159</v>
      </c>
      <c r="E204" s="169" t="s">
        <v>32</v>
      </c>
      <c r="F204" s="170" t="s">
        <v>300</v>
      </c>
      <c r="H204" s="171">
        <v>1173.1500000000001</v>
      </c>
      <c r="I204" s="172"/>
      <c r="L204" s="168"/>
      <c r="M204" s="173"/>
      <c r="T204" s="174"/>
      <c r="AT204" s="169" t="s">
        <v>159</v>
      </c>
      <c r="AU204" s="169" t="s">
        <v>89</v>
      </c>
      <c r="AV204" s="15" t="s">
        <v>168</v>
      </c>
      <c r="AW204" s="15" t="s">
        <v>38</v>
      </c>
      <c r="AX204" s="15" t="s">
        <v>80</v>
      </c>
      <c r="AY204" s="169" t="s">
        <v>150</v>
      </c>
    </row>
    <row r="205" spans="2:65" s="14" customFormat="1">
      <c r="B205" s="156"/>
      <c r="D205" s="143" t="s">
        <v>159</v>
      </c>
      <c r="E205" s="157" t="s">
        <v>32</v>
      </c>
      <c r="F205" s="158" t="s">
        <v>162</v>
      </c>
      <c r="H205" s="159">
        <v>55852.193999999996</v>
      </c>
      <c r="I205" s="160"/>
      <c r="L205" s="156"/>
      <c r="M205" s="161"/>
      <c r="T205" s="162"/>
      <c r="AT205" s="157" t="s">
        <v>159</v>
      </c>
      <c r="AU205" s="157" t="s">
        <v>89</v>
      </c>
      <c r="AV205" s="14" t="s">
        <v>157</v>
      </c>
      <c r="AW205" s="14" t="s">
        <v>38</v>
      </c>
      <c r="AX205" s="14" t="s">
        <v>40</v>
      </c>
      <c r="AY205" s="157" t="s">
        <v>150</v>
      </c>
    </row>
    <row r="206" spans="2:65" s="13" customFormat="1">
      <c r="B206" s="149"/>
      <c r="D206" s="143" t="s">
        <v>159</v>
      </c>
      <c r="F206" s="151" t="s">
        <v>313</v>
      </c>
      <c r="H206" s="152">
        <v>1340452.656</v>
      </c>
      <c r="I206" s="153"/>
      <c r="L206" s="149"/>
      <c r="M206" s="154"/>
      <c r="T206" s="155"/>
      <c r="AT206" s="150" t="s">
        <v>159</v>
      </c>
      <c r="AU206" s="150" t="s">
        <v>89</v>
      </c>
      <c r="AV206" s="13" t="s">
        <v>89</v>
      </c>
      <c r="AW206" s="13" t="s">
        <v>4</v>
      </c>
      <c r="AX206" s="13" t="s">
        <v>40</v>
      </c>
      <c r="AY206" s="150" t="s">
        <v>150</v>
      </c>
    </row>
    <row r="207" spans="2:65" s="1" customFormat="1" ht="16.5" customHeight="1">
      <c r="B207" s="34"/>
      <c r="C207" s="129" t="s">
        <v>314</v>
      </c>
      <c r="D207" s="129" t="s">
        <v>152</v>
      </c>
      <c r="E207" s="130" t="s">
        <v>315</v>
      </c>
      <c r="F207" s="131" t="s">
        <v>316</v>
      </c>
      <c r="G207" s="132" t="s">
        <v>282</v>
      </c>
      <c r="H207" s="133">
        <v>2293.1439999999998</v>
      </c>
      <c r="I207" s="134"/>
      <c r="J207" s="135">
        <f>ROUND(I207*H207,2)</f>
        <v>0</v>
      </c>
      <c r="K207" s="131" t="s">
        <v>172</v>
      </c>
      <c r="L207" s="34"/>
      <c r="M207" s="136" t="s">
        <v>32</v>
      </c>
      <c r="N207" s="137" t="s">
        <v>51</v>
      </c>
      <c r="P207" s="138">
        <f>O207*H207</f>
        <v>0</v>
      </c>
      <c r="Q207" s="138">
        <v>0</v>
      </c>
      <c r="R207" s="138">
        <f>Q207*H207</f>
        <v>0</v>
      </c>
      <c r="S207" s="138">
        <v>0</v>
      </c>
      <c r="T207" s="139">
        <f>S207*H207</f>
        <v>0</v>
      </c>
      <c r="AR207" s="140" t="s">
        <v>157</v>
      </c>
      <c r="AT207" s="140" t="s">
        <v>152</v>
      </c>
      <c r="AU207" s="140" t="s">
        <v>89</v>
      </c>
      <c r="AY207" s="18" t="s">
        <v>150</v>
      </c>
      <c r="BE207" s="141">
        <f>IF(N207="základní",J207,0)</f>
        <v>0</v>
      </c>
      <c r="BF207" s="141">
        <f>IF(N207="snížená",J207,0)</f>
        <v>0</v>
      </c>
      <c r="BG207" s="141">
        <f>IF(N207="zákl. přenesená",J207,0)</f>
        <v>0</v>
      </c>
      <c r="BH207" s="141">
        <f>IF(N207="sníž. přenesená",J207,0)</f>
        <v>0</v>
      </c>
      <c r="BI207" s="141">
        <f>IF(N207="nulová",J207,0)</f>
        <v>0</v>
      </c>
      <c r="BJ207" s="18" t="s">
        <v>40</v>
      </c>
      <c r="BK207" s="141">
        <f>ROUND(I207*H207,2)</f>
        <v>0</v>
      </c>
      <c r="BL207" s="18" t="s">
        <v>157</v>
      </c>
      <c r="BM207" s="140" t="s">
        <v>317</v>
      </c>
    </row>
    <row r="208" spans="2:65" s="1" customFormat="1">
      <c r="B208" s="34"/>
      <c r="D208" s="163" t="s">
        <v>174</v>
      </c>
      <c r="F208" s="164" t="s">
        <v>318</v>
      </c>
      <c r="I208" s="165"/>
      <c r="L208" s="34"/>
      <c r="M208" s="166"/>
      <c r="T208" s="55"/>
      <c r="AT208" s="18" t="s">
        <v>174</v>
      </c>
      <c r="AU208" s="18" t="s">
        <v>89</v>
      </c>
    </row>
    <row r="209" spans="2:65" s="12" customFormat="1">
      <c r="B209" s="142"/>
      <c r="D209" s="143" t="s">
        <v>159</v>
      </c>
      <c r="E209" s="144" t="s">
        <v>32</v>
      </c>
      <c r="F209" s="145" t="s">
        <v>295</v>
      </c>
      <c r="H209" s="144" t="s">
        <v>32</v>
      </c>
      <c r="I209" s="146"/>
      <c r="L209" s="142"/>
      <c r="M209" s="147"/>
      <c r="T209" s="148"/>
      <c r="AT209" s="144" t="s">
        <v>159</v>
      </c>
      <c r="AU209" s="144" t="s">
        <v>89</v>
      </c>
      <c r="AV209" s="12" t="s">
        <v>40</v>
      </c>
      <c r="AW209" s="12" t="s">
        <v>38</v>
      </c>
      <c r="AX209" s="12" t="s">
        <v>80</v>
      </c>
      <c r="AY209" s="144" t="s">
        <v>150</v>
      </c>
    </row>
    <row r="210" spans="2:65" s="13" customFormat="1">
      <c r="B210" s="149"/>
      <c r="D210" s="143" t="s">
        <v>159</v>
      </c>
      <c r="E210" s="150" t="s">
        <v>32</v>
      </c>
      <c r="F210" s="151" t="s">
        <v>296</v>
      </c>
      <c r="H210" s="152">
        <v>45.238</v>
      </c>
      <c r="I210" s="153"/>
      <c r="L210" s="149"/>
      <c r="M210" s="154"/>
      <c r="T210" s="155"/>
      <c r="AT210" s="150" t="s">
        <v>159</v>
      </c>
      <c r="AU210" s="150" t="s">
        <v>89</v>
      </c>
      <c r="AV210" s="13" t="s">
        <v>89</v>
      </c>
      <c r="AW210" s="13" t="s">
        <v>38</v>
      </c>
      <c r="AX210" s="13" t="s">
        <v>80</v>
      </c>
      <c r="AY210" s="150" t="s">
        <v>150</v>
      </c>
    </row>
    <row r="211" spans="2:65" s="13" customFormat="1">
      <c r="B211" s="149"/>
      <c r="D211" s="143" t="s">
        <v>159</v>
      </c>
      <c r="E211" s="150" t="s">
        <v>32</v>
      </c>
      <c r="F211" s="151" t="s">
        <v>297</v>
      </c>
      <c r="H211" s="152">
        <v>1674.8820000000001</v>
      </c>
      <c r="I211" s="153"/>
      <c r="L211" s="149"/>
      <c r="M211" s="154"/>
      <c r="T211" s="155"/>
      <c r="AT211" s="150" t="s">
        <v>159</v>
      </c>
      <c r="AU211" s="150" t="s">
        <v>89</v>
      </c>
      <c r="AV211" s="13" t="s">
        <v>89</v>
      </c>
      <c r="AW211" s="13" t="s">
        <v>38</v>
      </c>
      <c r="AX211" s="13" t="s">
        <v>80</v>
      </c>
      <c r="AY211" s="150" t="s">
        <v>150</v>
      </c>
    </row>
    <row r="212" spans="2:65" s="13" customFormat="1">
      <c r="B212" s="149"/>
      <c r="D212" s="143" t="s">
        <v>159</v>
      </c>
      <c r="E212" s="150" t="s">
        <v>32</v>
      </c>
      <c r="F212" s="151" t="s">
        <v>298</v>
      </c>
      <c r="H212" s="152">
        <v>403.108</v>
      </c>
      <c r="I212" s="153"/>
      <c r="L212" s="149"/>
      <c r="M212" s="154"/>
      <c r="T212" s="155"/>
      <c r="AT212" s="150" t="s">
        <v>159</v>
      </c>
      <c r="AU212" s="150" t="s">
        <v>89</v>
      </c>
      <c r="AV212" s="13" t="s">
        <v>89</v>
      </c>
      <c r="AW212" s="13" t="s">
        <v>38</v>
      </c>
      <c r="AX212" s="13" t="s">
        <v>80</v>
      </c>
      <c r="AY212" s="150" t="s">
        <v>150</v>
      </c>
    </row>
    <row r="213" spans="2:65" s="13" customFormat="1">
      <c r="B213" s="149"/>
      <c r="D213" s="143" t="s">
        <v>159</v>
      </c>
      <c r="E213" s="150" t="s">
        <v>32</v>
      </c>
      <c r="F213" s="151" t="s">
        <v>299</v>
      </c>
      <c r="H213" s="152">
        <v>155.066</v>
      </c>
      <c r="I213" s="153"/>
      <c r="L213" s="149"/>
      <c r="M213" s="154"/>
      <c r="T213" s="155"/>
      <c r="AT213" s="150" t="s">
        <v>159</v>
      </c>
      <c r="AU213" s="150" t="s">
        <v>89</v>
      </c>
      <c r="AV213" s="13" t="s">
        <v>89</v>
      </c>
      <c r="AW213" s="13" t="s">
        <v>38</v>
      </c>
      <c r="AX213" s="13" t="s">
        <v>80</v>
      </c>
      <c r="AY213" s="150" t="s">
        <v>150</v>
      </c>
    </row>
    <row r="214" spans="2:65" s="15" customFormat="1">
      <c r="B214" s="168"/>
      <c r="D214" s="143" t="s">
        <v>159</v>
      </c>
      <c r="E214" s="169" t="s">
        <v>32</v>
      </c>
      <c r="F214" s="170" t="s">
        <v>300</v>
      </c>
      <c r="H214" s="171">
        <v>2278.2939999999999</v>
      </c>
      <c r="I214" s="172"/>
      <c r="L214" s="168"/>
      <c r="M214" s="173"/>
      <c r="T214" s="174"/>
      <c r="AT214" s="169" t="s">
        <v>159</v>
      </c>
      <c r="AU214" s="169" t="s">
        <v>89</v>
      </c>
      <c r="AV214" s="15" t="s">
        <v>168</v>
      </c>
      <c r="AW214" s="15" t="s">
        <v>38</v>
      </c>
      <c r="AX214" s="15" t="s">
        <v>80</v>
      </c>
      <c r="AY214" s="169" t="s">
        <v>150</v>
      </c>
    </row>
    <row r="215" spans="2:65" s="12" customFormat="1" ht="20.399999999999999">
      <c r="B215" s="142"/>
      <c r="D215" s="143" t="s">
        <v>159</v>
      </c>
      <c r="E215" s="144" t="s">
        <v>32</v>
      </c>
      <c r="F215" s="145" t="s">
        <v>301</v>
      </c>
      <c r="H215" s="144" t="s">
        <v>32</v>
      </c>
      <c r="I215" s="146"/>
      <c r="L215" s="142"/>
      <c r="M215" s="147"/>
      <c r="T215" s="148"/>
      <c r="AT215" s="144" t="s">
        <v>159</v>
      </c>
      <c r="AU215" s="144" t="s">
        <v>89</v>
      </c>
      <c r="AV215" s="12" t="s">
        <v>40</v>
      </c>
      <c r="AW215" s="12" t="s">
        <v>38</v>
      </c>
      <c r="AX215" s="12" t="s">
        <v>80</v>
      </c>
      <c r="AY215" s="144" t="s">
        <v>150</v>
      </c>
    </row>
    <row r="216" spans="2:65" s="13" customFormat="1">
      <c r="B216" s="149"/>
      <c r="D216" s="143" t="s">
        <v>159</v>
      </c>
      <c r="E216" s="150" t="s">
        <v>32</v>
      </c>
      <c r="F216" s="151" t="s">
        <v>285</v>
      </c>
      <c r="H216" s="152">
        <v>14.85</v>
      </c>
      <c r="I216" s="153"/>
      <c r="L216" s="149"/>
      <c r="M216" s="154"/>
      <c r="T216" s="155"/>
      <c r="AT216" s="150" t="s">
        <v>159</v>
      </c>
      <c r="AU216" s="150" t="s">
        <v>89</v>
      </c>
      <c r="AV216" s="13" t="s">
        <v>89</v>
      </c>
      <c r="AW216" s="13" t="s">
        <v>38</v>
      </c>
      <c r="AX216" s="13" t="s">
        <v>80</v>
      </c>
      <c r="AY216" s="150" t="s">
        <v>150</v>
      </c>
    </row>
    <row r="217" spans="2:65" s="15" customFormat="1">
      <c r="B217" s="168"/>
      <c r="D217" s="143" t="s">
        <v>159</v>
      </c>
      <c r="E217" s="169" t="s">
        <v>32</v>
      </c>
      <c r="F217" s="170" t="s">
        <v>300</v>
      </c>
      <c r="H217" s="171">
        <v>14.85</v>
      </c>
      <c r="I217" s="172"/>
      <c r="L217" s="168"/>
      <c r="M217" s="173"/>
      <c r="T217" s="174"/>
      <c r="AT217" s="169" t="s">
        <v>159</v>
      </c>
      <c r="AU217" s="169" t="s">
        <v>89</v>
      </c>
      <c r="AV217" s="15" t="s">
        <v>168</v>
      </c>
      <c r="AW217" s="15" t="s">
        <v>38</v>
      </c>
      <c r="AX217" s="15" t="s">
        <v>80</v>
      </c>
      <c r="AY217" s="169" t="s">
        <v>150</v>
      </c>
    </row>
    <row r="218" spans="2:65" s="14" customFormat="1">
      <c r="B218" s="156"/>
      <c r="D218" s="143" t="s">
        <v>159</v>
      </c>
      <c r="E218" s="157" t="s">
        <v>32</v>
      </c>
      <c r="F218" s="158" t="s">
        <v>162</v>
      </c>
      <c r="H218" s="159">
        <v>2293.1439999999998</v>
      </c>
      <c r="I218" s="160"/>
      <c r="L218" s="156"/>
      <c r="M218" s="161"/>
      <c r="T218" s="162"/>
      <c r="AT218" s="157" t="s">
        <v>159</v>
      </c>
      <c r="AU218" s="157" t="s">
        <v>89</v>
      </c>
      <c r="AV218" s="14" t="s">
        <v>157</v>
      </c>
      <c r="AW218" s="14" t="s">
        <v>38</v>
      </c>
      <c r="AX218" s="14" t="s">
        <v>40</v>
      </c>
      <c r="AY218" s="157" t="s">
        <v>150</v>
      </c>
    </row>
    <row r="219" spans="2:65" s="1" customFormat="1" ht="37.799999999999997" customHeight="1">
      <c r="B219" s="34"/>
      <c r="C219" s="129" t="s">
        <v>319</v>
      </c>
      <c r="D219" s="129" t="s">
        <v>152</v>
      </c>
      <c r="E219" s="130" t="s">
        <v>320</v>
      </c>
      <c r="F219" s="131" t="s">
        <v>321</v>
      </c>
      <c r="G219" s="132" t="s">
        <v>282</v>
      </c>
      <c r="H219" s="133">
        <v>45.238</v>
      </c>
      <c r="I219" s="134"/>
      <c r="J219" s="135">
        <f>ROUND(I219*H219,2)</f>
        <v>0</v>
      </c>
      <c r="K219" s="131" t="s">
        <v>172</v>
      </c>
      <c r="L219" s="34"/>
      <c r="M219" s="136" t="s">
        <v>32</v>
      </c>
      <c r="N219" s="137" t="s">
        <v>51</v>
      </c>
      <c r="P219" s="138">
        <f>O219*H219</f>
        <v>0</v>
      </c>
      <c r="Q219" s="138">
        <v>0</v>
      </c>
      <c r="R219" s="138">
        <f>Q219*H219</f>
        <v>0</v>
      </c>
      <c r="S219" s="138">
        <v>0</v>
      </c>
      <c r="T219" s="139">
        <f>S219*H219</f>
        <v>0</v>
      </c>
      <c r="AR219" s="140" t="s">
        <v>157</v>
      </c>
      <c r="AT219" s="140" t="s">
        <v>152</v>
      </c>
      <c r="AU219" s="140" t="s">
        <v>89</v>
      </c>
      <c r="AY219" s="18" t="s">
        <v>150</v>
      </c>
      <c r="BE219" s="141">
        <f>IF(N219="základní",J219,0)</f>
        <v>0</v>
      </c>
      <c r="BF219" s="141">
        <f>IF(N219="snížená",J219,0)</f>
        <v>0</v>
      </c>
      <c r="BG219" s="141">
        <f>IF(N219="zákl. přenesená",J219,0)</f>
        <v>0</v>
      </c>
      <c r="BH219" s="141">
        <f>IF(N219="sníž. přenesená",J219,0)</f>
        <v>0</v>
      </c>
      <c r="BI219" s="141">
        <f>IF(N219="nulová",J219,0)</f>
        <v>0</v>
      </c>
      <c r="BJ219" s="18" t="s">
        <v>40</v>
      </c>
      <c r="BK219" s="141">
        <f>ROUND(I219*H219,2)</f>
        <v>0</v>
      </c>
      <c r="BL219" s="18" t="s">
        <v>157</v>
      </c>
      <c r="BM219" s="140" t="s">
        <v>322</v>
      </c>
    </row>
    <row r="220" spans="2:65" s="1" customFormat="1">
      <c r="B220" s="34"/>
      <c r="D220" s="163" t="s">
        <v>174</v>
      </c>
      <c r="F220" s="164" t="s">
        <v>323</v>
      </c>
      <c r="I220" s="165"/>
      <c r="L220" s="34"/>
      <c r="M220" s="166"/>
      <c r="T220" s="55"/>
      <c r="AT220" s="18" t="s">
        <v>174</v>
      </c>
      <c r="AU220" s="18" t="s">
        <v>89</v>
      </c>
    </row>
    <row r="221" spans="2:65" s="13" customFormat="1">
      <c r="B221" s="149"/>
      <c r="D221" s="143" t="s">
        <v>159</v>
      </c>
      <c r="E221" s="150" t="s">
        <v>32</v>
      </c>
      <c r="F221" s="151" t="s">
        <v>296</v>
      </c>
      <c r="H221" s="152">
        <v>45.238</v>
      </c>
      <c r="I221" s="153"/>
      <c r="L221" s="149"/>
      <c r="M221" s="154"/>
      <c r="T221" s="155"/>
      <c r="AT221" s="150" t="s">
        <v>159</v>
      </c>
      <c r="AU221" s="150" t="s">
        <v>89</v>
      </c>
      <c r="AV221" s="13" t="s">
        <v>89</v>
      </c>
      <c r="AW221" s="13" t="s">
        <v>38</v>
      </c>
      <c r="AX221" s="13" t="s">
        <v>40</v>
      </c>
      <c r="AY221" s="150" t="s">
        <v>150</v>
      </c>
    </row>
    <row r="222" spans="2:65" s="1" customFormat="1" ht="49.05" customHeight="1">
      <c r="B222" s="34"/>
      <c r="C222" s="129" t="s">
        <v>324</v>
      </c>
      <c r="D222" s="129" t="s">
        <v>152</v>
      </c>
      <c r="E222" s="130" t="s">
        <v>325</v>
      </c>
      <c r="F222" s="131" t="s">
        <v>326</v>
      </c>
      <c r="G222" s="132" t="s">
        <v>282</v>
      </c>
      <c r="H222" s="133">
        <v>14.85</v>
      </c>
      <c r="I222" s="134"/>
      <c r="J222" s="135">
        <f>ROUND(I222*H222,2)</f>
        <v>0</v>
      </c>
      <c r="K222" s="131" t="s">
        <v>172</v>
      </c>
      <c r="L222" s="34"/>
      <c r="M222" s="136" t="s">
        <v>32</v>
      </c>
      <c r="N222" s="137" t="s">
        <v>51</v>
      </c>
      <c r="P222" s="138">
        <f>O222*H222</f>
        <v>0</v>
      </c>
      <c r="Q222" s="138">
        <v>0</v>
      </c>
      <c r="R222" s="138">
        <f>Q222*H222</f>
        <v>0</v>
      </c>
      <c r="S222" s="138">
        <v>0</v>
      </c>
      <c r="T222" s="139">
        <f>S222*H222</f>
        <v>0</v>
      </c>
      <c r="AR222" s="140" t="s">
        <v>157</v>
      </c>
      <c r="AT222" s="140" t="s">
        <v>152</v>
      </c>
      <c r="AU222" s="140" t="s">
        <v>89</v>
      </c>
      <c r="AY222" s="18" t="s">
        <v>150</v>
      </c>
      <c r="BE222" s="141">
        <f>IF(N222="základní",J222,0)</f>
        <v>0</v>
      </c>
      <c r="BF222" s="141">
        <f>IF(N222="snížená",J222,0)</f>
        <v>0</v>
      </c>
      <c r="BG222" s="141">
        <f>IF(N222="zákl. přenesená",J222,0)</f>
        <v>0</v>
      </c>
      <c r="BH222" s="141">
        <f>IF(N222="sníž. přenesená",J222,0)</f>
        <v>0</v>
      </c>
      <c r="BI222" s="141">
        <f>IF(N222="nulová",J222,0)</f>
        <v>0</v>
      </c>
      <c r="BJ222" s="18" t="s">
        <v>40</v>
      </c>
      <c r="BK222" s="141">
        <f>ROUND(I222*H222,2)</f>
        <v>0</v>
      </c>
      <c r="BL222" s="18" t="s">
        <v>157</v>
      </c>
      <c r="BM222" s="140" t="s">
        <v>327</v>
      </c>
    </row>
    <row r="223" spans="2:65" s="1" customFormat="1">
      <c r="B223" s="34"/>
      <c r="D223" s="163" t="s">
        <v>174</v>
      </c>
      <c r="F223" s="164" t="s">
        <v>328</v>
      </c>
      <c r="I223" s="165"/>
      <c r="L223" s="34"/>
      <c r="M223" s="166"/>
      <c r="T223" s="55"/>
      <c r="AT223" s="18" t="s">
        <v>174</v>
      </c>
      <c r="AU223" s="18" t="s">
        <v>89</v>
      </c>
    </row>
    <row r="224" spans="2:65" s="13" customFormat="1">
      <c r="B224" s="149"/>
      <c r="D224" s="143" t="s">
        <v>159</v>
      </c>
      <c r="E224" s="150" t="s">
        <v>32</v>
      </c>
      <c r="F224" s="151" t="s">
        <v>285</v>
      </c>
      <c r="H224" s="152">
        <v>14.85</v>
      </c>
      <c r="I224" s="153"/>
      <c r="L224" s="149"/>
      <c r="M224" s="154"/>
      <c r="T224" s="155"/>
      <c r="AT224" s="150" t="s">
        <v>159</v>
      </c>
      <c r="AU224" s="150" t="s">
        <v>89</v>
      </c>
      <c r="AV224" s="13" t="s">
        <v>89</v>
      </c>
      <c r="AW224" s="13" t="s">
        <v>38</v>
      </c>
      <c r="AX224" s="13" t="s">
        <v>40</v>
      </c>
      <c r="AY224" s="150" t="s">
        <v>150</v>
      </c>
    </row>
    <row r="225" spans="2:65" s="1" customFormat="1" ht="49.05" customHeight="1">
      <c r="B225" s="34"/>
      <c r="C225" s="129" t="s">
        <v>329</v>
      </c>
      <c r="D225" s="129" t="s">
        <v>152</v>
      </c>
      <c r="E225" s="130" t="s">
        <v>330</v>
      </c>
      <c r="F225" s="131" t="s">
        <v>331</v>
      </c>
      <c r="G225" s="132" t="s">
        <v>282</v>
      </c>
      <c r="H225" s="133">
        <v>1689.732</v>
      </c>
      <c r="I225" s="134"/>
      <c r="J225" s="135">
        <f>ROUND(I225*H225,2)</f>
        <v>0</v>
      </c>
      <c r="K225" s="131" t="s">
        <v>172</v>
      </c>
      <c r="L225" s="34"/>
      <c r="M225" s="136" t="s">
        <v>32</v>
      </c>
      <c r="N225" s="137" t="s">
        <v>51</v>
      </c>
      <c r="P225" s="138">
        <f>O225*H225</f>
        <v>0</v>
      </c>
      <c r="Q225" s="138">
        <v>0</v>
      </c>
      <c r="R225" s="138">
        <f>Q225*H225</f>
        <v>0</v>
      </c>
      <c r="S225" s="138">
        <v>0</v>
      </c>
      <c r="T225" s="139">
        <f>S225*H225</f>
        <v>0</v>
      </c>
      <c r="AR225" s="140" t="s">
        <v>157</v>
      </c>
      <c r="AT225" s="140" t="s">
        <v>152</v>
      </c>
      <c r="AU225" s="140" t="s">
        <v>89</v>
      </c>
      <c r="AY225" s="18" t="s">
        <v>150</v>
      </c>
      <c r="BE225" s="141">
        <f>IF(N225="základní",J225,0)</f>
        <v>0</v>
      </c>
      <c r="BF225" s="141">
        <f>IF(N225="snížená",J225,0)</f>
        <v>0</v>
      </c>
      <c r="BG225" s="141">
        <f>IF(N225="zákl. přenesená",J225,0)</f>
        <v>0</v>
      </c>
      <c r="BH225" s="141">
        <f>IF(N225="sníž. přenesená",J225,0)</f>
        <v>0</v>
      </c>
      <c r="BI225" s="141">
        <f>IF(N225="nulová",J225,0)</f>
        <v>0</v>
      </c>
      <c r="BJ225" s="18" t="s">
        <v>40</v>
      </c>
      <c r="BK225" s="141">
        <f>ROUND(I225*H225,2)</f>
        <v>0</v>
      </c>
      <c r="BL225" s="18" t="s">
        <v>157</v>
      </c>
      <c r="BM225" s="140" t="s">
        <v>332</v>
      </c>
    </row>
    <row r="226" spans="2:65" s="1" customFormat="1">
      <c r="B226" s="34"/>
      <c r="D226" s="163" t="s">
        <v>174</v>
      </c>
      <c r="F226" s="164" t="s">
        <v>333</v>
      </c>
      <c r="I226" s="165"/>
      <c r="L226" s="34"/>
      <c r="M226" s="166"/>
      <c r="T226" s="55"/>
      <c r="AT226" s="18" t="s">
        <v>174</v>
      </c>
      <c r="AU226" s="18" t="s">
        <v>89</v>
      </c>
    </row>
    <row r="227" spans="2:65" s="13" customFormat="1">
      <c r="B227" s="149"/>
      <c r="D227" s="143" t="s">
        <v>159</v>
      </c>
      <c r="E227" s="150" t="s">
        <v>32</v>
      </c>
      <c r="F227" s="151" t="s">
        <v>334</v>
      </c>
      <c r="H227" s="152">
        <v>1689.732</v>
      </c>
      <c r="I227" s="153"/>
      <c r="L227" s="149"/>
      <c r="M227" s="154"/>
      <c r="T227" s="155"/>
      <c r="AT227" s="150" t="s">
        <v>159</v>
      </c>
      <c r="AU227" s="150" t="s">
        <v>89</v>
      </c>
      <c r="AV227" s="13" t="s">
        <v>89</v>
      </c>
      <c r="AW227" s="13" t="s">
        <v>38</v>
      </c>
      <c r="AX227" s="13" t="s">
        <v>40</v>
      </c>
      <c r="AY227" s="150" t="s">
        <v>150</v>
      </c>
    </row>
    <row r="228" spans="2:65" s="1" customFormat="1" ht="44.25" customHeight="1">
      <c r="B228" s="34"/>
      <c r="C228" s="129" t="s">
        <v>335</v>
      </c>
      <c r="D228" s="129" t="s">
        <v>152</v>
      </c>
      <c r="E228" s="130" t="s">
        <v>336</v>
      </c>
      <c r="F228" s="131" t="s">
        <v>337</v>
      </c>
      <c r="G228" s="132" t="s">
        <v>282</v>
      </c>
      <c r="H228" s="133">
        <v>403.108</v>
      </c>
      <c r="I228" s="134"/>
      <c r="J228" s="135">
        <f>ROUND(I228*H228,2)</f>
        <v>0</v>
      </c>
      <c r="K228" s="131" t="s">
        <v>172</v>
      </c>
      <c r="L228" s="34"/>
      <c r="M228" s="136" t="s">
        <v>32</v>
      </c>
      <c r="N228" s="137" t="s">
        <v>51</v>
      </c>
      <c r="P228" s="138">
        <f>O228*H228</f>
        <v>0</v>
      </c>
      <c r="Q228" s="138">
        <v>0</v>
      </c>
      <c r="R228" s="138">
        <f>Q228*H228</f>
        <v>0</v>
      </c>
      <c r="S228" s="138">
        <v>0</v>
      </c>
      <c r="T228" s="139">
        <f>S228*H228</f>
        <v>0</v>
      </c>
      <c r="AR228" s="140" t="s">
        <v>157</v>
      </c>
      <c r="AT228" s="140" t="s">
        <v>152</v>
      </c>
      <c r="AU228" s="140" t="s">
        <v>89</v>
      </c>
      <c r="AY228" s="18" t="s">
        <v>150</v>
      </c>
      <c r="BE228" s="141">
        <f>IF(N228="základní",J228,0)</f>
        <v>0</v>
      </c>
      <c r="BF228" s="141">
        <f>IF(N228="snížená",J228,0)</f>
        <v>0</v>
      </c>
      <c r="BG228" s="141">
        <f>IF(N228="zákl. přenesená",J228,0)</f>
        <v>0</v>
      </c>
      <c r="BH228" s="141">
        <f>IF(N228="sníž. přenesená",J228,0)</f>
        <v>0</v>
      </c>
      <c r="BI228" s="141">
        <f>IF(N228="nulová",J228,0)</f>
        <v>0</v>
      </c>
      <c r="BJ228" s="18" t="s">
        <v>40</v>
      </c>
      <c r="BK228" s="141">
        <f>ROUND(I228*H228,2)</f>
        <v>0</v>
      </c>
      <c r="BL228" s="18" t="s">
        <v>157</v>
      </c>
      <c r="BM228" s="140" t="s">
        <v>338</v>
      </c>
    </row>
    <row r="229" spans="2:65" s="1" customFormat="1">
      <c r="B229" s="34"/>
      <c r="D229" s="163" t="s">
        <v>174</v>
      </c>
      <c r="F229" s="164" t="s">
        <v>339</v>
      </c>
      <c r="I229" s="165"/>
      <c r="L229" s="34"/>
      <c r="M229" s="166"/>
      <c r="T229" s="55"/>
      <c r="AT229" s="18" t="s">
        <v>174</v>
      </c>
      <c r="AU229" s="18" t="s">
        <v>89</v>
      </c>
    </row>
    <row r="230" spans="2:65" s="13" customFormat="1">
      <c r="B230" s="149"/>
      <c r="D230" s="143" t="s">
        <v>159</v>
      </c>
      <c r="E230" s="150" t="s">
        <v>32</v>
      </c>
      <c r="F230" s="151" t="s">
        <v>298</v>
      </c>
      <c r="H230" s="152">
        <v>403.108</v>
      </c>
      <c r="I230" s="153"/>
      <c r="L230" s="149"/>
      <c r="M230" s="154"/>
      <c r="T230" s="155"/>
      <c r="AT230" s="150" t="s">
        <v>159</v>
      </c>
      <c r="AU230" s="150" t="s">
        <v>89</v>
      </c>
      <c r="AV230" s="13" t="s">
        <v>89</v>
      </c>
      <c r="AW230" s="13" t="s">
        <v>38</v>
      </c>
      <c r="AX230" s="13" t="s">
        <v>40</v>
      </c>
      <c r="AY230" s="150" t="s">
        <v>150</v>
      </c>
    </row>
    <row r="231" spans="2:65" s="1" customFormat="1" ht="44.25" customHeight="1">
      <c r="B231" s="34"/>
      <c r="C231" s="129" t="s">
        <v>340</v>
      </c>
      <c r="D231" s="129" t="s">
        <v>152</v>
      </c>
      <c r="E231" s="130" t="s">
        <v>341</v>
      </c>
      <c r="F231" s="131" t="s">
        <v>342</v>
      </c>
      <c r="G231" s="132" t="s">
        <v>282</v>
      </c>
      <c r="H231" s="133">
        <v>155.066</v>
      </c>
      <c r="I231" s="134"/>
      <c r="J231" s="135">
        <f>ROUND(I231*H231,2)</f>
        <v>0</v>
      </c>
      <c r="K231" s="131" t="s">
        <v>172</v>
      </c>
      <c r="L231" s="34"/>
      <c r="M231" s="136" t="s">
        <v>32</v>
      </c>
      <c r="N231" s="137" t="s">
        <v>51</v>
      </c>
      <c r="P231" s="138">
        <f>O231*H231</f>
        <v>0</v>
      </c>
      <c r="Q231" s="138">
        <v>0</v>
      </c>
      <c r="R231" s="138">
        <f>Q231*H231</f>
        <v>0</v>
      </c>
      <c r="S231" s="138">
        <v>0</v>
      </c>
      <c r="T231" s="139">
        <f>S231*H231</f>
        <v>0</v>
      </c>
      <c r="AR231" s="140" t="s">
        <v>157</v>
      </c>
      <c r="AT231" s="140" t="s">
        <v>152</v>
      </c>
      <c r="AU231" s="140" t="s">
        <v>89</v>
      </c>
      <c r="AY231" s="18" t="s">
        <v>150</v>
      </c>
      <c r="BE231" s="141">
        <f>IF(N231="základní",J231,0)</f>
        <v>0</v>
      </c>
      <c r="BF231" s="141">
        <f>IF(N231="snížená",J231,0)</f>
        <v>0</v>
      </c>
      <c r="BG231" s="141">
        <f>IF(N231="zákl. přenesená",J231,0)</f>
        <v>0</v>
      </c>
      <c r="BH231" s="141">
        <f>IF(N231="sníž. přenesená",J231,0)</f>
        <v>0</v>
      </c>
      <c r="BI231" s="141">
        <f>IF(N231="nulová",J231,0)</f>
        <v>0</v>
      </c>
      <c r="BJ231" s="18" t="s">
        <v>40</v>
      </c>
      <c r="BK231" s="141">
        <f>ROUND(I231*H231,2)</f>
        <v>0</v>
      </c>
      <c r="BL231" s="18" t="s">
        <v>157</v>
      </c>
      <c r="BM231" s="140" t="s">
        <v>343</v>
      </c>
    </row>
    <row r="232" spans="2:65" s="1" customFormat="1">
      <c r="B232" s="34"/>
      <c r="D232" s="163" t="s">
        <v>174</v>
      </c>
      <c r="F232" s="164" t="s">
        <v>344</v>
      </c>
      <c r="I232" s="165"/>
      <c r="L232" s="34"/>
      <c r="M232" s="166"/>
      <c r="T232" s="55"/>
      <c r="AT232" s="18" t="s">
        <v>174</v>
      </c>
      <c r="AU232" s="18" t="s">
        <v>89</v>
      </c>
    </row>
    <row r="233" spans="2:65" s="13" customFormat="1">
      <c r="B233" s="149"/>
      <c r="D233" s="143" t="s">
        <v>159</v>
      </c>
      <c r="E233" s="150" t="s">
        <v>32</v>
      </c>
      <c r="F233" s="151" t="s">
        <v>299</v>
      </c>
      <c r="H233" s="152">
        <v>155.066</v>
      </c>
      <c r="I233" s="153"/>
      <c r="L233" s="149"/>
      <c r="M233" s="175"/>
      <c r="N233" s="176"/>
      <c r="O233" s="176"/>
      <c r="P233" s="176"/>
      <c r="Q233" s="176"/>
      <c r="R233" s="176"/>
      <c r="S233" s="176"/>
      <c r="T233" s="177"/>
      <c r="AT233" s="150" t="s">
        <v>159</v>
      </c>
      <c r="AU233" s="150" t="s">
        <v>89</v>
      </c>
      <c r="AV233" s="13" t="s">
        <v>89</v>
      </c>
      <c r="AW233" s="13" t="s">
        <v>38</v>
      </c>
      <c r="AX233" s="13" t="s">
        <v>40</v>
      </c>
      <c r="AY233" s="150" t="s">
        <v>150</v>
      </c>
    </row>
    <row r="234" spans="2:65" s="1" customFormat="1" ht="6.9" customHeight="1">
      <c r="B234" s="43"/>
      <c r="C234" s="44"/>
      <c r="D234" s="44"/>
      <c r="E234" s="44"/>
      <c r="F234" s="44"/>
      <c r="G234" s="44"/>
      <c r="H234" s="44"/>
      <c r="I234" s="44"/>
      <c r="J234" s="44"/>
      <c r="K234" s="44"/>
      <c r="L234" s="34"/>
    </row>
  </sheetData>
  <sheetProtection algorithmName="SHA-512" hashValue="2lOMhmmzdqooUCqtsvcblmtIGtvdccgo4RGeaR/VnrNW3W5Bh/cnw6rtOBiBW9NGj/nsbATLInaglQxiY+46Jg==" saltValue="Mo1MFzEaOAccr8EbYSfvq30SVauf6f9TvWMUor1OFbDgP7GX+SW0goSX09LdKIl+3k+DLWfEmMD6HdDl2ATnCw==" spinCount="100000" sheet="1" objects="1" scenarios="1" formatColumns="0" formatRows="0" autoFilter="0"/>
  <autoFilter ref="C82:K233" xr:uid="{00000000-0009-0000-0000-000001000000}"/>
  <mergeCells count="9">
    <mergeCell ref="E50:H50"/>
    <mergeCell ref="E73:H73"/>
    <mergeCell ref="E75:H75"/>
    <mergeCell ref="L2:V2"/>
    <mergeCell ref="E7:H7"/>
    <mergeCell ref="E9:H9"/>
    <mergeCell ref="E18:H18"/>
    <mergeCell ref="E27:H27"/>
    <mergeCell ref="E48:H48"/>
  </mergeCells>
  <hyperlinks>
    <hyperlink ref="F95" r:id="rId1" xr:uid="{00000000-0004-0000-0100-000000000000}"/>
    <hyperlink ref="F104" r:id="rId2" xr:uid="{00000000-0004-0000-0100-000001000000}"/>
    <hyperlink ref="F109" r:id="rId3" xr:uid="{00000000-0004-0000-0100-000002000000}"/>
    <hyperlink ref="F116" r:id="rId4" xr:uid="{00000000-0004-0000-0100-000003000000}"/>
    <hyperlink ref="F122" r:id="rId5" xr:uid="{00000000-0004-0000-0100-000004000000}"/>
    <hyperlink ref="F131" r:id="rId6" xr:uid="{00000000-0004-0000-0100-000005000000}"/>
    <hyperlink ref="F147" r:id="rId7" xr:uid="{00000000-0004-0000-0100-000006000000}"/>
    <hyperlink ref="F153" r:id="rId8" xr:uid="{00000000-0004-0000-0100-000007000000}"/>
    <hyperlink ref="F160" r:id="rId9" xr:uid="{00000000-0004-0000-0100-000008000000}"/>
    <hyperlink ref="F168" r:id="rId10" xr:uid="{00000000-0004-0000-0100-000009000000}"/>
    <hyperlink ref="F177" r:id="rId11" xr:uid="{00000000-0004-0000-0100-00000A000000}"/>
    <hyperlink ref="F180" r:id="rId12" xr:uid="{00000000-0004-0000-0100-00000B000000}"/>
    <hyperlink ref="F183" r:id="rId13" xr:uid="{00000000-0004-0000-0100-00000C000000}"/>
    <hyperlink ref="F195" r:id="rId14" xr:uid="{00000000-0004-0000-0100-00000D000000}"/>
    <hyperlink ref="F208" r:id="rId15" xr:uid="{00000000-0004-0000-0100-00000E000000}"/>
    <hyperlink ref="F220" r:id="rId16" xr:uid="{00000000-0004-0000-0100-00000F000000}"/>
    <hyperlink ref="F223" r:id="rId17" xr:uid="{00000000-0004-0000-0100-000010000000}"/>
    <hyperlink ref="F226" r:id="rId18" xr:uid="{00000000-0004-0000-0100-000011000000}"/>
    <hyperlink ref="F229" r:id="rId19" xr:uid="{00000000-0004-0000-0100-000012000000}"/>
    <hyperlink ref="F232" r:id="rId20" xr:uid="{00000000-0004-0000-01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6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92</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345</v>
      </c>
      <c r="F9" s="839"/>
      <c r="G9" s="839"/>
      <c r="H9" s="839"/>
      <c r="L9" s="34"/>
    </row>
    <row r="10" spans="2:46" s="1" customFormat="1">
      <c r="B10" s="34"/>
      <c r="L10" s="34"/>
    </row>
    <row r="11" spans="2:46" s="1" customFormat="1" ht="12" customHeight="1">
      <c r="B11" s="34"/>
      <c r="D11" s="28" t="s">
        <v>18</v>
      </c>
      <c r="F11" s="26" t="s">
        <v>19</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ROUND(J108,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ROUND((SUM(BE108:BE968)),  0)</f>
        <v>0</v>
      </c>
      <c r="I33" s="91">
        <v>0.21</v>
      </c>
      <c r="J33" s="90">
        <f>ROUND(((SUM(BE108:BE968))*I33),  0)</f>
        <v>0</v>
      </c>
      <c r="L33" s="34"/>
    </row>
    <row r="34" spans="2:12" s="1" customFormat="1" ht="14.4" customHeight="1">
      <c r="B34" s="34"/>
      <c r="E34" s="28" t="s">
        <v>52</v>
      </c>
      <c r="F34" s="90">
        <f>ROUND((SUM(BF108:BF968)),  0)</f>
        <v>0</v>
      </c>
      <c r="I34" s="91">
        <v>0.12</v>
      </c>
      <c r="J34" s="90">
        <f>ROUND(((SUM(BF108:BF968))*I34),  0)</f>
        <v>0</v>
      </c>
      <c r="L34" s="34"/>
    </row>
    <row r="35" spans="2:12" s="1" customFormat="1" ht="14.4" hidden="1" customHeight="1">
      <c r="B35" s="34"/>
      <c r="E35" s="28" t="s">
        <v>53</v>
      </c>
      <c r="F35" s="90">
        <f>ROUND((SUM(BG108:BG968)),  0)</f>
        <v>0</v>
      </c>
      <c r="I35" s="91">
        <v>0.21</v>
      </c>
      <c r="J35" s="90">
        <f>0</f>
        <v>0</v>
      </c>
      <c r="L35" s="34"/>
    </row>
    <row r="36" spans="2:12" s="1" customFormat="1" ht="14.4" hidden="1" customHeight="1">
      <c r="B36" s="34"/>
      <c r="E36" s="28" t="s">
        <v>54</v>
      </c>
      <c r="F36" s="90">
        <f>ROUND((SUM(BH108:BH968)),  0)</f>
        <v>0</v>
      </c>
      <c r="I36" s="91">
        <v>0.12</v>
      </c>
      <c r="J36" s="90">
        <f>0</f>
        <v>0</v>
      </c>
      <c r="L36" s="34"/>
    </row>
    <row r="37" spans="2:12" s="1" customFormat="1" ht="14.4" hidden="1" customHeight="1">
      <c r="B37" s="34"/>
      <c r="E37" s="28" t="s">
        <v>55</v>
      </c>
      <c r="F37" s="90">
        <f>ROUND((SUM(BI108:BI968)),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02 - SO 02 - Dostavba - 1. část</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J108</f>
        <v>0</v>
      </c>
      <c r="L59" s="34"/>
      <c r="AU59" s="18" t="s">
        <v>130</v>
      </c>
    </row>
    <row r="60" spans="2:47" s="8" customFormat="1" ht="24.9" customHeight="1">
      <c r="B60" s="101"/>
      <c r="D60" s="102" t="s">
        <v>131</v>
      </c>
      <c r="E60" s="103"/>
      <c r="F60" s="103"/>
      <c r="G60" s="103"/>
      <c r="H60" s="103"/>
      <c r="I60" s="103"/>
      <c r="J60" s="104">
        <f>J109</f>
        <v>0</v>
      </c>
      <c r="L60" s="101"/>
    </row>
    <row r="61" spans="2:47" s="9" customFormat="1" ht="19.95" customHeight="1">
      <c r="B61" s="105"/>
      <c r="D61" s="106" t="s">
        <v>132</v>
      </c>
      <c r="E61" s="107"/>
      <c r="F61" s="107"/>
      <c r="G61" s="107"/>
      <c r="H61" s="107"/>
      <c r="I61" s="107"/>
      <c r="J61" s="108">
        <f>J110</f>
        <v>0</v>
      </c>
      <c r="L61" s="105"/>
    </row>
    <row r="62" spans="2:47" s="9" customFormat="1" ht="19.95" customHeight="1">
      <c r="B62" s="105"/>
      <c r="D62" s="106" t="s">
        <v>346</v>
      </c>
      <c r="E62" s="107"/>
      <c r="F62" s="107"/>
      <c r="G62" s="107"/>
      <c r="H62" s="107"/>
      <c r="I62" s="107"/>
      <c r="J62" s="108">
        <f>J164</f>
        <v>0</v>
      </c>
      <c r="L62" s="105"/>
    </row>
    <row r="63" spans="2:47" s="9" customFormat="1" ht="19.95" customHeight="1">
      <c r="B63" s="105"/>
      <c r="D63" s="106" t="s">
        <v>347</v>
      </c>
      <c r="E63" s="107"/>
      <c r="F63" s="107"/>
      <c r="G63" s="107"/>
      <c r="H63" s="107"/>
      <c r="I63" s="107"/>
      <c r="J63" s="108">
        <f>J312</f>
        <v>0</v>
      </c>
      <c r="L63" s="105"/>
    </row>
    <row r="64" spans="2:47" s="9" customFormat="1" ht="19.95" customHeight="1">
      <c r="B64" s="105"/>
      <c r="D64" s="106" t="s">
        <v>348</v>
      </c>
      <c r="E64" s="107"/>
      <c r="F64" s="107"/>
      <c r="G64" s="107"/>
      <c r="H64" s="107"/>
      <c r="I64" s="107"/>
      <c r="J64" s="108">
        <f>J426</f>
        <v>0</v>
      </c>
      <c r="L64" s="105"/>
    </row>
    <row r="65" spans="2:12" s="9" customFormat="1" ht="19.95" customHeight="1">
      <c r="B65" s="105"/>
      <c r="D65" s="106" t="s">
        <v>349</v>
      </c>
      <c r="E65" s="107"/>
      <c r="F65" s="107"/>
      <c r="G65" s="107"/>
      <c r="H65" s="107"/>
      <c r="I65" s="107"/>
      <c r="J65" s="108">
        <f>J464</f>
        <v>0</v>
      </c>
      <c r="L65" s="105"/>
    </row>
    <row r="66" spans="2:12" s="9" customFormat="1" ht="19.95" customHeight="1">
      <c r="B66" s="105"/>
      <c r="D66" s="106" t="s">
        <v>133</v>
      </c>
      <c r="E66" s="107"/>
      <c r="F66" s="107"/>
      <c r="G66" s="107"/>
      <c r="H66" s="107"/>
      <c r="I66" s="107"/>
      <c r="J66" s="108">
        <f>J603</f>
        <v>0</v>
      </c>
      <c r="L66" s="105"/>
    </row>
    <row r="67" spans="2:12" s="9" customFormat="1" ht="19.95" customHeight="1">
      <c r="B67" s="105"/>
      <c r="D67" s="106" t="s">
        <v>350</v>
      </c>
      <c r="E67" s="107"/>
      <c r="F67" s="107"/>
      <c r="G67" s="107"/>
      <c r="H67" s="107"/>
      <c r="I67" s="107"/>
      <c r="J67" s="108">
        <f>J635</f>
        <v>0</v>
      </c>
      <c r="L67" s="105"/>
    </row>
    <row r="68" spans="2:12" s="8" customFormat="1" ht="24.9" customHeight="1">
      <c r="B68" s="101"/>
      <c r="D68" s="102" t="s">
        <v>351</v>
      </c>
      <c r="E68" s="103"/>
      <c r="F68" s="103"/>
      <c r="G68" s="103"/>
      <c r="H68" s="103"/>
      <c r="I68" s="103"/>
      <c r="J68" s="104">
        <f>J638</f>
        <v>0</v>
      </c>
      <c r="L68" s="101"/>
    </row>
    <row r="69" spans="2:12" s="9" customFormat="1" ht="19.95" customHeight="1">
      <c r="B69" s="105"/>
      <c r="D69" s="106" t="s">
        <v>352</v>
      </c>
      <c r="E69" s="107"/>
      <c r="F69" s="107"/>
      <c r="G69" s="107"/>
      <c r="H69" s="107"/>
      <c r="I69" s="107"/>
      <c r="J69" s="108">
        <f>J639</f>
        <v>0</v>
      </c>
      <c r="L69" s="105"/>
    </row>
    <row r="70" spans="2:12" s="9" customFormat="1" ht="19.95" customHeight="1">
      <c r="B70" s="105"/>
      <c r="D70" s="106" t="s">
        <v>353</v>
      </c>
      <c r="E70" s="107"/>
      <c r="F70" s="107"/>
      <c r="G70" s="107"/>
      <c r="H70" s="107"/>
      <c r="I70" s="107"/>
      <c r="J70" s="108">
        <f>J659</f>
        <v>0</v>
      </c>
      <c r="L70" s="105"/>
    </row>
    <row r="71" spans="2:12" s="9" customFormat="1" ht="19.95" customHeight="1">
      <c r="B71" s="105"/>
      <c r="D71" s="106" t="s">
        <v>354</v>
      </c>
      <c r="E71" s="107"/>
      <c r="F71" s="107"/>
      <c r="G71" s="107"/>
      <c r="H71" s="107"/>
      <c r="I71" s="107"/>
      <c r="J71" s="108">
        <f>J662</f>
        <v>0</v>
      </c>
      <c r="L71" s="105"/>
    </row>
    <row r="72" spans="2:12" s="9" customFormat="1" ht="19.95" customHeight="1">
      <c r="B72" s="105"/>
      <c r="D72" s="106" t="s">
        <v>355</v>
      </c>
      <c r="E72" s="107"/>
      <c r="F72" s="107"/>
      <c r="G72" s="107"/>
      <c r="H72" s="107"/>
      <c r="I72" s="107"/>
      <c r="J72" s="108">
        <f>J665</f>
        <v>0</v>
      </c>
      <c r="L72" s="105"/>
    </row>
    <row r="73" spans="2:12" s="9" customFormat="1" ht="19.95" customHeight="1">
      <c r="B73" s="105"/>
      <c r="D73" s="106" t="s">
        <v>356</v>
      </c>
      <c r="E73" s="107"/>
      <c r="F73" s="107"/>
      <c r="G73" s="107"/>
      <c r="H73" s="107"/>
      <c r="I73" s="107"/>
      <c r="J73" s="108">
        <f>J668</f>
        <v>0</v>
      </c>
      <c r="L73" s="105"/>
    </row>
    <row r="74" spans="2:12" s="9" customFormat="1" ht="19.95" customHeight="1">
      <c r="B74" s="105"/>
      <c r="D74" s="106" t="s">
        <v>357</v>
      </c>
      <c r="E74" s="107"/>
      <c r="F74" s="107"/>
      <c r="G74" s="107"/>
      <c r="H74" s="107"/>
      <c r="I74" s="107"/>
      <c r="J74" s="108">
        <f>J670</f>
        <v>0</v>
      </c>
      <c r="L74" s="105"/>
    </row>
    <row r="75" spans="2:12" s="9" customFormat="1" ht="19.95" customHeight="1">
      <c r="B75" s="105"/>
      <c r="D75" s="106" t="s">
        <v>358</v>
      </c>
      <c r="E75" s="107"/>
      <c r="F75" s="107"/>
      <c r="G75" s="107"/>
      <c r="H75" s="107"/>
      <c r="I75" s="107"/>
      <c r="J75" s="108">
        <f>J672</f>
        <v>0</v>
      </c>
      <c r="L75" s="105"/>
    </row>
    <row r="76" spans="2:12" s="9" customFormat="1" ht="19.95" customHeight="1">
      <c r="B76" s="105"/>
      <c r="D76" s="106" t="s">
        <v>359</v>
      </c>
      <c r="E76" s="107"/>
      <c r="F76" s="107"/>
      <c r="G76" s="107"/>
      <c r="H76" s="107"/>
      <c r="I76" s="107"/>
      <c r="J76" s="108">
        <f>J679</f>
        <v>0</v>
      </c>
      <c r="L76" s="105"/>
    </row>
    <row r="77" spans="2:12" s="9" customFormat="1" ht="19.95" customHeight="1">
      <c r="B77" s="105"/>
      <c r="D77" s="106" t="s">
        <v>360</v>
      </c>
      <c r="E77" s="107"/>
      <c r="F77" s="107"/>
      <c r="G77" s="107"/>
      <c r="H77" s="107"/>
      <c r="I77" s="107"/>
      <c r="J77" s="108">
        <f>J681</f>
        <v>0</v>
      </c>
      <c r="L77" s="105"/>
    </row>
    <row r="78" spans="2:12" s="9" customFormat="1" ht="19.95" customHeight="1">
      <c r="B78" s="105"/>
      <c r="D78" s="106" t="s">
        <v>361</v>
      </c>
      <c r="E78" s="107"/>
      <c r="F78" s="107"/>
      <c r="G78" s="107"/>
      <c r="H78" s="107"/>
      <c r="I78" s="107"/>
      <c r="J78" s="108">
        <f>J689</f>
        <v>0</v>
      </c>
      <c r="L78" s="105"/>
    </row>
    <row r="79" spans="2:12" s="9" customFormat="1" ht="19.95" customHeight="1">
      <c r="B79" s="105"/>
      <c r="D79" s="106" t="s">
        <v>362</v>
      </c>
      <c r="E79" s="107"/>
      <c r="F79" s="107"/>
      <c r="G79" s="107"/>
      <c r="H79" s="107"/>
      <c r="I79" s="107"/>
      <c r="J79" s="108">
        <f>J693</f>
        <v>0</v>
      </c>
      <c r="L79" s="105"/>
    </row>
    <row r="80" spans="2:12" s="9" customFormat="1" ht="19.95" customHeight="1">
      <c r="B80" s="105"/>
      <c r="D80" s="106" t="s">
        <v>363</v>
      </c>
      <c r="E80" s="107"/>
      <c r="F80" s="107"/>
      <c r="G80" s="107"/>
      <c r="H80" s="107"/>
      <c r="I80" s="107"/>
      <c r="J80" s="108">
        <f>J697</f>
        <v>0</v>
      </c>
      <c r="L80" s="105"/>
    </row>
    <row r="81" spans="2:12" s="9" customFormat="1" ht="19.95" customHeight="1">
      <c r="B81" s="105"/>
      <c r="D81" s="106" t="s">
        <v>364</v>
      </c>
      <c r="E81" s="107"/>
      <c r="F81" s="107"/>
      <c r="G81" s="107"/>
      <c r="H81" s="107"/>
      <c r="I81" s="107"/>
      <c r="J81" s="108">
        <f>J709</f>
        <v>0</v>
      </c>
      <c r="L81" s="105"/>
    </row>
    <row r="82" spans="2:12" s="9" customFormat="1" ht="19.95" customHeight="1">
      <c r="B82" s="105"/>
      <c r="D82" s="106" t="s">
        <v>365</v>
      </c>
      <c r="E82" s="107"/>
      <c r="F82" s="107"/>
      <c r="G82" s="107"/>
      <c r="H82" s="107"/>
      <c r="I82" s="107"/>
      <c r="J82" s="108">
        <f>J892</f>
        <v>0</v>
      </c>
      <c r="L82" s="105"/>
    </row>
    <row r="83" spans="2:12" s="9" customFormat="1" ht="19.95" customHeight="1">
      <c r="B83" s="105"/>
      <c r="D83" s="106" t="s">
        <v>366</v>
      </c>
      <c r="E83" s="107"/>
      <c r="F83" s="107"/>
      <c r="G83" s="107"/>
      <c r="H83" s="107"/>
      <c r="I83" s="107"/>
      <c r="J83" s="108">
        <f>J896</f>
        <v>0</v>
      </c>
      <c r="L83" s="105"/>
    </row>
    <row r="84" spans="2:12" s="9" customFormat="1" ht="19.95" customHeight="1">
      <c r="B84" s="105"/>
      <c r="D84" s="106" t="s">
        <v>367</v>
      </c>
      <c r="E84" s="107"/>
      <c r="F84" s="107"/>
      <c r="G84" s="107"/>
      <c r="H84" s="107"/>
      <c r="I84" s="107"/>
      <c r="J84" s="108">
        <f>J944</f>
        <v>0</v>
      </c>
      <c r="L84" s="105"/>
    </row>
    <row r="85" spans="2:12" s="9" customFormat="1" ht="19.95" customHeight="1">
      <c r="B85" s="105"/>
      <c r="D85" s="106" t="s">
        <v>368</v>
      </c>
      <c r="E85" s="107"/>
      <c r="F85" s="107"/>
      <c r="G85" s="107"/>
      <c r="H85" s="107"/>
      <c r="I85" s="107"/>
      <c r="J85" s="108">
        <f>J946</f>
        <v>0</v>
      </c>
      <c r="L85" s="105"/>
    </row>
    <row r="86" spans="2:12" s="8" customFormat="1" ht="24.9" customHeight="1">
      <c r="B86" s="101"/>
      <c r="D86" s="102" t="s">
        <v>369</v>
      </c>
      <c r="E86" s="103"/>
      <c r="F86" s="103"/>
      <c r="G86" s="103"/>
      <c r="H86" s="103"/>
      <c r="I86" s="103"/>
      <c r="J86" s="104">
        <f>J948</f>
        <v>0</v>
      </c>
      <c r="L86" s="101"/>
    </row>
    <row r="87" spans="2:12" s="9" customFormat="1" ht="19.95" customHeight="1">
      <c r="B87" s="105"/>
      <c r="D87" s="106" t="s">
        <v>370</v>
      </c>
      <c r="E87" s="107"/>
      <c r="F87" s="107"/>
      <c r="G87" s="107"/>
      <c r="H87" s="107"/>
      <c r="I87" s="107"/>
      <c r="J87" s="108">
        <f>J949</f>
        <v>0</v>
      </c>
      <c r="L87" s="105"/>
    </row>
    <row r="88" spans="2:12" s="9" customFormat="1" ht="19.95" customHeight="1">
      <c r="B88" s="105"/>
      <c r="D88" s="106" t="s">
        <v>371</v>
      </c>
      <c r="E88" s="107"/>
      <c r="F88" s="107"/>
      <c r="G88" s="107"/>
      <c r="H88" s="107"/>
      <c r="I88" s="107"/>
      <c r="J88" s="108">
        <f>J953</f>
        <v>0</v>
      </c>
      <c r="L88" s="105"/>
    </row>
    <row r="89" spans="2:12" s="1" customFormat="1" ht="21.75" customHeight="1">
      <c r="B89" s="34"/>
      <c r="L89" s="34"/>
    </row>
    <row r="90" spans="2:12" s="1" customFormat="1" ht="6.9" customHeight="1">
      <c r="B90" s="43"/>
      <c r="C90" s="44"/>
      <c r="D90" s="44"/>
      <c r="E90" s="44"/>
      <c r="F90" s="44"/>
      <c r="G90" s="44"/>
      <c r="H90" s="44"/>
      <c r="I90" s="44"/>
      <c r="J90" s="44"/>
      <c r="K90" s="44"/>
      <c r="L90" s="34"/>
    </row>
    <row r="94" spans="2:12" s="1" customFormat="1" ht="6.9" customHeight="1">
      <c r="B94" s="45"/>
      <c r="C94" s="46"/>
      <c r="D94" s="46"/>
      <c r="E94" s="46"/>
      <c r="F94" s="46"/>
      <c r="G94" s="46"/>
      <c r="H94" s="46"/>
      <c r="I94" s="46"/>
      <c r="J94" s="46"/>
      <c r="K94" s="46"/>
      <c r="L94" s="34"/>
    </row>
    <row r="95" spans="2:12" s="1" customFormat="1" ht="24.9" customHeight="1">
      <c r="B95" s="34"/>
      <c r="C95" s="22" t="s">
        <v>135</v>
      </c>
      <c r="L95" s="34"/>
    </row>
    <row r="96" spans="2:12" s="1" customFormat="1" ht="6.9" customHeight="1">
      <c r="B96" s="34"/>
      <c r="L96" s="34"/>
    </row>
    <row r="97" spans="2:65" s="1" customFormat="1" ht="12" customHeight="1">
      <c r="B97" s="34"/>
      <c r="C97" s="28" t="s">
        <v>16</v>
      </c>
      <c r="L97" s="34"/>
    </row>
    <row r="98" spans="2:65" s="1" customFormat="1" ht="16.5" customHeight="1">
      <c r="B98" s="34"/>
      <c r="E98" s="840" t="str">
        <f>E7</f>
        <v>Dostavba sportovně rekreačního areálu Petynka</v>
      </c>
      <c r="F98" s="841"/>
      <c r="G98" s="841"/>
      <c r="H98" s="841"/>
      <c r="L98" s="34"/>
    </row>
    <row r="99" spans="2:65" s="1" customFormat="1" ht="12" customHeight="1">
      <c r="B99" s="34"/>
      <c r="C99" s="28" t="s">
        <v>124</v>
      </c>
      <c r="L99" s="34"/>
    </row>
    <row r="100" spans="2:65" s="1" customFormat="1" ht="16.5" customHeight="1">
      <c r="B100" s="34"/>
      <c r="E100" s="833" t="str">
        <f>E9</f>
        <v>02 - SO 02 - Dostavba - 1. část</v>
      </c>
      <c r="F100" s="839"/>
      <c r="G100" s="839"/>
      <c r="H100" s="839"/>
      <c r="L100" s="34"/>
    </row>
    <row r="101" spans="2:65" s="1" customFormat="1" ht="6.9" customHeight="1">
      <c r="B101" s="34"/>
      <c r="L101" s="34"/>
    </row>
    <row r="102" spans="2:65" s="1" customFormat="1" ht="12" customHeight="1">
      <c r="B102" s="34"/>
      <c r="C102" s="28" t="s">
        <v>22</v>
      </c>
      <c r="F102" s="26" t="str">
        <f>F12</f>
        <v>Praha</v>
      </c>
      <c r="I102" s="28" t="s">
        <v>24</v>
      </c>
      <c r="J102" s="51" t="str">
        <f>IF(J12="","",J12)</f>
        <v>24. 3. 2025</v>
      </c>
      <c r="L102" s="34"/>
    </row>
    <row r="103" spans="2:65" s="1" customFormat="1" ht="6.9" customHeight="1">
      <c r="B103" s="34"/>
      <c r="L103" s="34"/>
    </row>
    <row r="104" spans="2:65" s="1" customFormat="1" ht="25.65" customHeight="1">
      <c r="B104" s="34"/>
      <c r="C104" s="28" t="s">
        <v>30</v>
      </c>
      <c r="F104" s="26" t="str">
        <f>E15</f>
        <v>SNEO, a.s.</v>
      </c>
      <c r="I104" s="28" t="s">
        <v>37</v>
      </c>
      <c r="J104" s="32" t="str">
        <f>E21</f>
        <v>Ateliér 11 Hradec Králové s.r.o.</v>
      </c>
      <c r="L104" s="34"/>
    </row>
    <row r="105" spans="2:65" s="1" customFormat="1" ht="15.15" customHeight="1">
      <c r="B105" s="34"/>
      <c r="C105" s="28" t="s">
        <v>35</v>
      </c>
      <c r="F105" s="26" t="str">
        <f>IF(E18="","",E18)</f>
        <v>Vyplň údaj</v>
      </c>
      <c r="I105" s="28" t="s">
        <v>41</v>
      </c>
      <c r="J105" s="32" t="str">
        <f>E24</f>
        <v xml:space="preserve"> </v>
      </c>
      <c r="L105" s="34"/>
    </row>
    <row r="106" spans="2:65" s="1" customFormat="1" ht="10.35" customHeight="1">
      <c r="B106" s="34"/>
      <c r="L106" s="34"/>
    </row>
    <row r="107" spans="2:65" s="10" customFormat="1" ht="29.25" customHeight="1">
      <c r="B107" s="109"/>
      <c r="C107" s="110" t="s">
        <v>136</v>
      </c>
      <c r="D107" s="111" t="s">
        <v>65</v>
      </c>
      <c r="E107" s="111" t="s">
        <v>61</v>
      </c>
      <c r="F107" s="111" t="s">
        <v>62</v>
      </c>
      <c r="G107" s="111" t="s">
        <v>137</v>
      </c>
      <c r="H107" s="111" t="s">
        <v>138</v>
      </c>
      <c r="I107" s="111" t="s">
        <v>139</v>
      </c>
      <c r="J107" s="111" t="s">
        <v>129</v>
      </c>
      <c r="K107" s="112" t="s">
        <v>140</v>
      </c>
      <c r="L107" s="109"/>
      <c r="M107" s="58" t="s">
        <v>32</v>
      </c>
      <c r="N107" s="59" t="s">
        <v>50</v>
      </c>
      <c r="O107" s="59" t="s">
        <v>141</v>
      </c>
      <c r="P107" s="59" t="s">
        <v>142</v>
      </c>
      <c r="Q107" s="59" t="s">
        <v>143</v>
      </c>
      <c r="R107" s="59" t="s">
        <v>144</v>
      </c>
      <c r="S107" s="59" t="s">
        <v>145</v>
      </c>
      <c r="T107" s="60" t="s">
        <v>146</v>
      </c>
    </row>
    <row r="108" spans="2:65" s="1" customFormat="1" ht="22.8" customHeight="1">
      <c r="B108" s="34"/>
      <c r="C108" s="63" t="s">
        <v>147</v>
      </c>
      <c r="J108" s="113">
        <f>BK108</f>
        <v>0</v>
      </c>
      <c r="L108" s="34"/>
      <c r="M108" s="61"/>
      <c r="N108" s="52"/>
      <c r="O108" s="52"/>
      <c r="P108" s="114">
        <f>P109+P638+P948</f>
        <v>0</v>
      </c>
      <c r="Q108" s="52"/>
      <c r="R108" s="114">
        <f>R109+R638+R948</f>
        <v>18506.263216069998</v>
      </c>
      <c r="S108" s="52"/>
      <c r="T108" s="115">
        <f>T109+T638+T948</f>
        <v>109.15627360000001</v>
      </c>
      <c r="AT108" s="18" t="s">
        <v>79</v>
      </c>
      <c r="AU108" s="18" t="s">
        <v>130</v>
      </c>
      <c r="BK108" s="116">
        <f>BK109+BK638+BK948</f>
        <v>0</v>
      </c>
    </row>
    <row r="109" spans="2:65" s="11" customFormat="1" ht="25.95" customHeight="1">
      <c r="B109" s="117"/>
      <c r="D109" s="118" t="s">
        <v>79</v>
      </c>
      <c r="E109" s="119" t="s">
        <v>148</v>
      </c>
      <c r="F109" s="119" t="s">
        <v>149</v>
      </c>
      <c r="I109" s="120"/>
      <c r="J109" s="121">
        <f>BK109</f>
        <v>0</v>
      </c>
      <c r="L109" s="117"/>
      <c r="M109" s="122"/>
      <c r="P109" s="123">
        <f>P110+P164+P312+P426+P464+P603+P635</f>
        <v>0</v>
      </c>
      <c r="R109" s="123">
        <f>R110+R164+R312+R426+R464+R603+R635</f>
        <v>18301.039654649998</v>
      </c>
      <c r="T109" s="124">
        <f>T110+T164+T312+T426+T464+T603+T635</f>
        <v>109.15627360000001</v>
      </c>
      <c r="AR109" s="118" t="s">
        <v>40</v>
      </c>
      <c r="AT109" s="125" t="s">
        <v>79</v>
      </c>
      <c r="AU109" s="125" t="s">
        <v>80</v>
      </c>
      <c r="AY109" s="118" t="s">
        <v>150</v>
      </c>
      <c r="BK109" s="126">
        <f>BK110+BK164+BK312+BK426+BK464+BK603+BK635</f>
        <v>0</v>
      </c>
    </row>
    <row r="110" spans="2:65" s="11" customFormat="1" ht="22.8" customHeight="1">
      <c r="B110" s="117"/>
      <c r="D110" s="118" t="s">
        <v>79</v>
      </c>
      <c r="E110" s="127" t="s">
        <v>40</v>
      </c>
      <c r="F110" s="127" t="s">
        <v>151</v>
      </c>
      <c r="I110" s="120"/>
      <c r="J110" s="128">
        <f>BK110</f>
        <v>0</v>
      </c>
      <c r="L110" s="117"/>
      <c r="M110" s="122"/>
      <c r="P110" s="123">
        <f>SUM(P111:P163)</f>
        <v>0</v>
      </c>
      <c r="R110" s="123">
        <f>SUM(R111:R163)</f>
        <v>506.56880388000002</v>
      </c>
      <c r="T110" s="124">
        <f>SUM(T111:T163)</f>
        <v>0</v>
      </c>
      <c r="AR110" s="118" t="s">
        <v>40</v>
      </c>
      <c r="AT110" s="125" t="s">
        <v>79</v>
      </c>
      <c r="AU110" s="125" t="s">
        <v>40</v>
      </c>
      <c r="AY110" s="118" t="s">
        <v>150</v>
      </c>
      <c r="BK110" s="126">
        <f>SUM(BK111:BK163)</f>
        <v>0</v>
      </c>
    </row>
    <row r="111" spans="2:65" s="1" customFormat="1" ht="44.25" customHeight="1">
      <c r="B111" s="34"/>
      <c r="C111" s="129" t="s">
        <v>40</v>
      </c>
      <c r="D111" s="129" t="s">
        <v>152</v>
      </c>
      <c r="E111" s="130" t="s">
        <v>372</v>
      </c>
      <c r="F111" s="131" t="s">
        <v>373</v>
      </c>
      <c r="G111" s="132" t="s">
        <v>165</v>
      </c>
      <c r="H111" s="133">
        <v>12308.156000000001</v>
      </c>
      <c r="I111" s="134"/>
      <c r="J111" s="135">
        <f>ROUND(I111*H111,2)</f>
        <v>0</v>
      </c>
      <c r="K111" s="131" t="s">
        <v>172</v>
      </c>
      <c r="L111" s="34"/>
      <c r="M111" s="136" t="s">
        <v>32</v>
      </c>
      <c r="N111" s="137" t="s">
        <v>51</v>
      </c>
      <c r="P111" s="138">
        <f>O111*H111</f>
        <v>0</v>
      </c>
      <c r="Q111" s="138">
        <v>0</v>
      </c>
      <c r="R111" s="138">
        <f>Q111*H111</f>
        <v>0</v>
      </c>
      <c r="S111" s="138">
        <v>0</v>
      </c>
      <c r="T111" s="139">
        <f>S111*H111</f>
        <v>0</v>
      </c>
      <c r="AR111" s="140" t="s">
        <v>157</v>
      </c>
      <c r="AT111" s="140" t="s">
        <v>152</v>
      </c>
      <c r="AU111" s="140" t="s">
        <v>89</v>
      </c>
      <c r="AY111" s="18" t="s">
        <v>150</v>
      </c>
      <c r="BE111" s="141">
        <f>IF(N111="základní",J111,0)</f>
        <v>0</v>
      </c>
      <c r="BF111" s="141">
        <f>IF(N111="snížená",J111,0)</f>
        <v>0</v>
      </c>
      <c r="BG111" s="141">
        <f>IF(N111="zákl. přenesená",J111,0)</f>
        <v>0</v>
      </c>
      <c r="BH111" s="141">
        <f>IF(N111="sníž. přenesená",J111,0)</f>
        <v>0</v>
      </c>
      <c r="BI111" s="141">
        <f>IF(N111="nulová",J111,0)</f>
        <v>0</v>
      </c>
      <c r="BJ111" s="18" t="s">
        <v>40</v>
      </c>
      <c r="BK111" s="141">
        <f>ROUND(I111*H111,2)</f>
        <v>0</v>
      </c>
      <c r="BL111" s="18" t="s">
        <v>157</v>
      </c>
      <c r="BM111" s="140" t="s">
        <v>374</v>
      </c>
    </row>
    <row r="112" spans="2:65" s="1" customFormat="1">
      <c r="B112" s="34"/>
      <c r="D112" s="163" t="s">
        <v>174</v>
      </c>
      <c r="F112" s="164" t="s">
        <v>375</v>
      </c>
      <c r="I112" s="165"/>
      <c r="L112" s="34"/>
      <c r="M112" s="166"/>
      <c r="T112" s="55"/>
      <c r="AT112" s="18" t="s">
        <v>174</v>
      </c>
      <c r="AU112" s="18" t="s">
        <v>89</v>
      </c>
    </row>
    <row r="113" spans="2:65" s="12" customFormat="1">
      <c r="B113" s="142"/>
      <c r="D113" s="143" t="s">
        <v>159</v>
      </c>
      <c r="E113" s="144" t="s">
        <v>32</v>
      </c>
      <c r="F113" s="145" t="s">
        <v>376</v>
      </c>
      <c r="H113" s="144" t="s">
        <v>32</v>
      </c>
      <c r="I113" s="146"/>
      <c r="L113" s="142"/>
      <c r="M113" s="147"/>
      <c r="T113" s="148"/>
      <c r="AT113" s="144" t="s">
        <v>159</v>
      </c>
      <c r="AU113" s="144" t="s">
        <v>89</v>
      </c>
      <c r="AV113" s="12" t="s">
        <v>40</v>
      </c>
      <c r="AW113" s="12" t="s">
        <v>38</v>
      </c>
      <c r="AX113" s="12" t="s">
        <v>80</v>
      </c>
      <c r="AY113" s="144" t="s">
        <v>150</v>
      </c>
    </row>
    <row r="114" spans="2:65" s="12" customFormat="1">
      <c r="B114" s="142"/>
      <c r="D114" s="143" t="s">
        <v>159</v>
      </c>
      <c r="E114" s="144" t="s">
        <v>32</v>
      </c>
      <c r="F114" s="145" t="s">
        <v>377</v>
      </c>
      <c r="H114" s="144" t="s">
        <v>32</v>
      </c>
      <c r="I114" s="146"/>
      <c r="L114" s="142"/>
      <c r="M114" s="147"/>
      <c r="T114" s="148"/>
      <c r="AT114" s="144" t="s">
        <v>159</v>
      </c>
      <c r="AU114" s="144" t="s">
        <v>89</v>
      </c>
      <c r="AV114" s="12" t="s">
        <v>40</v>
      </c>
      <c r="AW114" s="12" t="s">
        <v>38</v>
      </c>
      <c r="AX114" s="12" t="s">
        <v>80</v>
      </c>
      <c r="AY114" s="144" t="s">
        <v>150</v>
      </c>
    </row>
    <row r="115" spans="2:65" s="13" customFormat="1">
      <c r="B115" s="149"/>
      <c r="D115" s="143" t="s">
        <v>159</v>
      </c>
      <c r="E115" s="150" t="s">
        <v>32</v>
      </c>
      <c r="F115" s="151" t="s">
        <v>378</v>
      </c>
      <c r="H115" s="152">
        <v>3084.9780000000001</v>
      </c>
      <c r="I115" s="153"/>
      <c r="L115" s="149"/>
      <c r="M115" s="154"/>
      <c r="T115" s="155"/>
      <c r="AT115" s="150" t="s">
        <v>159</v>
      </c>
      <c r="AU115" s="150" t="s">
        <v>89</v>
      </c>
      <c r="AV115" s="13" t="s">
        <v>89</v>
      </c>
      <c r="AW115" s="13" t="s">
        <v>38</v>
      </c>
      <c r="AX115" s="13" t="s">
        <v>80</v>
      </c>
      <c r="AY115" s="150" t="s">
        <v>150</v>
      </c>
    </row>
    <row r="116" spans="2:65" s="12" customFormat="1">
      <c r="B116" s="142"/>
      <c r="D116" s="143" t="s">
        <v>159</v>
      </c>
      <c r="E116" s="144" t="s">
        <v>32</v>
      </c>
      <c r="F116" s="145" t="s">
        <v>376</v>
      </c>
      <c r="H116" s="144" t="s">
        <v>32</v>
      </c>
      <c r="I116" s="146"/>
      <c r="L116" s="142"/>
      <c r="M116" s="147"/>
      <c r="T116" s="148"/>
      <c r="AT116" s="144" t="s">
        <v>159</v>
      </c>
      <c r="AU116" s="144" t="s">
        <v>89</v>
      </c>
      <c r="AV116" s="12" t="s">
        <v>40</v>
      </c>
      <c r="AW116" s="12" t="s">
        <v>38</v>
      </c>
      <c r="AX116" s="12" t="s">
        <v>80</v>
      </c>
      <c r="AY116" s="144" t="s">
        <v>150</v>
      </c>
    </row>
    <row r="117" spans="2:65" s="12" customFormat="1">
      <c r="B117" s="142"/>
      <c r="D117" s="143" t="s">
        <v>159</v>
      </c>
      <c r="E117" s="144" t="s">
        <v>32</v>
      </c>
      <c r="F117" s="145" t="s">
        <v>379</v>
      </c>
      <c r="H117" s="144" t="s">
        <v>32</v>
      </c>
      <c r="I117" s="146"/>
      <c r="L117" s="142"/>
      <c r="M117" s="147"/>
      <c r="T117" s="148"/>
      <c r="AT117" s="144" t="s">
        <v>159</v>
      </c>
      <c r="AU117" s="144" t="s">
        <v>89</v>
      </c>
      <c r="AV117" s="12" t="s">
        <v>40</v>
      </c>
      <c r="AW117" s="12" t="s">
        <v>38</v>
      </c>
      <c r="AX117" s="12" t="s">
        <v>80</v>
      </c>
      <c r="AY117" s="144" t="s">
        <v>150</v>
      </c>
    </row>
    <row r="118" spans="2:65" s="13" customFormat="1">
      <c r="B118" s="149"/>
      <c r="D118" s="143" t="s">
        <v>159</v>
      </c>
      <c r="E118" s="150" t="s">
        <v>32</v>
      </c>
      <c r="F118" s="151" t="s">
        <v>380</v>
      </c>
      <c r="H118" s="152">
        <v>7617.7659999999996</v>
      </c>
      <c r="I118" s="153"/>
      <c r="L118" s="149"/>
      <c r="M118" s="154"/>
      <c r="T118" s="155"/>
      <c r="AT118" s="150" t="s">
        <v>159</v>
      </c>
      <c r="AU118" s="150" t="s">
        <v>89</v>
      </c>
      <c r="AV118" s="13" t="s">
        <v>89</v>
      </c>
      <c r="AW118" s="13" t="s">
        <v>38</v>
      </c>
      <c r="AX118" s="13" t="s">
        <v>80</v>
      </c>
      <c r="AY118" s="150" t="s">
        <v>150</v>
      </c>
    </row>
    <row r="119" spans="2:65" s="13" customFormat="1" ht="20.399999999999999">
      <c r="B119" s="149"/>
      <c r="D119" s="143" t="s">
        <v>159</v>
      </c>
      <c r="E119" s="150" t="s">
        <v>32</v>
      </c>
      <c r="F119" s="151" t="s">
        <v>381</v>
      </c>
      <c r="H119" s="152">
        <v>1605.412</v>
      </c>
      <c r="I119" s="153"/>
      <c r="L119" s="149"/>
      <c r="M119" s="154"/>
      <c r="T119" s="155"/>
      <c r="AT119" s="150" t="s">
        <v>159</v>
      </c>
      <c r="AU119" s="150" t="s">
        <v>89</v>
      </c>
      <c r="AV119" s="13" t="s">
        <v>89</v>
      </c>
      <c r="AW119" s="13" t="s">
        <v>38</v>
      </c>
      <c r="AX119" s="13" t="s">
        <v>80</v>
      </c>
      <c r="AY119" s="150" t="s">
        <v>150</v>
      </c>
    </row>
    <row r="120" spans="2:65" s="14" customFormat="1">
      <c r="B120" s="156"/>
      <c r="D120" s="143" t="s">
        <v>159</v>
      </c>
      <c r="E120" s="157" t="s">
        <v>32</v>
      </c>
      <c r="F120" s="158" t="s">
        <v>162</v>
      </c>
      <c r="H120" s="159">
        <v>12308.156000000001</v>
      </c>
      <c r="I120" s="160"/>
      <c r="L120" s="156"/>
      <c r="M120" s="161"/>
      <c r="T120" s="162"/>
      <c r="AT120" s="157" t="s">
        <v>159</v>
      </c>
      <c r="AU120" s="157" t="s">
        <v>89</v>
      </c>
      <c r="AV120" s="14" t="s">
        <v>157</v>
      </c>
      <c r="AW120" s="14" t="s">
        <v>38</v>
      </c>
      <c r="AX120" s="14" t="s">
        <v>40</v>
      </c>
      <c r="AY120" s="157" t="s">
        <v>150</v>
      </c>
    </row>
    <row r="121" spans="2:65" s="1" customFormat="1" ht="49.05" customHeight="1">
      <c r="B121" s="34"/>
      <c r="C121" s="129" t="s">
        <v>89</v>
      </c>
      <c r="D121" s="129" t="s">
        <v>152</v>
      </c>
      <c r="E121" s="130" t="s">
        <v>382</v>
      </c>
      <c r="F121" s="131" t="s">
        <v>383</v>
      </c>
      <c r="G121" s="132" t="s">
        <v>384</v>
      </c>
      <c r="H121" s="133">
        <v>1365</v>
      </c>
      <c r="I121" s="134"/>
      <c r="J121" s="135">
        <f>ROUND(I121*H121,2)</f>
        <v>0</v>
      </c>
      <c r="K121" s="131" t="s">
        <v>172</v>
      </c>
      <c r="L121" s="34"/>
      <c r="M121" s="136" t="s">
        <v>32</v>
      </c>
      <c r="N121" s="137" t="s">
        <v>51</v>
      </c>
      <c r="P121" s="138">
        <f>O121*H121</f>
        <v>0</v>
      </c>
      <c r="Q121" s="138">
        <v>1.0200000000000001E-3</v>
      </c>
      <c r="R121" s="138">
        <f>Q121*H121</f>
        <v>1.3923000000000001</v>
      </c>
      <c r="S121" s="138">
        <v>0</v>
      </c>
      <c r="T121" s="139">
        <f>S121*H121</f>
        <v>0</v>
      </c>
      <c r="AR121" s="140" t="s">
        <v>157</v>
      </c>
      <c r="AT121" s="140" t="s">
        <v>152</v>
      </c>
      <c r="AU121" s="140" t="s">
        <v>89</v>
      </c>
      <c r="AY121" s="18" t="s">
        <v>150</v>
      </c>
      <c r="BE121" s="141">
        <f>IF(N121="základní",J121,0)</f>
        <v>0</v>
      </c>
      <c r="BF121" s="141">
        <f>IF(N121="snížená",J121,0)</f>
        <v>0</v>
      </c>
      <c r="BG121" s="141">
        <f>IF(N121="zákl. přenesená",J121,0)</f>
        <v>0</v>
      </c>
      <c r="BH121" s="141">
        <f>IF(N121="sníž. přenesená",J121,0)</f>
        <v>0</v>
      </c>
      <c r="BI121" s="141">
        <f>IF(N121="nulová",J121,0)</f>
        <v>0</v>
      </c>
      <c r="BJ121" s="18" t="s">
        <v>40</v>
      </c>
      <c r="BK121" s="141">
        <f>ROUND(I121*H121,2)</f>
        <v>0</v>
      </c>
      <c r="BL121" s="18" t="s">
        <v>157</v>
      </c>
      <c r="BM121" s="140" t="s">
        <v>385</v>
      </c>
    </row>
    <row r="122" spans="2:65" s="1" customFormat="1">
      <c r="B122" s="34"/>
      <c r="D122" s="163" t="s">
        <v>174</v>
      </c>
      <c r="F122" s="164" t="s">
        <v>386</v>
      </c>
      <c r="I122" s="165"/>
      <c r="L122" s="34"/>
      <c r="M122" s="166"/>
      <c r="T122" s="55"/>
      <c r="AT122" s="18" t="s">
        <v>174</v>
      </c>
      <c r="AU122" s="18" t="s">
        <v>89</v>
      </c>
    </row>
    <row r="123" spans="2:65" s="12" customFormat="1">
      <c r="B123" s="142"/>
      <c r="D123" s="143" t="s">
        <v>159</v>
      </c>
      <c r="E123" s="144" t="s">
        <v>32</v>
      </c>
      <c r="F123" s="145" t="s">
        <v>376</v>
      </c>
      <c r="H123" s="144" t="s">
        <v>32</v>
      </c>
      <c r="I123" s="146"/>
      <c r="L123" s="142"/>
      <c r="M123" s="147"/>
      <c r="T123" s="148"/>
      <c r="AT123" s="144" t="s">
        <v>159</v>
      </c>
      <c r="AU123" s="144" t="s">
        <v>89</v>
      </c>
      <c r="AV123" s="12" t="s">
        <v>40</v>
      </c>
      <c r="AW123" s="12" t="s">
        <v>38</v>
      </c>
      <c r="AX123" s="12" t="s">
        <v>80</v>
      </c>
      <c r="AY123" s="144" t="s">
        <v>150</v>
      </c>
    </row>
    <row r="124" spans="2:65" s="13" customFormat="1">
      <c r="B124" s="149"/>
      <c r="D124" s="143" t="s">
        <v>159</v>
      </c>
      <c r="E124" s="150" t="s">
        <v>32</v>
      </c>
      <c r="F124" s="151" t="s">
        <v>387</v>
      </c>
      <c r="H124" s="152">
        <v>1365</v>
      </c>
      <c r="I124" s="153"/>
      <c r="L124" s="149"/>
      <c r="M124" s="154"/>
      <c r="T124" s="155"/>
      <c r="AT124" s="150" t="s">
        <v>159</v>
      </c>
      <c r="AU124" s="150" t="s">
        <v>89</v>
      </c>
      <c r="AV124" s="13" t="s">
        <v>89</v>
      </c>
      <c r="AW124" s="13" t="s">
        <v>38</v>
      </c>
      <c r="AX124" s="13" t="s">
        <v>80</v>
      </c>
      <c r="AY124" s="150" t="s">
        <v>150</v>
      </c>
    </row>
    <row r="125" spans="2:65" s="15" customFormat="1">
      <c r="B125" s="168"/>
      <c r="D125" s="143" t="s">
        <v>159</v>
      </c>
      <c r="E125" s="169" t="s">
        <v>32</v>
      </c>
      <c r="F125" s="170" t="s">
        <v>388</v>
      </c>
      <c r="H125" s="171">
        <v>1365</v>
      </c>
      <c r="I125" s="172"/>
      <c r="L125" s="168"/>
      <c r="M125" s="173"/>
      <c r="T125" s="174"/>
      <c r="AT125" s="169" t="s">
        <v>159</v>
      </c>
      <c r="AU125" s="169" t="s">
        <v>89</v>
      </c>
      <c r="AV125" s="15" t="s">
        <v>168</v>
      </c>
      <c r="AW125" s="15" t="s">
        <v>38</v>
      </c>
      <c r="AX125" s="15" t="s">
        <v>80</v>
      </c>
      <c r="AY125" s="169" t="s">
        <v>150</v>
      </c>
    </row>
    <row r="126" spans="2:65" s="14" customFormat="1">
      <c r="B126" s="156"/>
      <c r="D126" s="143" t="s">
        <v>159</v>
      </c>
      <c r="E126" s="157" t="s">
        <v>32</v>
      </c>
      <c r="F126" s="158" t="s">
        <v>162</v>
      </c>
      <c r="H126" s="159">
        <v>1365</v>
      </c>
      <c r="I126" s="160"/>
      <c r="L126" s="156"/>
      <c r="M126" s="161"/>
      <c r="T126" s="162"/>
      <c r="AT126" s="157" t="s">
        <v>159</v>
      </c>
      <c r="AU126" s="157" t="s">
        <v>89</v>
      </c>
      <c r="AV126" s="14" t="s">
        <v>157</v>
      </c>
      <c r="AW126" s="14" t="s">
        <v>38</v>
      </c>
      <c r="AX126" s="14" t="s">
        <v>40</v>
      </c>
      <c r="AY126" s="157" t="s">
        <v>150</v>
      </c>
    </row>
    <row r="127" spans="2:65" s="1" customFormat="1" ht="21.75" customHeight="1">
      <c r="B127" s="34"/>
      <c r="C127" s="178" t="s">
        <v>168</v>
      </c>
      <c r="D127" s="178" t="s">
        <v>389</v>
      </c>
      <c r="E127" s="179" t="s">
        <v>390</v>
      </c>
      <c r="F127" s="180" t="s">
        <v>391</v>
      </c>
      <c r="G127" s="181" t="s">
        <v>282</v>
      </c>
      <c r="H127" s="182">
        <v>40.393000000000001</v>
      </c>
      <c r="I127" s="183"/>
      <c r="J127" s="184">
        <f>ROUND(I127*H127,2)</f>
        <v>0</v>
      </c>
      <c r="K127" s="180" t="s">
        <v>172</v>
      </c>
      <c r="L127" s="185"/>
      <c r="M127" s="186" t="s">
        <v>32</v>
      </c>
      <c r="N127" s="187" t="s">
        <v>51</v>
      </c>
      <c r="P127" s="138">
        <f>O127*H127</f>
        <v>0</v>
      </c>
      <c r="Q127" s="138">
        <v>1</v>
      </c>
      <c r="R127" s="138">
        <f>Q127*H127</f>
        <v>40.393000000000001</v>
      </c>
      <c r="S127" s="138">
        <v>0</v>
      </c>
      <c r="T127" s="139">
        <f>S127*H127</f>
        <v>0</v>
      </c>
      <c r="AR127" s="140" t="s">
        <v>204</v>
      </c>
      <c r="AT127" s="140" t="s">
        <v>389</v>
      </c>
      <c r="AU127" s="140" t="s">
        <v>89</v>
      </c>
      <c r="AY127" s="18" t="s">
        <v>150</v>
      </c>
      <c r="BE127" s="141">
        <f>IF(N127="základní",J127,0)</f>
        <v>0</v>
      </c>
      <c r="BF127" s="141">
        <f>IF(N127="snížená",J127,0)</f>
        <v>0</v>
      </c>
      <c r="BG127" s="141">
        <f>IF(N127="zákl. přenesená",J127,0)</f>
        <v>0</v>
      </c>
      <c r="BH127" s="141">
        <f>IF(N127="sníž. přenesená",J127,0)</f>
        <v>0</v>
      </c>
      <c r="BI127" s="141">
        <f>IF(N127="nulová",J127,0)</f>
        <v>0</v>
      </c>
      <c r="BJ127" s="18" t="s">
        <v>40</v>
      </c>
      <c r="BK127" s="141">
        <f>ROUND(I127*H127,2)</f>
        <v>0</v>
      </c>
      <c r="BL127" s="18" t="s">
        <v>157</v>
      </c>
      <c r="BM127" s="140" t="s">
        <v>392</v>
      </c>
    </row>
    <row r="128" spans="2:65" s="1" customFormat="1" ht="28.8">
      <c r="B128" s="34"/>
      <c r="D128" s="143" t="s">
        <v>195</v>
      </c>
      <c r="F128" s="167" t="s">
        <v>393</v>
      </c>
      <c r="I128" s="165"/>
      <c r="L128" s="34"/>
      <c r="M128" s="166"/>
      <c r="T128" s="55"/>
      <c r="AT128" s="18" t="s">
        <v>195</v>
      </c>
      <c r="AU128" s="18" t="s">
        <v>89</v>
      </c>
    </row>
    <row r="129" spans="2:65" s="13" customFormat="1">
      <c r="B129" s="149"/>
      <c r="D129" s="143" t="s">
        <v>159</v>
      </c>
      <c r="E129" s="150" t="s">
        <v>32</v>
      </c>
      <c r="F129" s="151" t="s">
        <v>394</v>
      </c>
      <c r="H129" s="152">
        <v>37.401000000000003</v>
      </c>
      <c r="I129" s="153"/>
      <c r="L129" s="149"/>
      <c r="M129" s="154"/>
      <c r="T129" s="155"/>
      <c r="AT129" s="150" t="s">
        <v>159</v>
      </c>
      <c r="AU129" s="150" t="s">
        <v>89</v>
      </c>
      <c r="AV129" s="13" t="s">
        <v>89</v>
      </c>
      <c r="AW129" s="13" t="s">
        <v>38</v>
      </c>
      <c r="AX129" s="13" t="s">
        <v>40</v>
      </c>
      <c r="AY129" s="150" t="s">
        <v>150</v>
      </c>
    </row>
    <row r="130" spans="2:65" s="13" customFormat="1">
      <c r="B130" s="149"/>
      <c r="D130" s="143" t="s">
        <v>159</v>
      </c>
      <c r="F130" s="151" t="s">
        <v>395</v>
      </c>
      <c r="H130" s="152">
        <v>40.393000000000001</v>
      </c>
      <c r="I130" s="153"/>
      <c r="L130" s="149"/>
      <c r="M130" s="154"/>
      <c r="T130" s="155"/>
      <c r="AT130" s="150" t="s">
        <v>159</v>
      </c>
      <c r="AU130" s="150" t="s">
        <v>89</v>
      </c>
      <c r="AV130" s="13" t="s">
        <v>89</v>
      </c>
      <c r="AW130" s="13" t="s">
        <v>4</v>
      </c>
      <c r="AX130" s="13" t="s">
        <v>40</v>
      </c>
      <c r="AY130" s="150" t="s">
        <v>150</v>
      </c>
    </row>
    <row r="131" spans="2:65" s="1" customFormat="1" ht="24.15" customHeight="1">
      <c r="B131" s="34"/>
      <c r="C131" s="129" t="s">
        <v>157</v>
      </c>
      <c r="D131" s="129" t="s">
        <v>152</v>
      </c>
      <c r="E131" s="130" t="s">
        <v>396</v>
      </c>
      <c r="F131" s="131" t="s">
        <v>397</v>
      </c>
      <c r="G131" s="132" t="s">
        <v>384</v>
      </c>
      <c r="H131" s="133">
        <v>377.52600000000001</v>
      </c>
      <c r="I131" s="134"/>
      <c r="J131" s="135">
        <f>ROUND(I131*H131,2)</f>
        <v>0</v>
      </c>
      <c r="K131" s="131" t="s">
        <v>172</v>
      </c>
      <c r="L131" s="34"/>
      <c r="M131" s="136" t="s">
        <v>32</v>
      </c>
      <c r="N131" s="137" t="s">
        <v>51</v>
      </c>
      <c r="P131" s="138">
        <f>O131*H131</f>
        <v>0</v>
      </c>
      <c r="Q131" s="138">
        <v>0.15478</v>
      </c>
      <c r="R131" s="138">
        <f>Q131*H131</f>
        <v>58.433474279999999</v>
      </c>
      <c r="S131" s="138">
        <v>0</v>
      </c>
      <c r="T131" s="139">
        <f>S131*H131</f>
        <v>0</v>
      </c>
      <c r="AR131" s="140" t="s">
        <v>157</v>
      </c>
      <c r="AT131" s="140" t="s">
        <v>152</v>
      </c>
      <c r="AU131" s="140" t="s">
        <v>89</v>
      </c>
      <c r="AY131" s="18" t="s">
        <v>150</v>
      </c>
      <c r="BE131" s="141">
        <f>IF(N131="základní",J131,0)</f>
        <v>0</v>
      </c>
      <c r="BF131" s="141">
        <f>IF(N131="snížená",J131,0)</f>
        <v>0</v>
      </c>
      <c r="BG131" s="141">
        <f>IF(N131="zákl. přenesená",J131,0)</f>
        <v>0</v>
      </c>
      <c r="BH131" s="141">
        <f>IF(N131="sníž. přenesená",J131,0)</f>
        <v>0</v>
      </c>
      <c r="BI131" s="141">
        <f>IF(N131="nulová",J131,0)</f>
        <v>0</v>
      </c>
      <c r="BJ131" s="18" t="s">
        <v>40</v>
      </c>
      <c r="BK131" s="141">
        <f>ROUND(I131*H131,2)</f>
        <v>0</v>
      </c>
      <c r="BL131" s="18" t="s">
        <v>157</v>
      </c>
      <c r="BM131" s="140" t="s">
        <v>398</v>
      </c>
    </row>
    <row r="132" spans="2:65" s="1" customFormat="1">
      <c r="B132" s="34"/>
      <c r="D132" s="163" t="s">
        <v>174</v>
      </c>
      <c r="F132" s="164" t="s">
        <v>399</v>
      </c>
      <c r="I132" s="165"/>
      <c r="L132" s="34"/>
      <c r="M132" s="166"/>
      <c r="T132" s="55"/>
      <c r="AT132" s="18" t="s">
        <v>174</v>
      </c>
      <c r="AU132" s="18" t="s">
        <v>89</v>
      </c>
    </row>
    <row r="133" spans="2:65" s="12" customFormat="1">
      <c r="B133" s="142"/>
      <c r="D133" s="143" t="s">
        <v>159</v>
      </c>
      <c r="E133" s="144" t="s">
        <v>32</v>
      </c>
      <c r="F133" s="145" t="s">
        <v>376</v>
      </c>
      <c r="H133" s="144" t="s">
        <v>32</v>
      </c>
      <c r="I133" s="146"/>
      <c r="L133" s="142"/>
      <c r="M133" s="147"/>
      <c r="T133" s="148"/>
      <c r="AT133" s="144" t="s">
        <v>159</v>
      </c>
      <c r="AU133" s="144" t="s">
        <v>89</v>
      </c>
      <c r="AV133" s="12" t="s">
        <v>40</v>
      </c>
      <c r="AW133" s="12" t="s">
        <v>38</v>
      </c>
      <c r="AX133" s="12" t="s">
        <v>80</v>
      </c>
      <c r="AY133" s="144" t="s">
        <v>150</v>
      </c>
    </row>
    <row r="134" spans="2:65" s="13" customFormat="1">
      <c r="B134" s="149"/>
      <c r="D134" s="143" t="s">
        <v>159</v>
      </c>
      <c r="E134" s="150" t="s">
        <v>32</v>
      </c>
      <c r="F134" s="151" t="s">
        <v>400</v>
      </c>
      <c r="H134" s="152">
        <v>377.52600000000001</v>
      </c>
      <c r="I134" s="153"/>
      <c r="L134" s="149"/>
      <c r="M134" s="154"/>
      <c r="T134" s="155"/>
      <c r="AT134" s="150" t="s">
        <v>159</v>
      </c>
      <c r="AU134" s="150" t="s">
        <v>89</v>
      </c>
      <c r="AV134" s="13" t="s">
        <v>89</v>
      </c>
      <c r="AW134" s="13" t="s">
        <v>38</v>
      </c>
      <c r="AX134" s="13" t="s">
        <v>80</v>
      </c>
      <c r="AY134" s="150" t="s">
        <v>150</v>
      </c>
    </row>
    <row r="135" spans="2:65" s="14" customFormat="1">
      <c r="B135" s="156"/>
      <c r="D135" s="143" t="s">
        <v>159</v>
      </c>
      <c r="E135" s="157" t="s">
        <v>32</v>
      </c>
      <c r="F135" s="158" t="s">
        <v>162</v>
      </c>
      <c r="H135" s="159">
        <v>377.52600000000001</v>
      </c>
      <c r="I135" s="160"/>
      <c r="L135" s="156"/>
      <c r="M135" s="161"/>
      <c r="T135" s="162"/>
      <c r="AT135" s="157" t="s">
        <v>159</v>
      </c>
      <c r="AU135" s="157" t="s">
        <v>89</v>
      </c>
      <c r="AV135" s="14" t="s">
        <v>157</v>
      </c>
      <c r="AW135" s="14" t="s">
        <v>38</v>
      </c>
      <c r="AX135" s="14" t="s">
        <v>40</v>
      </c>
      <c r="AY135" s="157" t="s">
        <v>150</v>
      </c>
    </row>
    <row r="136" spans="2:65" s="1" customFormat="1" ht="62.7" customHeight="1">
      <c r="B136" s="34"/>
      <c r="C136" s="129" t="s">
        <v>183</v>
      </c>
      <c r="D136" s="129" t="s">
        <v>152</v>
      </c>
      <c r="E136" s="130" t="s">
        <v>401</v>
      </c>
      <c r="F136" s="131" t="s">
        <v>402</v>
      </c>
      <c r="G136" s="132" t="s">
        <v>171</v>
      </c>
      <c r="H136" s="133">
        <v>105</v>
      </c>
      <c r="I136" s="134"/>
      <c r="J136" s="135">
        <f>ROUND(I136*H136,2)</f>
        <v>0</v>
      </c>
      <c r="K136" s="131" t="s">
        <v>172</v>
      </c>
      <c r="L136" s="34"/>
      <c r="M136" s="136" t="s">
        <v>32</v>
      </c>
      <c r="N136" s="137" t="s">
        <v>51</v>
      </c>
      <c r="P136" s="138">
        <f>O136*H136</f>
        <v>0</v>
      </c>
      <c r="Q136" s="138">
        <v>3.7098200000000001</v>
      </c>
      <c r="R136" s="138">
        <f>Q136*H136</f>
        <v>389.53110000000004</v>
      </c>
      <c r="S136" s="138">
        <v>0</v>
      </c>
      <c r="T136" s="139">
        <f>S136*H136</f>
        <v>0</v>
      </c>
      <c r="AR136" s="140" t="s">
        <v>157</v>
      </c>
      <c r="AT136" s="140" t="s">
        <v>152</v>
      </c>
      <c r="AU136" s="140" t="s">
        <v>89</v>
      </c>
      <c r="AY136" s="18" t="s">
        <v>150</v>
      </c>
      <c r="BE136" s="141">
        <f>IF(N136="základní",J136,0)</f>
        <v>0</v>
      </c>
      <c r="BF136" s="141">
        <f>IF(N136="snížená",J136,0)</f>
        <v>0</v>
      </c>
      <c r="BG136" s="141">
        <f>IF(N136="zákl. přenesená",J136,0)</f>
        <v>0</v>
      </c>
      <c r="BH136" s="141">
        <f>IF(N136="sníž. přenesená",J136,0)</f>
        <v>0</v>
      </c>
      <c r="BI136" s="141">
        <f>IF(N136="nulová",J136,0)</f>
        <v>0</v>
      </c>
      <c r="BJ136" s="18" t="s">
        <v>40</v>
      </c>
      <c r="BK136" s="141">
        <f>ROUND(I136*H136,2)</f>
        <v>0</v>
      </c>
      <c r="BL136" s="18" t="s">
        <v>157</v>
      </c>
      <c r="BM136" s="140" t="s">
        <v>403</v>
      </c>
    </row>
    <row r="137" spans="2:65" s="1" customFormat="1">
      <c r="B137" s="34"/>
      <c r="D137" s="163" t="s">
        <v>174</v>
      </c>
      <c r="F137" s="164" t="s">
        <v>404</v>
      </c>
      <c r="I137" s="165"/>
      <c r="L137" s="34"/>
      <c r="M137" s="166"/>
      <c r="T137" s="55"/>
      <c r="AT137" s="18" t="s">
        <v>174</v>
      </c>
      <c r="AU137" s="18" t="s">
        <v>89</v>
      </c>
    </row>
    <row r="138" spans="2:65" s="1" customFormat="1" ht="33" customHeight="1">
      <c r="B138" s="34"/>
      <c r="C138" s="129" t="s">
        <v>190</v>
      </c>
      <c r="D138" s="129" t="s">
        <v>152</v>
      </c>
      <c r="E138" s="130" t="s">
        <v>405</v>
      </c>
      <c r="F138" s="131" t="s">
        <v>406</v>
      </c>
      <c r="G138" s="132" t="s">
        <v>155</v>
      </c>
      <c r="H138" s="133">
        <v>566.28899999999999</v>
      </c>
      <c r="I138" s="134"/>
      <c r="J138" s="135">
        <f>ROUND(I138*H138,2)</f>
        <v>0</v>
      </c>
      <c r="K138" s="131" t="s">
        <v>172</v>
      </c>
      <c r="L138" s="34"/>
      <c r="M138" s="136" t="s">
        <v>32</v>
      </c>
      <c r="N138" s="137" t="s">
        <v>51</v>
      </c>
      <c r="P138" s="138">
        <f>O138*H138</f>
        <v>0</v>
      </c>
      <c r="Q138" s="138">
        <v>2.64E-2</v>
      </c>
      <c r="R138" s="138">
        <f>Q138*H138</f>
        <v>14.950029599999999</v>
      </c>
      <c r="S138" s="138">
        <v>0</v>
      </c>
      <c r="T138" s="139">
        <f>S138*H138</f>
        <v>0</v>
      </c>
      <c r="AR138" s="140" t="s">
        <v>157</v>
      </c>
      <c r="AT138" s="140" t="s">
        <v>152</v>
      </c>
      <c r="AU138" s="140" t="s">
        <v>89</v>
      </c>
      <c r="AY138" s="18" t="s">
        <v>150</v>
      </c>
      <c r="BE138" s="141">
        <f>IF(N138="základní",J138,0)</f>
        <v>0</v>
      </c>
      <c r="BF138" s="141">
        <f>IF(N138="snížená",J138,0)</f>
        <v>0</v>
      </c>
      <c r="BG138" s="141">
        <f>IF(N138="zákl. přenesená",J138,0)</f>
        <v>0</v>
      </c>
      <c r="BH138" s="141">
        <f>IF(N138="sníž. přenesená",J138,0)</f>
        <v>0</v>
      </c>
      <c r="BI138" s="141">
        <f>IF(N138="nulová",J138,0)</f>
        <v>0</v>
      </c>
      <c r="BJ138" s="18" t="s">
        <v>40</v>
      </c>
      <c r="BK138" s="141">
        <f>ROUND(I138*H138,2)</f>
        <v>0</v>
      </c>
      <c r="BL138" s="18" t="s">
        <v>157</v>
      </c>
      <c r="BM138" s="140" t="s">
        <v>407</v>
      </c>
    </row>
    <row r="139" spans="2:65" s="1" customFormat="1">
      <c r="B139" s="34"/>
      <c r="D139" s="163" t="s">
        <v>174</v>
      </c>
      <c r="F139" s="164" t="s">
        <v>408</v>
      </c>
      <c r="I139" s="165"/>
      <c r="L139" s="34"/>
      <c r="M139" s="166"/>
      <c r="T139" s="55"/>
      <c r="AT139" s="18" t="s">
        <v>174</v>
      </c>
      <c r="AU139" s="18" t="s">
        <v>89</v>
      </c>
    </row>
    <row r="140" spans="2:65" s="12" customFormat="1">
      <c r="B140" s="142"/>
      <c r="D140" s="143" t="s">
        <v>159</v>
      </c>
      <c r="E140" s="144" t="s">
        <v>32</v>
      </c>
      <c r="F140" s="145" t="s">
        <v>376</v>
      </c>
      <c r="H140" s="144" t="s">
        <v>32</v>
      </c>
      <c r="I140" s="146"/>
      <c r="L140" s="142"/>
      <c r="M140" s="147"/>
      <c r="T140" s="148"/>
      <c r="AT140" s="144" t="s">
        <v>159</v>
      </c>
      <c r="AU140" s="144" t="s">
        <v>89</v>
      </c>
      <c r="AV140" s="12" t="s">
        <v>40</v>
      </c>
      <c r="AW140" s="12" t="s">
        <v>38</v>
      </c>
      <c r="AX140" s="12" t="s">
        <v>80</v>
      </c>
      <c r="AY140" s="144" t="s">
        <v>150</v>
      </c>
    </row>
    <row r="141" spans="2:65" s="13" customFormat="1" ht="20.399999999999999">
      <c r="B141" s="149"/>
      <c r="D141" s="143" t="s">
        <v>159</v>
      </c>
      <c r="E141" s="150" t="s">
        <v>32</v>
      </c>
      <c r="F141" s="151" t="s">
        <v>409</v>
      </c>
      <c r="H141" s="152">
        <v>566.28899999999999</v>
      </c>
      <c r="I141" s="153"/>
      <c r="L141" s="149"/>
      <c r="M141" s="154"/>
      <c r="T141" s="155"/>
      <c r="AT141" s="150" t="s">
        <v>159</v>
      </c>
      <c r="AU141" s="150" t="s">
        <v>89</v>
      </c>
      <c r="AV141" s="13" t="s">
        <v>89</v>
      </c>
      <c r="AW141" s="13" t="s">
        <v>38</v>
      </c>
      <c r="AX141" s="13" t="s">
        <v>80</v>
      </c>
      <c r="AY141" s="150" t="s">
        <v>150</v>
      </c>
    </row>
    <row r="142" spans="2:65" s="14" customFormat="1">
      <c r="B142" s="156"/>
      <c r="D142" s="143" t="s">
        <v>159</v>
      </c>
      <c r="E142" s="157" t="s">
        <v>32</v>
      </c>
      <c r="F142" s="158" t="s">
        <v>162</v>
      </c>
      <c r="H142" s="159">
        <v>566.28899999999999</v>
      </c>
      <c r="I142" s="160"/>
      <c r="L142" s="156"/>
      <c r="M142" s="161"/>
      <c r="T142" s="162"/>
      <c r="AT142" s="157" t="s">
        <v>159</v>
      </c>
      <c r="AU142" s="157" t="s">
        <v>89</v>
      </c>
      <c r="AV142" s="14" t="s">
        <v>157</v>
      </c>
      <c r="AW142" s="14" t="s">
        <v>38</v>
      </c>
      <c r="AX142" s="14" t="s">
        <v>40</v>
      </c>
      <c r="AY142" s="157" t="s">
        <v>150</v>
      </c>
    </row>
    <row r="143" spans="2:65" s="1" customFormat="1" ht="37.799999999999997" customHeight="1">
      <c r="B143" s="34"/>
      <c r="C143" s="129" t="s">
        <v>198</v>
      </c>
      <c r="D143" s="129" t="s">
        <v>152</v>
      </c>
      <c r="E143" s="130" t="s">
        <v>410</v>
      </c>
      <c r="F143" s="131" t="s">
        <v>411</v>
      </c>
      <c r="G143" s="132" t="s">
        <v>171</v>
      </c>
      <c r="H143" s="133">
        <v>3398</v>
      </c>
      <c r="I143" s="134"/>
      <c r="J143" s="135">
        <f>ROUND(I143*H143,2)</f>
        <v>0</v>
      </c>
      <c r="K143" s="131" t="s">
        <v>172</v>
      </c>
      <c r="L143" s="34"/>
      <c r="M143" s="136" t="s">
        <v>32</v>
      </c>
      <c r="N143" s="137" t="s">
        <v>51</v>
      </c>
      <c r="P143" s="138">
        <f>O143*H143</f>
        <v>0</v>
      </c>
      <c r="Q143" s="138">
        <v>5.5000000000000003E-4</v>
      </c>
      <c r="R143" s="138">
        <f>Q143*H143</f>
        <v>1.8689</v>
      </c>
      <c r="S143" s="138">
        <v>0</v>
      </c>
      <c r="T143" s="139">
        <f>S143*H143</f>
        <v>0</v>
      </c>
      <c r="AR143" s="140" t="s">
        <v>157</v>
      </c>
      <c r="AT143" s="140" t="s">
        <v>152</v>
      </c>
      <c r="AU143" s="140" t="s">
        <v>89</v>
      </c>
      <c r="AY143" s="18" t="s">
        <v>150</v>
      </c>
      <c r="BE143" s="141">
        <f>IF(N143="základní",J143,0)</f>
        <v>0</v>
      </c>
      <c r="BF143" s="141">
        <f>IF(N143="snížená",J143,0)</f>
        <v>0</v>
      </c>
      <c r="BG143" s="141">
        <f>IF(N143="zákl. přenesená",J143,0)</f>
        <v>0</v>
      </c>
      <c r="BH143" s="141">
        <f>IF(N143="sníž. přenesená",J143,0)</f>
        <v>0</v>
      </c>
      <c r="BI143" s="141">
        <f>IF(N143="nulová",J143,0)</f>
        <v>0</v>
      </c>
      <c r="BJ143" s="18" t="s">
        <v>40</v>
      </c>
      <c r="BK143" s="141">
        <f>ROUND(I143*H143,2)</f>
        <v>0</v>
      </c>
      <c r="BL143" s="18" t="s">
        <v>157</v>
      </c>
      <c r="BM143" s="140" t="s">
        <v>412</v>
      </c>
    </row>
    <row r="144" spans="2:65" s="1" customFormat="1">
      <c r="B144" s="34"/>
      <c r="D144" s="163" t="s">
        <v>174</v>
      </c>
      <c r="F144" s="164" t="s">
        <v>413</v>
      </c>
      <c r="I144" s="165"/>
      <c r="L144" s="34"/>
      <c r="M144" s="166"/>
      <c r="T144" s="55"/>
      <c r="AT144" s="18" t="s">
        <v>174</v>
      </c>
      <c r="AU144" s="18" t="s">
        <v>89</v>
      </c>
    </row>
    <row r="145" spans="2:65" s="12" customFormat="1">
      <c r="B145" s="142"/>
      <c r="D145" s="143" t="s">
        <v>159</v>
      </c>
      <c r="E145" s="144" t="s">
        <v>32</v>
      </c>
      <c r="F145" s="145" t="s">
        <v>376</v>
      </c>
      <c r="H145" s="144" t="s">
        <v>32</v>
      </c>
      <c r="I145" s="146"/>
      <c r="L145" s="142"/>
      <c r="M145" s="147"/>
      <c r="T145" s="148"/>
      <c r="AT145" s="144" t="s">
        <v>159</v>
      </c>
      <c r="AU145" s="144" t="s">
        <v>89</v>
      </c>
      <c r="AV145" s="12" t="s">
        <v>40</v>
      </c>
      <c r="AW145" s="12" t="s">
        <v>38</v>
      </c>
      <c r="AX145" s="12" t="s">
        <v>80</v>
      </c>
      <c r="AY145" s="144" t="s">
        <v>150</v>
      </c>
    </row>
    <row r="146" spans="2:65" s="13" customFormat="1">
      <c r="B146" s="149"/>
      <c r="D146" s="143" t="s">
        <v>159</v>
      </c>
      <c r="E146" s="150" t="s">
        <v>32</v>
      </c>
      <c r="F146" s="151" t="s">
        <v>414</v>
      </c>
      <c r="H146" s="152">
        <v>3398</v>
      </c>
      <c r="I146" s="153"/>
      <c r="L146" s="149"/>
      <c r="M146" s="154"/>
      <c r="T146" s="155"/>
      <c r="AT146" s="150" t="s">
        <v>159</v>
      </c>
      <c r="AU146" s="150" t="s">
        <v>89</v>
      </c>
      <c r="AV146" s="13" t="s">
        <v>89</v>
      </c>
      <c r="AW146" s="13" t="s">
        <v>38</v>
      </c>
      <c r="AX146" s="13" t="s">
        <v>80</v>
      </c>
      <c r="AY146" s="150" t="s">
        <v>150</v>
      </c>
    </row>
    <row r="147" spans="2:65" s="14" customFormat="1">
      <c r="B147" s="156"/>
      <c r="D147" s="143" t="s">
        <v>159</v>
      </c>
      <c r="E147" s="157" t="s">
        <v>32</v>
      </c>
      <c r="F147" s="158" t="s">
        <v>162</v>
      </c>
      <c r="H147" s="159">
        <v>3398</v>
      </c>
      <c r="I147" s="160"/>
      <c r="L147" s="156"/>
      <c r="M147" s="161"/>
      <c r="T147" s="162"/>
      <c r="AT147" s="157" t="s">
        <v>159</v>
      </c>
      <c r="AU147" s="157" t="s">
        <v>89</v>
      </c>
      <c r="AV147" s="14" t="s">
        <v>157</v>
      </c>
      <c r="AW147" s="14" t="s">
        <v>38</v>
      </c>
      <c r="AX147" s="14" t="s">
        <v>40</v>
      </c>
      <c r="AY147" s="157" t="s">
        <v>150</v>
      </c>
    </row>
    <row r="148" spans="2:65" s="1" customFormat="1" ht="62.7" customHeight="1">
      <c r="B148" s="34"/>
      <c r="C148" s="129" t="s">
        <v>204</v>
      </c>
      <c r="D148" s="129" t="s">
        <v>152</v>
      </c>
      <c r="E148" s="130" t="s">
        <v>415</v>
      </c>
      <c r="F148" s="131" t="s">
        <v>416</v>
      </c>
      <c r="G148" s="132" t="s">
        <v>165</v>
      </c>
      <c r="H148" s="133">
        <v>12308.156000000001</v>
      </c>
      <c r="I148" s="134"/>
      <c r="J148" s="135">
        <f>ROUND(I148*H148,2)</f>
        <v>0</v>
      </c>
      <c r="K148" s="131" t="s">
        <v>172</v>
      </c>
      <c r="L148" s="34"/>
      <c r="M148" s="136" t="s">
        <v>32</v>
      </c>
      <c r="N148" s="137" t="s">
        <v>51</v>
      </c>
      <c r="P148" s="138">
        <f>O148*H148</f>
        <v>0</v>
      </c>
      <c r="Q148" s="138">
        <v>0</v>
      </c>
      <c r="R148" s="138">
        <f>Q148*H148</f>
        <v>0</v>
      </c>
      <c r="S148" s="138">
        <v>0</v>
      </c>
      <c r="T148" s="139">
        <f>S148*H148</f>
        <v>0</v>
      </c>
      <c r="AR148" s="140" t="s">
        <v>157</v>
      </c>
      <c r="AT148" s="140" t="s">
        <v>152</v>
      </c>
      <c r="AU148" s="140" t="s">
        <v>89</v>
      </c>
      <c r="AY148" s="18" t="s">
        <v>150</v>
      </c>
      <c r="BE148" s="141">
        <f>IF(N148="základní",J148,0)</f>
        <v>0</v>
      </c>
      <c r="BF148" s="141">
        <f>IF(N148="snížená",J148,0)</f>
        <v>0</v>
      </c>
      <c r="BG148" s="141">
        <f>IF(N148="zákl. přenesená",J148,0)</f>
        <v>0</v>
      </c>
      <c r="BH148" s="141">
        <f>IF(N148="sníž. přenesená",J148,0)</f>
        <v>0</v>
      </c>
      <c r="BI148" s="141">
        <f>IF(N148="nulová",J148,0)</f>
        <v>0</v>
      </c>
      <c r="BJ148" s="18" t="s">
        <v>40</v>
      </c>
      <c r="BK148" s="141">
        <f>ROUND(I148*H148,2)</f>
        <v>0</v>
      </c>
      <c r="BL148" s="18" t="s">
        <v>157</v>
      </c>
      <c r="BM148" s="140" t="s">
        <v>417</v>
      </c>
    </row>
    <row r="149" spans="2:65" s="1" customFormat="1">
      <c r="B149" s="34"/>
      <c r="D149" s="163" t="s">
        <v>174</v>
      </c>
      <c r="F149" s="164" t="s">
        <v>418</v>
      </c>
      <c r="I149" s="165"/>
      <c r="L149" s="34"/>
      <c r="M149" s="166"/>
      <c r="T149" s="55"/>
      <c r="AT149" s="18" t="s">
        <v>174</v>
      </c>
      <c r="AU149" s="18" t="s">
        <v>89</v>
      </c>
    </row>
    <row r="150" spans="2:65" s="12" customFormat="1">
      <c r="B150" s="142"/>
      <c r="D150" s="143" t="s">
        <v>159</v>
      </c>
      <c r="E150" s="144" t="s">
        <v>32</v>
      </c>
      <c r="F150" s="145" t="s">
        <v>376</v>
      </c>
      <c r="H150" s="144" t="s">
        <v>32</v>
      </c>
      <c r="I150" s="146"/>
      <c r="L150" s="142"/>
      <c r="M150" s="147"/>
      <c r="T150" s="148"/>
      <c r="AT150" s="144" t="s">
        <v>159</v>
      </c>
      <c r="AU150" s="144" t="s">
        <v>89</v>
      </c>
      <c r="AV150" s="12" t="s">
        <v>40</v>
      </c>
      <c r="AW150" s="12" t="s">
        <v>38</v>
      </c>
      <c r="AX150" s="12" t="s">
        <v>80</v>
      </c>
      <c r="AY150" s="144" t="s">
        <v>150</v>
      </c>
    </row>
    <row r="151" spans="2:65" s="12" customFormat="1">
      <c r="B151" s="142"/>
      <c r="D151" s="143" t="s">
        <v>159</v>
      </c>
      <c r="E151" s="144" t="s">
        <v>32</v>
      </c>
      <c r="F151" s="145" t="s">
        <v>377</v>
      </c>
      <c r="H151" s="144" t="s">
        <v>32</v>
      </c>
      <c r="I151" s="146"/>
      <c r="L151" s="142"/>
      <c r="M151" s="147"/>
      <c r="T151" s="148"/>
      <c r="AT151" s="144" t="s">
        <v>159</v>
      </c>
      <c r="AU151" s="144" t="s">
        <v>89</v>
      </c>
      <c r="AV151" s="12" t="s">
        <v>40</v>
      </c>
      <c r="AW151" s="12" t="s">
        <v>38</v>
      </c>
      <c r="AX151" s="12" t="s">
        <v>80</v>
      </c>
      <c r="AY151" s="144" t="s">
        <v>150</v>
      </c>
    </row>
    <row r="152" spans="2:65" s="13" customFormat="1">
      <c r="B152" s="149"/>
      <c r="D152" s="143" t="s">
        <v>159</v>
      </c>
      <c r="E152" s="150" t="s">
        <v>32</v>
      </c>
      <c r="F152" s="151" t="s">
        <v>378</v>
      </c>
      <c r="H152" s="152">
        <v>3084.9780000000001</v>
      </c>
      <c r="I152" s="153"/>
      <c r="L152" s="149"/>
      <c r="M152" s="154"/>
      <c r="T152" s="155"/>
      <c r="AT152" s="150" t="s">
        <v>159</v>
      </c>
      <c r="AU152" s="150" t="s">
        <v>89</v>
      </c>
      <c r="AV152" s="13" t="s">
        <v>89</v>
      </c>
      <c r="AW152" s="13" t="s">
        <v>38</v>
      </c>
      <c r="AX152" s="13" t="s">
        <v>80</v>
      </c>
      <c r="AY152" s="150" t="s">
        <v>150</v>
      </c>
    </row>
    <row r="153" spans="2:65" s="12" customFormat="1">
      <c r="B153" s="142"/>
      <c r="D153" s="143" t="s">
        <v>159</v>
      </c>
      <c r="E153" s="144" t="s">
        <v>32</v>
      </c>
      <c r="F153" s="145" t="s">
        <v>376</v>
      </c>
      <c r="H153" s="144" t="s">
        <v>32</v>
      </c>
      <c r="I153" s="146"/>
      <c r="L153" s="142"/>
      <c r="M153" s="147"/>
      <c r="T153" s="148"/>
      <c r="AT153" s="144" t="s">
        <v>159</v>
      </c>
      <c r="AU153" s="144" t="s">
        <v>89</v>
      </c>
      <c r="AV153" s="12" t="s">
        <v>40</v>
      </c>
      <c r="AW153" s="12" t="s">
        <v>38</v>
      </c>
      <c r="AX153" s="12" t="s">
        <v>80</v>
      </c>
      <c r="AY153" s="144" t="s">
        <v>150</v>
      </c>
    </row>
    <row r="154" spans="2:65" s="12" customFormat="1">
      <c r="B154" s="142"/>
      <c r="D154" s="143" t="s">
        <v>159</v>
      </c>
      <c r="E154" s="144" t="s">
        <v>32</v>
      </c>
      <c r="F154" s="145" t="s">
        <v>379</v>
      </c>
      <c r="H154" s="144" t="s">
        <v>32</v>
      </c>
      <c r="I154" s="146"/>
      <c r="L154" s="142"/>
      <c r="M154" s="147"/>
      <c r="T154" s="148"/>
      <c r="AT154" s="144" t="s">
        <v>159</v>
      </c>
      <c r="AU154" s="144" t="s">
        <v>89</v>
      </c>
      <c r="AV154" s="12" t="s">
        <v>40</v>
      </c>
      <c r="AW154" s="12" t="s">
        <v>38</v>
      </c>
      <c r="AX154" s="12" t="s">
        <v>80</v>
      </c>
      <c r="AY154" s="144" t="s">
        <v>150</v>
      </c>
    </row>
    <row r="155" spans="2:65" s="13" customFormat="1">
      <c r="B155" s="149"/>
      <c r="D155" s="143" t="s">
        <v>159</v>
      </c>
      <c r="E155" s="150" t="s">
        <v>32</v>
      </c>
      <c r="F155" s="151" t="s">
        <v>380</v>
      </c>
      <c r="H155" s="152">
        <v>7617.7659999999996</v>
      </c>
      <c r="I155" s="153"/>
      <c r="L155" s="149"/>
      <c r="M155" s="154"/>
      <c r="T155" s="155"/>
      <c r="AT155" s="150" t="s">
        <v>159</v>
      </c>
      <c r="AU155" s="150" t="s">
        <v>89</v>
      </c>
      <c r="AV155" s="13" t="s">
        <v>89</v>
      </c>
      <c r="AW155" s="13" t="s">
        <v>38</v>
      </c>
      <c r="AX155" s="13" t="s">
        <v>80</v>
      </c>
      <c r="AY155" s="150" t="s">
        <v>150</v>
      </c>
    </row>
    <row r="156" spans="2:65" s="13" customFormat="1" ht="20.399999999999999">
      <c r="B156" s="149"/>
      <c r="D156" s="143" t="s">
        <v>159</v>
      </c>
      <c r="E156" s="150" t="s">
        <v>32</v>
      </c>
      <c r="F156" s="151" t="s">
        <v>381</v>
      </c>
      <c r="H156" s="152">
        <v>1605.412</v>
      </c>
      <c r="I156" s="153"/>
      <c r="L156" s="149"/>
      <c r="M156" s="154"/>
      <c r="T156" s="155"/>
      <c r="AT156" s="150" t="s">
        <v>159</v>
      </c>
      <c r="AU156" s="150" t="s">
        <v>89</v>
      </c>
      <c r="AV156" s="13" t="s">
        <v>89</v>
      </c>
      <c r="AW156" s="13" t="s">
        <v>38</v>
      </c>
      <c r="AX156" s="13" t="s">
        <v>80</v>
      </c>
      <c r="AY156" s="150" t="s">
        <v>150</v>
      </c>
    </row>
    <row r="157" spans="2:65" s="14" customFormat="1">
      <c r="B157" s="156"/>
      <c r="D157" s="143" t="s">
        <v>159</v>
      </c>
      <c r="E157" s="157" t="s">
        <v>32</v>
      </c>
      <c r="F157" s="158" t="s">
        <v>162</v>
      </c>
      <c r="H157" s="159">
        <v>12308.156000000001</v>
      </c>
      <c r="I157" s="160"/>
      <c r="L157" s="156"/>
      <c r="M157" s="161"/>
      <c r="T157" s="162"/>
      <c r="AT157" s="157" t="s">
        <v>159</v>
      </c>
      <c r="AU157" s="157" t="s">
        <v>89</v>
      </c>
      <c r="AV157" s="14" t="s">
        <v>157</v>
      </c>
      <c r="AW157" s="14" t="s">
        <v>38</v>
      </c>
      <c r="AX157" s="14" t="s">
        <v>40</v>
      </c>
      <c r="AY157" s="157" t="s">
        <v>150</v>
      </c>
    </row>
    <row r="158" spans="2:65" s="1" customFormat="1" ht="66.75" customHeight="1">
      <c r="B158" s="34"/>
      <c r="C158" s="129" t="s">
        <v>210</v>
      </c>
      <c r="D158" s="129" t="s">
        <v>152</v>
      </c>
      <c r="E158" s="130" t="s">
        <v>419</v>
      </c>
      <c r="F158" s="131" t="s">
        <v>420</v>
      </c>
      <c r="G158" s="132" t="s">
        <v>165</v>
      </c>
      <c r="H158" s="133">
        <v>184622.34</v>
      </c>
      <c r="I158" s="134"/>
      <c r="J158" s="135">
        <f>ROUND(I158*H158,2)</f>
        <v>0</v>
      </c>
      <c r="K158" s="131" t="s">
        <v>172</v>
      </c>
      <c r="L158" s="34"/>
      <c r="M158" s="136" t="s">
        <v>32</v>
      </c>
      <c r="N158" s="137" t="s">
        <v>51</v>
      </c>
      <c r="P158" s="138">
        <f>O158*H158</f>
        <v>0</v>
      </c>
      <c r="Q158" s="138">
        <v>0</v>
      </c>
      <c r="R158" s="138">
        <f>Q158*H158</f>
        <v>0</v>
      </c>
      <c r="S158" s="138">
        <v>0</v>
      </c>
      <c r="T158" s="139">
        <f>S158*H158</f>
        <v>0</v>
      </c>
      <c r="AR158" s="140" t="s">
        <v>157</v>
      </c>
      <c r="AT158" s="140" t="s">
        <v>152</v>
      </c>
      <c r="AU158" s="140" t="s">
        <v>89</v>
      </c>
      <c r="AY158" s="18" t="s">
        <v>150</v>
      </c>
      <c r="BE158" s="141">
        <f>IF(N158="základní",J158,0)</f>
        <v>0</v>
      </c>
      <c r="BF158" s="141">
        <f>IF(N158="snížená",J158,0)</f>
        <v>0</v>
      </c>
      <c r="BG158" s="141">
        <f>IF(N158="zákl. přenesená",J158,0)</f>
        <v>0</v>
      </c>
      <c r="BH158" s="141">
        <f>IF(N158="sníž. přenesená",J158,0)</f>
        <v>0</v>
      </c>
      <c r="BI158" s="141">
        <f>IF(N158="nulová",J158,0)</f>
        <v>0</v>
      </c>
      <c r="BJ158" s="18" t="s">
        <v>40</v>
      </c>
      <c r="BK158" s="141">
        <f>ROUND(I158*H158,2)</f>
        <v>0</v>
      </c>
      <c r="BL158" s="18" t="s">
        <v>157</v>
      </c>
      <c r="BM158" s="140" t="s">
        <v>421</v>
      </c>
    </row>
    <row r="159" spans="2:65" s="1" customFormat="1">
      <c r="B159" s="34"/>
      <c r="D159" s="163" t="s">
        <v>174</v>
      </c>
      <c r="F159" s="164" t="s">
        <v>422</v>
      </c>
      <c r="I159" s="165"/>
      <c r="L159" s="34"/>
      <c r="M159" s="166"/>
      <c r="T159" s="55"/>
      <c r="AT159" s="18" t="s">
        <v>174</v>
      </c>
      <c r="AU159" s="18" t="s">
        <v>89</v>
      </c>
    </row>
    <row r="160" spans="2:65" s="13" customFormat="1">
      <c r="B160" s="149"/>
      <c r="D160" s="143" t="s">
        <v>159</v>
      </c>
      <c r="E160" s="150" t="s">
        <v>32</v>
      </c>
      <c r="F160" s="151" t="s">
        <v>423</v>
      </c>
      <c r="H160" s="152">
        <v>184622.34</v>
      </c>
      <c r="I160" s="153"/>
      <c r="L160" s="149"/>
      <c r="M160" s="154"/>
      <c r="T160" s="155"/>
      <c r="AT160" s="150" t="s">
        <v>159</v>
      </c>
      <c r="AU160" s="150" t="s">
        <v>89</v>
      </c>
      <c r="AV160" s="13" t="s">
        <v>89</v>
      </c>
      <c r="AW160" s="13" t="s">
        <v>38</v>
      </c>
      <c r="AX160" s="13" t="s">
        <v>40</v>
      </c>
      <c r="AY160" s="150" t="s">
        <v>150</v>
      </c>
    </row>
    <row r="161" spans="2:65" s="1" customFormat="1" ht="44.25" customHeight="1">
      <c r="B161" s="34"/>
      <c r="C161" s="129" t="s">
        <v>214</v>
      </c>
      <c r="D161" s="129" t="s">
        <v>152</v>
      </c>
      <c r="E161" s="130" t="s">
        <v>424</v>
      </c>
      <c r="F161" s="131" t="s">
        <v>337</v>
      </c>
      <c r="G161" s="132" t="s">
        <v>282</v>
      </c>
      <c r="H161" s="133">
        <v>24616.312000000002</v>
      </c>
      <c r="I161" s="134"/>
      <c r="J161" s="135">
        <f>ROUND(I161*H161,2)</f>
        <v>0</v>
      </c>
      <c r="K161" s="131" t="s">
        <v>172</v>
      </c>
      <c r="L161" s="34"/>
      <c r="M161" s="136" t="s">
        <v>32</v>
      </c>
      <c r="N161" s="137" t="s">
        <v>51</v>
      </c>
      <c r="P161" s="138">
        <f>O161*H161</f>
        <v>0</v>
      </c>
      <c r="Q161" s="138">
        <v>0</v>
      </c>
      <c r="R161" s="138">
        <f>Q161*H161</f>
        <v>0</v>
      </c>
      <c r="S161" s="138">
        <v>0</v>
      </c>
      <c r="T161" s="139">
        <f>S161*H161</f>
        <v>0</v>
      </c>
      <c r="AR161" s="140" t="s">
        <v>157</v>
      </c>
      <c r="AT161" s="140" t="s">
        <v>152</v>
      </c>
      <c r="AU161" s="140" t="s">
        <v>89</v>
      </c>
      <c r="AY161" s="18" t="s">
        <v>150</v>
      </c>
      <c r="BE161" s="141">
        <f>IF(N161="základní",J161,0)</f>
        <v>0</v>
      </c>
      <c r="BF161" s="141">
        <f>IF(N161="snížená",J161,0)</f>
        <v>0</v>
      </c>
      <c r="BG161" s="141">
        <f>IF(N161="zákl. přenesená",J161,0)</f>
        <v>0</v>
      </c>
      <c r="BH161" s="141">
        <f>IF(N161="sníž. přenesená",J161,0)</f>
        <v>0</v>
      </c>
      <c r="BI161" s="141">
        <f>IF(N161="nulová",J161,0)</f>
        <v>0</v>
      </c>
      <c r="BJ161" s="18" t="s">
        <v>40</v>
      </c>
      <c r="BK161" s="141">
        <f>ROUND(I161*H161,2)</f>
        <v>0</v>
      </c>
      <c r="BL161" s="18" t="s">
        <v>157</v>
      </c>
      <c r="BM161" s="140" t="s">
        <v>425</v>
      </c>
    </row>
    <row r="162" spans="2:65" s="1" customFormat="1">
      <c r="B162" s="34"/>
      <c r="D162" s="163" t="s">
        <v>174</v>
      </c>
      <c r="F162" s="164" t="s">
        <v>426</v>
      </c>
      <c r="I162" s="165"/>
      <c r="L162" s="34"/>
      <c r="M162" s="166"/>
      <c r="T162" s="55"/>
      <c r="AT162" s="18" t="s">
        <v>174</v>
      </c>
      <c r="AU162" s="18" t="s">
        <v>89</v>
      </c>
    </row>
    <row r="163" spans="2:65" s="13" customFormat="1">
      <c r="B163" s="149"/>
      <c r="D163" s="143" t="s">
        <v>159</v>
      </c>
      <c r="E163" s="150" t="s">
        <v>32</v>
      </c>
      <c r="F163" s="151" t="s">
        <v>427</v>
      </c>
      <c r="H163" s="152">
        <v>24616.312000000002</v>
      </c>
      <c r="I163" s="153"/>
      <c r="L163" s="149"/>
      <c r="M163" s="154"/>
      <c r="T163" s="155"/>
      <c r="AT163" s="150" t="s">
        <v>159</v>
      </c>
      <c r="AU163" s="150" t="s">
        <v>89</v>
      </c>
      <c r="AV163" s="13" t="s">
        <v>89</v>
      </c>
      <c r="AW163" s="13" t="s">
        <v>38</v>
      </c>
      <c r="AX163" s="13" t="s">
        <v>40</v>
      </c>
      <c r="AY163" s="150" t="s">
        <v>150</v>
      </c>
    </row>
    <row r="164" spans="2:65" s="11" customFormat="1" ht="22.8" customHeight="1">
      <c r="B164" s="117"/>
      <c r="D164" s="118" t="s">
        <v>79</v>
      </c>
      <c r="E164" s="127" t="s">
        <v>89</v>
      </c>
      <c r="F164" s="127" t="s">
        <v>428</v>
      </c>
      <c r="I164" s="120"/>
      <c r="J164" s="128">
        <f>BK164</f>
        <v>0</v>
      </c>
      <c r="L164" s="117"/>
      <c r="M164" s="122"/>
      <c r="P164" s="123">
        <f>SUM(P165:P311)</f>
        <v>0</v>
      </c>
      <c r="R164" s="123">
        <f>SUM(R165:R311)</f>
        <v>11633.830956890002</v>
      </c>
      <c r="T164" s="124">
        <f>SUM(T165:T311)</f>
        <v>108.736</v>
      </c>
      <c r="AR164" s="118" t="s">
        <v>40</v>
      </c>
      <c r="AT164" s="125" t="s">
        <v>79</v>
      </c>
      <c r="AU164" s="125" t="s">
        <v>40</v>
      </c>
      <c r="AY164" s="118" t="s">
        <v>150</v>
      </c>
      <c r="BK164" s="126">
        <f>SUM(BK165:BK311)</f>
        <v>0</v>
      </c>
    </row>
    <row r="165" spans="2:65" s="1" customFormat="1" ht="33" customHeight="1">
      <c r="B165" s="34"/>
      <c r="C165" s="129" t="s">
        <v>218</v>
      </c>
      <c r="D165" s="129" t="s">
        <v>152</v>
      </c>
      <c r="E165" s="130" t="s">
        <v>429</v>
      </c>
      <c r="F165" s="131" t="s">
        <v>430</v>
      </c>
      <c r="G165" s="132" t="s">
        <v>155</v>
      </c>
      <c r="H165" s="133">
        <v>566.28899999999999</v>
      </c>
      <c r="I165" s="134"/>
      <c r="J165" s="135">
        <f>ROUND(I165*H165,2)</f>
        <v>0</v>
      </c>
      <c r="K165" s="131" t="s">
        <v>172</v>
      </c>
      <c r="L165" s="34"/>
      <c r="M165" s="136" t="s">
        <v>32</v>
      </c>
      <c r="N165" s="137" t="s">
        <v>51</v>
      </c>
      <c r="P165" s="138">
        <f>O165*H165</f>
        <v>0</v>
      </c>
      <c r="Q165" s="138">
        <v>0</v>
      </c>
      <c r="R165" s="138">
        <f>Q165*H165</f>
        <v>0</v>
      </c>
      <c r="S165" s="138">
        <v>0</v>
      </c>
      <c r="T165" s="139">
        <f>S165*H165</f>
        <v>0</v>
      </c>
      <c r="AR165" s="140" t="s">
        <v>157</v>
      </c>
      <c r="AT165" s="140" t="s">
        <v>152</v>
      </c>
      <c r="AU165" s="140" t="s">
        <v>89</v>
      </c>
      <c r="AY165" s="18" t="s">
        <v>150</v>
      </c>
      <c r="BE165" s="141">
        <f>IF(N165="základní",J165,0)</f>
        <v>0</v>
      </c>
      <c r="BF165" s="141">
        <f>IF(N165="snížená",J165,0)</f>
        <v>0</v>
      </c>
      <c r="BG165" s="141">
        <f>IF(N165="zákl. přenesená",J165,0)</f>
        <v>0</v>
      </c>
      <c r="BH165" s="141">
        <f>IF(N165="sníž. přenesená",J165,0)</f>
        <v>0</v>
      </c>
      <c r="BI165" s="141">
        <f>IF(N165="nulová",J165,0)</f>
        <v>0</v>
      </c>
      <c r="BJ165" s="18" t="s">
        <v>40</v>
      </c>
      <c r="BK165" s="141">
        <f>ROUND(I165*H165,2)</f>
        <v>0</v>
      </c>
      <c r="BL165" s="18" t="s">
        <v>157</v>
      </c>
      <c r="BM165" s="140" t="s">
        <v>431</v>
      </c>
    </row>
    <row r="166" spans="2:65" s="1" customFormat="1">
      <c r="B166" s="34"/>
      <c r="D166" s="163" t="s">
        <v>174</v>
      </c>
      <c r="F166" s="164" t="s">
        <v>432</v>
      </c>
      <c r="I166" s="165"/>
      <c r="L166" s="34"/>
      <c r="M166" s="166"/>
      <c r="T166" s="55"/>
      <c r="AT166" s="18" t="s">
        <v>174</v>
      </c>
      <c r="AU166" s="18" t="s">
        <v>89</v>
      </c>
    </row>
    <row r="167" spans="2:65" s="12" customFormat="1">
      <c r="B167" s="142"/>
      <c r="D167" s="143" t="s">
        <v>159</v>
      </c>
      <c r="E167" s="144" t="s">
        <v>32</v>
      </c>
      <c r="F167" s="145" t="s">
        <v>376</v>
      </c>
      <c r="H167" s="144" t="s">
        <v>32</v>
      </c>
      <c r="I167" s="146"/>
      <c r="L167" s="142"/>
      <c r="M167" s="147"/>
      <c r="T167" s="148"/>
      <c r="AT167" s="144" t="s">
        <v>159</v>
      </c>
      <c r="AU167" s="144" t="s">
        <v>89</v>
      </c>
      <c r="AV167" s="12" t="s">
        <v>40</v>
      </c>
      <c r="AW167" s="12" t="s">
        <v>38</v>
      </c>
      <c r="AX167" s="12" t="s">
        <v>80</v>
      </c>
      <c r="AY167" s="144" t="s">
        <v>150</v>
      </c>
    </row>
    <row r="168" spans="2:65" s="13" customFormat="1" ht="20.399999999999999">
      <c r="B168" s="149"/>
      <c r="D168" s="143" t="s">
        <v>159</v>
      </c>
      <c r="E168" s="150" t="s">
        <v>32</v>
      </c>
      <c r="F168" s="151" t="s">
        <v>409</v>
      </c>
      <c r="H168" s="152">
        <v>566.28899999999999</v>
      </c>
      <c r="I168" s="153"/>
      <c r="L168" s="149"/>
      <c r="M168" s="154"/>
      <c r="T168" s="155"/>
      <c r="AT168" s="150" t="s">
        <v>159</v>
      </c>
      <c r="AU168" s="150" t="s">
        <v>89</v>
      </c>
      <c r="AV168" s="13" t="s">
        <v>89</v>
      </c>
      <c r="AW168" s="13" t="s">
        <v>38</v>
      </c>
      <c r="AX168" s="13" t="s">
        <v>80</v>
      </c>
      <c r="AY168" s="150" t="s">
        <v>150</v>
      </c>
    </row>
    <row r="169" spans="2:65" s="14" customFormat="1">
      <c r="B169" s="156"/>
      <c r="D169" s="143" t="s">
        <v>159</v>
      </c>
      <c r="E169" s="157" t="s">
        <v>32</v>
      </c>
      <c r="F169" s="158" t="s">
        <v>162</v>
      </c>
      <c r="H169" s="159">
        <v>566.28899999999999</v>
      </c>
      <c r="I169" s="160"/>
      <c r="L169" s="156"/>
      <c r="M169" s="161"/>
      <c r="T169" s="162"/>
      <c r="AT169" s="157" t="s">
        <v>159</v>
      </c>
      <c r="AU169" s="157" t="s">
        <v>89</v>
      </c>
      <c r="AV169" s="14" t="s">
        <v>157</v>
      </c>
      <c r="AW169" s="14" t="s">
        <v>38</v>
      </c>
      <c r="AX169" s="14" t="s">
        <v>40</v>
      </c>
      <c r="AY169" s="157" t="s">
        <v>150</v>
      </c>
    </row>
    <row r="170" spans="2:65" s="1" customFormat="1" ht="16.5" customHeight="1">
      <c r="B170" s="34"/>
      <c r="C170" s="178" t="s">
        <v>8</v>
      </c>
      <c r="D170" s="178" t="s">
        <v>389</v>
      </c>
      <c r="E170" s="179" t="s">
        <v>433</v>
      </c>
      <c r="F170" s="180" t="s">
        <v>434</v>
      </c>
      <c r="G170" s="181" t="s">
        <v>165</v>
      </c>
      <c r="H170" s="182">
        <v>83.244</v>
      </c>
      <c r="I170" s="183"/>
      <c r="J170" s="184">
        <f>ROUND(I170*H170,2)</f>
        <v>0</v>
      </c>
      <c r="K170" s="180" t="s">
        <v>172</v>
      </c>
      <c r="L170" s="185"/>
      <c r="M170" s="186" t="s">
        <v>32</v>
      </c>
      <c r="N170" s="187" t="s">
        <v>51</v>
      </c>
      <c r="P170" s="138">
        <f>O170*H170</f>
        <v>0</v>
      </c>
      <c r="Q170" s="138">
        <v>2.4289999999999998</v>
      </c>
      <c r="R170" s="138">
        <f>Q170*H170</f>
        <v>202.19967599999998</v>
      </c>
      <c r="S170" s="138">
        <v>0</v>
      </c>
      <c r="T170" s="139">
        <f>S170*H170</f>
        <v>0</v>
      </c>
      <c r="AR170" s="140" t="s">
        <v>204</v>
      </c>
      <c r="AT170" s="140" t="s">
        <v>389</v>
      </c>
      <c r="AU170" s="140" t="s">
        <v>89</v>
      </c>
      <c r="AY170" s="18" t="s">
        <v>150</v>
      </c>
      <c r="BE170" s="141">
        <f>IF(N170="základní",J170,0)</f>
        <v>0</v>
      </c>
      <c r="BF170" s="141">
        <f>IF(N170="snížená",J170,0)</f>
        <v>0</v>
      </c>
      <c r="BG170" s="141">
        <f>IF(N170="zákl. přenesená",J170,0)</f>
        <v>0</v>
      </c>
      <c r="BH170" s="141">
        <f>IF(N170="sníž. přenesená",J170,0)</f>
        <v>0</v>
      </c>
      <c r="BI170" s="141">
        <f>IF(N170="nulová",J170,0)</f>
        <v>0</v>
      </c>
      <c r="BJ170" s="18" t="s">
        <v>40</v>
      </c>
      <c r="BK170" s="141">
        <f>ROUND(I170*H170,2)</f>
        <v>0</v>
      </c>
      <c r="BL170" s="18" t="s">
        <v>157</v>
      </c>
      <c r="BM170" s="140" t="s">
        <v>435</v>
      </c>
    </row>
    <row r="171" spans="2:65" s="13" customFormat="1">
      <c r="B171" s="149"/>
      <c r="D171" s="143" t="s">
        <v>159</v>
      </c>
      <c r="E171" s="150" t="s">
        <v>32</v>
      </c>
      <c r="F171" s="151" t="s">
        <v>436</v>
      </c>
      <c r="H171" s="152">
        <v>79.28</v>
      </c>
      <c r="I171" s="153"/>
      <c r="L171" s="149"/>
      <c r="M171" s="154"/>
      <c r="T171" s="155"/>
      <c r="AT171" s="150" t="s">
        <v>159</v>
      </c>
      <c r="AU171" s="150" t="s">
        <v>89</v>
      </c>
      <c r="AV171" s="13" t="s">
        <v>89</v>
      </c>
      <c r="AW171" s="13" t="s">
        <v>38</v>
      </c>
      <c r="AX171" s="13" t="s">
        <v>80</v>
      </c>
      <c r="AY171" s="150" t="s">
        <v>150</v>
      </c>
    </row>
    <row r="172" spans="2:65" s="13" customFormat="1">
      <c r="B172" s="149"/>
      <c r="D172" s="143" t="s">
        <v>159</v>
      </c>
      <c r="E172" s="150" t="s">
        <v>32</v>
      </c>
      <c r="F172" s="151" t="s">
        <v>437</v>
      </c>
      <c r="H172" s="152">
        <v>3.964</v>
      </c>
      <c r="I172" s="153"/>
      <c r="L172" s="149"/>
      <c r="M172" s="154"/>
      <c r="T172" s="155"/>
      <c r="AT172" s="150" t="s">
        <v>159</v>
      </c>
      <c r="AU172" s="150" t="s">
        <v>89</v>
      </c>
      <c r="AV172" s="13" t="s">
        <v>89</v>
      </c>
      <c r="AW172" s="13" t="s">
        <v>38</v>
      </c>
      <c r="AX172" s="13" t="s">
        <v>80</v>
      </c>
      <c r="AY172" s="150" t="s">
        <v>150</v>
      </c>
    </row>
    <row r="173" spans="2:65" s="14" customFormat="1">
      <c r="B173" s="156"/>
      <c r="D173" s="143" t="s">
        <v>159</v>
      </c>
      <c r="E173" s="157" t="s">
        <v>32</v>
      </c>
      <c r="F173" s="158" t="s">
        <v>162</v>
      </c>
      <c r="H173" s="159">
        <v>83.244</v>
      </c>
      <c r="I173" s="160"/>
      <c r="L173" s="156"/>
      <c r="M173" s="161"/>
      <c r="T173" s="162"/>
      <c r="AT173" s="157" t="s">
        <v>159</v>
      </c>
      <c r="AU173" s="157" t="s">
        <v>89</v>
      </c>
      <c r="AV173" s="14" t="s">
        <v>157</v>
      </c>
      <c r="AW173" s="14" t="s">
        <v>38</v>
      </c>
      <c r="AX173" s="14" t="s">
        <v>40</v>
      </c>
      <c r="AY173" s="157" t="s">
        <v>150</v>
      </c>
    </row>
    <row r="174" spans="2:65" s="1" customFormat="1" ht="37.799999999999997" customHeight="1">
      <c r="B174" s="34"/>
      <c r="C174" s="129" t="s">
        <v>226</v>
      </c>
      <c r="D174" s="129" t="s">
        <v>152</v>
      </c>
      <c r="E174" s="130" t="s">
        <v>438</v>
      </c>
      <c r="F174" s="131" t="s">
        <v>439</v>
      </c>
      <c r="G174" s="132" t="s">
        <v>155</v>
      </c>
      <c r="H174" s="133">
        <v>566.28899999999999</v>
      </c>
      <c r="I174" s="134"/>
      <c r="J174" s="135">
        <f>ROUND(I174*H174,2)</f>
        <v>0</v>
      </c>
      <c r="K174" s="131" t="s">
        <v>172</v>
      </c>
      <c r="L174" s="34"/>
      <c r="M174" s="136" t="s">
        <v>32</v>
      </c>
      <c r="N174" s="137" t="s">
        <v>51</v>
      </c>
      <c r="P174" s="138">
        <f>O174*H174</f>
        <v>0</v>
      </c>
      <c r="Q174" s="138">
        <v>1.899E-2</v>
      </c>
      <c r="R174" s="138">
        <f>Q174*H174</f>
        <v>10.753828110000001</v>
      </c>
      <c r="S174" s="138">
        <v>0</v>
      </c>
      <c r="T174" s="139">
        <f>S174*H174</f>
        <v>0</v>
      </c>
      <c r="AR174" s="140" t="s">
        <v>157</v>
      </c>
      <c r="AT174" s="140" t="s">
        <v>152</v>
      </c>
      <c r="AU174" s="140" t="s">
        <v>89</v>
      </c>
      <c r="AY174" s="18" t="s">
        <v>150</v>
      </c>
      <c r="BE174" s="141">
        <f>IF(N174="základní",J174,0)</f>
        <v>0</v>
      </c>
      <c r="BF174" s="141">
        <f>IF(N174="snížená",J174,0)</f>
        <v>0</v>
      </c>
      <c r="BG174" s="141">
        <f>IF(N174="zákl. přenesená",J174,0)</f>
        <v>0</v>
      </c>
      <c r="BH174" s="141">
        <f>IF(N174="sníž. přenesená",J174,0)</f>
        <v>0</v>
      </c>
      <c r="BI174" s="141">
        <f>IF(N174="nulová",J174,0)</f>
        <v>0</v>
      </c>
      <c r="BJ174" s="18" t="s">
        <v>40</v>
      </c>
      <c r="BK174" s="141">
        <f>ROUND(I174*H174,2)</f>
        <v>0</v>
      </c>
      <c r="BL174" s="18" t="s">
        <v>157</v>
      </c>
      <c r="BM174" s="140" t="s">
        <v>440</v>
      </c>
    </row>
    <row r="175" spans="2:65" s="1" customFormat="1">
      <c r="B175" s="34"/>
      <c r="D175" s="163" t="s">
        <v>174</v>
      </c>
      <c r="F175" s="164" t="s">
        <v>441</v>
      </c>
      <c r="I175" s="165"/>
      <c r="L175" s="34"/>
      <c r="M175" s="166"/>
      <c r="T175" s="55"/>
      <c r="AT175" s="18" t="s">
        <v>174</v>
      </c>
      <c r="AU175" s="18" t="s">
        <v>89</v>
      </c>
    </row>
    <row r="176" spans="2:65" s="12" customFormat="1">
      <c r="B176" s="142"/>
      <c r="D176" s="143" t="s">
        <v>159</v>
      </c>
      <c r="E176" s="144" t="s">
        <v>32</v>
      </c>
      <c r="F176" s="145" t="s">
        <v>376</v>
      </c>
      <c r="H176" s="144" t="s">
        <v>32</v>
      </c>
      <c r="I176" s="146"/>
      <c r="L176" s="142"/>
      <c r="M176" s="147"/>
      <c r="T176" s="148"/>
      <c r="AT176" s="144" t="s">
        <v>159</v>
      </c>
      <c r="AU176" s="144" t="s">
        <v>89</v>
      </c>
      <c r="AV176" s="12" t="s">
        <v>40</v>
      </c>
      <c r="AW176" s="12" t="s">
        <v>38</v>
      </c>
      <c r="AX176" s="12" t="s">
        <v>80</v>
      </c>
      <c r="AY176" s="144" t="s">
        <v>150</v>
      </c>
    </row>
    <row r="177" spans="2:65" s="13" customFormat="1" ht="20.399999999999999">
      <c r="B177" s="149"/>
      <c r="D177" s="143" t="s">
        <v>159</v>
      </c>
      <c r="E177" s="150" t="s">
        <v>32</v>
      </c>
      <c r="F177" s="151" t="s">
        <v>409</v>
      </c>
      <c r="H177" s="152">
        <v>566.28899999999999</v>
      </c>
      <c r="I177" s="153"/>
      <c r="L177" s="149"/>
      <c r="M177" s="154"/>
      <c r="T177" s="155"/>
      <c r="AT177" s="150" t="s">
        <v>159</v>
      </c>
      <c r="AU177" s="150" t="s">
        <v>89</v>
      </c>
      <c r="AV177" s="13" t="s">
        <v>89</v>
      </c>
      <c r="AW177" s="13" t="s">
        <v>38</v>
      </c>
      <c r="AX177" s="13" t="s">
        <v>80</v>
      </c>
      <c r="AY177" s="150" t="s">
        <v>150</v>
      </c>
    </row>
    <row r="178" spans="2:65" s="14" customFormat="1">
      <c r="B178" s="156"/>
      <c r="D178" s="143" t="s">
        <v>159</v>
      </c>
      <c r="E178" s="157" t="s">
        <v>32</v>
      </c>
      <c r="F178" s="158" t="s">
        <v>162</v>
      </c>
      <c r="H178" s="159">
        <v>566.28899999999999</v>
      </c>
      <c r="I178" s="160"/>
      <c r="L178" s="156"/>
      <c r="M178" s="161"/>
      <c r="T178" s="162"/>
      <c r="AT178" s="157" t="s">
        <v>159</v>
      </c>
      <c r="AU178" s="157" t="s">
        <v>89</v>
      </c>
      <c r="AV178" s="14" t="s">
        <v>157</v>
      </c>
      <c r="AW178" s="14" t="s">
        <v>38</v>
      </c>
      <c r="AX178" s="14" t="s">
        <v>40</v>
      </c>
      <c r="AY178" s="157" t="s">
        <v>150</v>
      </c>
    </row>
    <row r="179" spans="2:65" s="1" customFormat="1" ht="24.15" customHeight="1">
      <c r="B179" s="34"/>
      <c r="C179" s="129" t="s">
        <v>235</v>
      </c>
      <c r="D179" s="129" t="s">
        <v>152</v>
      </c>
      <c r="E179" s="130" t="s">
        <v>442</v>
      </c>
      <c r="F179" s="131" t="s">
        <v>443</v>
      </c>
      <c r="G179" s="132" t="s">
        <v>155</v>
      </c>
      <c r="H179" s="133">
        <v>3795.9180000000001</v>
      </c>
      <c r="I179" s="134"/>
      <c r="J179" s="135">
        <f>ROUND(I179*H179,2)</f>
        <v>0</v>
      </c>
      <c r="K179" s="131" t="s">
        <v>172</v>
      </c>
      <c r="L179" s="34"/>
      <c r="M179" s="136" t="s">
        <v>32</v>
      </c>
      <c r="N179" s="137" t="s">
        <v>51</v>
      </c>
      <c r="P179" s="138">
        <f>O179*H179</f>
        <v>0</v>
      </c>
      <c r="Q179" s="138">
        <v>0</v>
      </c>
      <c r="R179" s="138">
        <f>Q179*H179</f>
        <v>0</v>
      </c>
      <c r="S179" s="138">
        <v>0</v>
      </c>
      <c r="T179" s="139">
        <f>S179*H179</f>
        <v>0</v>
      </c>
      <c r="AR179" s="140" t="s">
        <v>157</v>
      </c>
      <c r="AT179" s="140" t="s">
        <v>152</v>
      </c>
      <c r="AU179" s="140" t="s">
        <v>89</v>
      </c>
      <c r="AY179" s="18" t="s">
        <v>150</v>
      </c>
      <c r="BE179" s="141">
        <f>IF(N179="základní",J179,0)</f>
        <v>0</v>
      </c>
      <c r="BF179" s="141">
        <f>IF(N179="snížená",J179,0)</f>
        <v>0</v>
      </c>
      <c r="BG179" s="141">
        <f>IF(N179="zákl. přenesená",J179,0)</f>
        <v>0</v>
      </c>
      <c r="BH179" s="141">
        <f>IF(N179="sníž. přenesená",J179,0)</f>
        <v>0</v>
      </c>
      <c r="BI179" s="141">
        <f>IF(N179="nulová",J179,0)</f>
        <v>0</v>
      </c>
      <c r="BJ179" s="18" t="s">
        <v>40</v>
      </c>
      <c r="BK179" s="141">
        <f>ROUND(I179*H179,2)</f>
        <v>0</v>
      </c>
      <c r="BL179" s="18" t="s">
        <v>157</v>
      </c>
      <c r="BM179" s="140" t="s">
        <v>444</v>
      </c>
    </row>
    <row r="180" spans="2:65" s="1" customFormat="1">
      <c r="B180" s="34"/>
      <c r="D180" s="163" t="s">
        <v>174</v>
      </c>
      <c r="F180" s="164" t="s">
        <v>445</v>
      </c>
      <c r="I180" s="165"/>
      <c r="L180" s="34"/>
      <c r="M180" s="166"/>
      <c r="T180" s="55"/>
      <c r="AT180" s="18" t="s">
        <v>174</v>
      </c>
      <c r="AU180" s="18" t="s">
        <v>89</v>
      </c>
    </row>
    <row r="181" spans="2:65" s="12" customFormat="1">
      <c r="B181" s="142"/>
      <c r="D181" s="143" t="s">
        <v>159</v>
      </c>
      <c r="E181" s="144" t="s">
        <v>32</v>
      </c>
      <c r="F181" s="145" t="s">
        <v>376</v>
      </c>
      <c r="H181" s="144" t="s">
        <v>32</v>
      </c>
      <c r="I181" s="146"/>
      <c r="L181" s="142"/>
      <c r="M181" s="147"/>
      <c r="T181" s="148"/>
      <c r="AT181" s="144" t="s">
        <v>159</v>
      </c>
      <c r="AU181" s="144" t="s">
        <v>89</v>
      </c>
      <c r="AV181" s="12" t="s">
        <v>40</v>
      </c>
      <c r="AW181" s="12" t="s">
        <v>38</v>
      </c>
      <c r="AX181" s="12" t="s">
        <v>80</v>
      </c>
      <c r="AY181" s="144" t="s">
        <v>150</v>
      </c>
    </row>
    <row r="182" spans="2:65" s="13" customFormat="1">
      <c r="B182" s="149"/>
      <c r="D182" s="143" t="s">
        <v>159</v>
      </c>
      <c r="E182" s="150" t="s">
        <v>32</v>
      </c>
      <c r="F182" s="151" t="s">
        <v>446</v>
      </c>
      <c r="H182" s="152">
        <v>3795.9180000000001</v>
      </c>
      <c r="I182" s="153"/>
      <c r="L182" s="149"/>
      <c r="M182" s="154"/>
      <c r="T182" s="155"/>
      <c r="AT182" s="150" t="s">
        <v>159</v>
      </c>
      <c r="AU182" s="150" t="s">
        <v>89</v>
      </c>
      <c r="AV182" s="13" t="s">
        <v>89</v>
      </c>
      <c r="AW182" s="13" t="s">
        <v>38</v>
      </c>
      <c r="AX182" s="13" t="s">
        <v>80</v>
      </c>
      <c r="AY182" s="150" t="s">
        <v>150</v>
      </c>
    </row>
    <row r="183" spans="2:65" s="14" customFormat="1">
      <c r="B183" s="156"/>
      <c r="D183" s="143" t="s">
        <v>159</v>
      </c>
      <c r="E183" s="157" t="s">
        <v>32</v>
      </c>
      <c r="F183" s="158" t="s">
        <v>162</v>
      </c>
      <c r="H183" s="159">
        <v>3795.9180000000001</v>
      </c>
      <c r="I183" s="160"/>
      <c r="L183" s="156"/>
      <c r="M183" s="161"/>
      <c r="T183" s="162"/>
      <c r="AT183" s="157" t="s">
        <v>159</v>
      </c>
      <c r="AU183" s="157" t="s">
        <v>89</v>
      </c>
      <c r="AV183" s="14" t="s">
        <v>157</v>
      </c>
      <c r="AW183" s="14" t="s">
        <v>38</v>
      </c>
      <c r="AX183" s="14" t="s">
        <v>40</v>
      </c>
      <c r="AY183" s="157" t="s">
        <v>150</v>
      </c>
    </row>
    <row r="184" spans="2:65" s="1" customFormat="1" ht="24.15" customHeight="1">
      <c r="B184" s="34"/>
      <c r="C184" s="178" t="s">
        <v>239</v>
      </c>
      <c r="D184" s="178" t="s">
        <v>389</v>
      </c>
      <c r="E184" s="179" t="s">
        <v>447</v>
      </c>
      <c r="F184" s="180" t="s">
        <v>448</v>
      </c>
      <c r="G184" s="181" t="s">
        <v>155</v>
      </c>
      <c r="H184" s="182">
        <v>4365.3059999999996</v>
      </c>
      <c r="I184" s="183"/>
      <c r="J184" s="184">
        <f>ROUND(I184*H184,2)</f>
        <v>0</v>
      </c>
      <c r="K184" s="180" t="s">
        <v>172</v>
      </c>
      <c r="L184" s="185"/>
      <c r="M184" s="186" t="s">
        <v>32</v>
      </c>
      <c r="N184" s="187" t="s">
        <v>51</v>
      </c>
      <c r="P184" s="138">
        <f>O184*H184</f>
        <v>0</v>
      </c>
      <c r="Q184" s="138">
        <v>3.1E-4</v>
      </c>
      <c r="R184" s="138">
        <f>Q184*H184</f>
        <v>1.3532448599999998</v>
      </c>
      <c r="S184" s="138">
        <v>0</v>
      </c>
      <c r="T184" s="139">
        <f>S184*H184</f>
        <v>0</v>
      </c>
      <c r="AR184" s="140" t="s">
        <v>204</v>
      </c>
      <c r="AT184" s="140" t="s">
        <v>389</v>
      </c>
      <c r="AU184" s="140" t="s">
        <v>89</v>
      </c>
      <c r="AY184" s="18" t="s">
        <v>150</v>
      </c>
      <c r="BE184" s="141">
        <f>IF(N184="základní",J184,0)</f>
        <v>0</v>
      </c>
      <c r="BF184" s="141">
        <f>IF(N184="snížená",J184,0)</f>
        <v>0</v>
      </c>
      <c r="BG184" s="141">
        <f>IF(N184="zákl. přenesená",J184,0)</f>
        <v>0</v>
      </c>
      <c r="BH184" s="141">
        <f>IF(N184="sníž. přenesená",J184,0)</f>
        <v>0</v>
      </c>
      <c r="BI184" s="141">
        <f>IF(N184="nulová",J184,0)</f>
        <v>0</v>
      </c>
      <c r="BJ184" s="18" t="s">
        <v>40</v>
      </c>
      <c r="BK184" s="141">
        <f>ROUND(I184*H184,2)</f>
        <v>0</v>
      </c>
      <c r="BL184" s="18" t="s">
        <v>157</v>
      </c>
      <c r="BM184" s="140" t="s">
        <v>449</v>
      </c>
    </row>
    <row r="185" spans="2:65" s="13" customFormat="1">
      <c r="B185" s="149"/>
      <c r="D185" s="143" t="s">
        <v>159</v>
      </c>
      <c r="F185" s="151" t="s">
        <v>450</v>
      </c>
      <c r="H185" s="152">
        <v>4365.3059999999996</v>
      </c>
      <c r="I185" s="153"/>
      <c r="L185" s="149"/>
      <c r="M185" s="154"/>
      <c r="T185" s="155"/>
      <c r="AT185" s="150" t="s">
        <v>159</v>
      </c>
      <c r="AU185" s="150" t="s">
        <v>89</v>
      </c>
      <c r="AV185" s="13" t="s">
        <v>89</v>
      </c>
      <c r="AW185" s="13" t="s">
        <v>4</v>
      </c>
      <c r="AX185" s="13" t="s">
        <v>40</v>
      </c>
      <c r="AY185" s="150" t="s">
        <v>150</v>
      </c>
    </row>
    <row r="186" spans="2:65" s="1" customFormat="1" ht="33" customHeight="1">
      <c r="B186" s="34"/>
      <c r="C186" s="129" t="s">
        <v>244</v>
      </c>
      <c r="D186" s="129" t="s">
        <v>152</v>
      </c>
      <c r="E186" s="130" t="s">
        <v>451</v>
      </c>
      <c r="F186" s="131" t="s">
        <v>452</v>
      </c>
      <c r="G186" s="132" t="s">
        <v>384</v>
      </c>
      <c r="H186" s="133">
        <v>1107</v>
      </c>
      <c r="I186" s="134"/>
      <c r="J186" s="135">
        <f>ROUND(I186*H186,2)</f>
        <v>0</v>
      </c>
      <c r="K186" s="131" t="s">
        <v>172</v>
      </c>
      <c r="L186" s="34"/>
      <c r="M186" s="136" t="s">
        <v>32</v>
      </c>
      <c r="N186" s="137" t="s">
        <v>51</v>
      </c>
      <c r="P186" s="138">
        <f>O186*H186</f>
        <v>0</v>
      </c>
      <c r="Q186" s="138">
        <v>7.7999999999999999E-4</v>
      </c>
      <c r="R186" s="138">
        <f>Q186*H186</f>
        <v>0.86346000000000001</v>
      </c>
      <c r="S186" s="138">
        <v>0</v>
      </c>
      <c r="T186" s="139">
        <f>S186*H186</f>
        <v>0</v>
      </c>
      <c r="AR186" s="140" t="s">
        <v>157</v>
      </c>
      <c r="AT186" s="140" t="s">
        <v>152</v>
      </c>
      <c r="AU186" s="140" t="s">
        <v>89</v>
      </c>
      <c r="AY186" s="18" t="s">
        <v>150</v>
      </c>
      <c r="BE186" s="141">
        <f>IF(N186="základní",J186,0)</f>
        <v>0</v>
      </c>
      <c r="BF186" s="141">
        <f>IF(N186="snížená",J186,0)</f>
        <v>0</v>
      </c>
      <c r="BG186" s="141">
        <f>IF(N186="zákl. přenesená",J186,0)</f>
        <v>0</v>
      </c>
      <c r="BH186" s="141">
        <f>IF(N186="sníž. přenesená",J186,0)</f>
        <v>0</v>
      </c>
      <c r="BI186" s="141">
        <f>IF(N186="nulová",J186,0)</f>
        <v>0</v>
      </c>
      <c r="BJ186" s="18" t="s">
        <v>40</v>
      </c>
      <c r="BK186" s="141">
        <f>ROUND(I186*H186,2)</f>
        <v>0</v>
      </c>
      <c r="BL186" s="18" t="s">
        <v>157</v>
      </c>
      <c r="BM186" s="140" t="s">
        <v>453</v>
      </c>
    </row>
    <row r="187" spans="2:65" s="1" customFormat="1">
      <c r="B187" s="34"/>
      <c r="D187" s="163" t="s">
        <v>174</v>
      </c>
      <c r="F187" s="164" t="s">
        <v>454</v>
      </c>
      <c r="I187" s="165"/>
      <c r="L187" s="34"/>
      <c r="M187" s="166"/>
      <c r="T187" s="55"/>
      <c r="AT187" s="18" t="s">
        <v>174</v>
      </c>
      <c r="AU187" s="18" t="s">
        <v>89</v>
      </c>
    </row>
    <row r="188" spans="2:65" s="12" customFormat="1">
      <c r="B188" s="142"/>
      <c r="D188" s="143" t="s">
        <v>159</v>
      </c>
      <c r="E188" s="144" t="s">
        <v>32</v>
      </c>
      <c r="F188" s="145" t="s">
        <v>376</v>
      </c>
      <c r="H188" s="144" t="s">
        <v>32</v>
      </c>
      <c r="I188" s="146"/>
      <c r="L188" s="142"/>
      <c r="M188" s="147"/>
      <c r="T188" s="148"/>
      <c r="AT188" s="144" t="s">
        <v>159</v>
      </c>
      <c r="AU188" s="144" t="s">
        <v>89</v>
      </c>
      <c r="AV188" s="12" t="s">
        <v>40</v>
      </c>
      <c r="AW188" s="12" t="s">
        <v>38</v>
      </c>
      <c r="AX188" s="12" t="s">
        <v>80</v>
      </c>
      <c r="AY188" s="144" t="s">
        <v>150</v>
      </c>
    </row>
    <row r="189" spans="2:65" s="13" customFormat="1">
      <c r="B189" s="149"/>
      <c r="D189" s="143" t="s">
        <v>159</v>
      </c>
      <c r="E189" s="150" t="s">
        <v>32</v>
      </c>
      <c r="F189" s="151" t="s">
        <v>455</v>
      </c>
      <c r="H189" s="152">
        <v>945</v>
      </c>
      <c r="I189" s="153"/>
      <c r="L189" s="149"/>
      <c r="M189" s="154"/>
      <c r="T189" s="155"/>
      <c r="AT189" s="150" t="s">
        <v>159</v>
      </c>
      <c r="AU189" s="150" t="s">
        <v>89</v>
      </c>
      <c r="AV189" s="13" t="s">
        <v>89</v>
      </c>
      <c r="AW189" s="13" t="s">
        <v>38</v>
      </c>
      <c r="AX189" s="13" t="s">
        <v>80</v>
      </c>
      <c r="AY189" s="150" t="s">
        <v>150</v>
      </c>
    </row>
    <row r="190" spans="2:65" s="13" customFormat="1">
      <c r="B190" s="149"/>
      <c r="D190" s="143" t="s">
        <v>159</v>
      </c>
      <c r="E190" s="150" t="s">
        <v>32</v>
      </c>
      <c r="F190" s="151" t="s">
        <v>456</v>
      </c>
      <c r="H190" s="152">
        <v>162</v>
      </c>
      <c r="I190" s="153"/>
      <c r="L190" s="149"/>
      <c r="M190" s="154"/>
      <c r="T190" s="155"/>
      <c r="AT190" s="150" t="s">
        <v>159</v>
      </c>
      <c r="AU190" s="150" t="s">
        <v>89</v>
      </c>
      <c r="AV190" s="13" t="s">
        <v>89</v>
      </c>
      <c r="AW190" s="13" t="s">
        <v>38</v>
      </c>
      <c r="AX190" s="13" t="s">
        <v>80</v>
      </c>
      <c r="AY190" s="150" t="s">
        <v>150</v>
      </c>
    </row>
    <row r="191" spans="2:65" s="14" customFormat="1">
      <c r="B191" s="156"/>
      <c r="D191" s="143" t="s">
        <v>159</v>
      </c>
      <c r="E191" s="157" t="s">
        <v>32</v>
      </c>
      <c r="F191" s="158" t="s">
        <v>162</v>
      </c>
      <c r="H191" s="159">
        <v>1107</v>
      </c>
      <c r="I191" s="160"/>
      <c r="L191" s="156"/>
      <c r="M191" s="161"/>
      <c r="T191" s="162"/>
      <c r="AT191" s="157" t="s">
        <v>159</v>
      </c>
      <c r="AU191" s="157" t="s">
        <v>89</v>
      </c>
      <c r="AV191" s="14" t="s">
        <v>157</v>
      </c>
      <c r="AW191" s="14" t="s">
        <v>38</v>
      </c>
      <c r="AX191" s="14" t="s">
        <v>40</v>
      </c>
      <c r="AY191" s="157" t="s">
        <v>150</v>
      </c>
    </row>
    <row r="192" spans="2:65" s="1" customFormat="1" ht="44.25" customHeight="1">
      <c r="B192" s="34"/>
      <c r="C192" s="129" t="s">
        <v>251</v>
      </c>
      <c r="D192" s="129" t="s">
        <v>152</v>
      </c>
      <c r="E192" s="130" t="s">
        <v>457</v>
      </c>
      <c r="F192" s="131" t="s">
        <v>458</v>
      </c>
      <c r="G192" s="132" t="s">
        <v>384</v>
      </c>
      <c r="H192" s="133">
        <v>576</v>
      </c>
      <c r="I192" s="134"/>
      <c r="J192" s="135">
        <f>ROUND(I192*H192,2)</f>
        <v>0</v>
      </c>
      <c r="K192" s="131" t="s">
        <v>172</v>
      </c>
      <c r="L192" s="34"/>
      <c r="M192" s="136" t="s">
        <v>32</v>
      </c>
      <c r="N192" s="137" t="s">
        <v>51</v>
      </c>
      <c r="P192" s="138">
        <f>O192*H192</f>
        <v>0</v>
      </c>
      <c r="Q192" s="138">
        <v>2.1000000000000001E-4</v>
      </c>
      <c r="R192" s="138">
        <f>Q192*H192</f>
        <v>0.12096000000000001</v>
      </c>
      <c r="S192" s="138">
        <v>0</v>
      </c>
      <c r="T192" s="139">
        <f>S192*H192</f>
        <v>0</v>
      </c>
      <c r="AR192" s="140" t="s">
        <v>157</v>
      </c>
      <c r="AT192" s="140" t="s">
        <v>152</v>
      </c>
      <c r="AU192" s="140" t="s">
        <v>89</v>
      </c>
      <c r="AY192" s="18" t="s">
        <v>150</v>
      </c>
      <c r="BE192" s="141">
        <f>IF(N192="základní",J192,0)</f>
        <v>0</v>
      </c>
      <c r="BF192" s="141">
        <f>IF(N192="snížená",J192,0)</f>
        <v>0</v>
      </c>
      <c r="BG192" s="141">
        <f>IF(N192="zákl. přenesená",J192,0)</f>
        <v>0</v>
      </c>
      <c r="BH192" s="141">
        <f>IF(N192="sníž. přenesená",J192,0)</f>
        <v>0</v>
      </c>
      <c r="BI192" s="141">
        <f>IF(N192="nulová",J192,0)</f>
        <v>0</v>
      </c>
      <c r="BJ192" s="18" t="s">
        <v>40</v>
      </c>
      <c r="BK192" s="141">
        <f>ROUND(I192*H192,2)</f>
        <v>0</v>
      </c>
      <c r="BL192" s="18" t="s">
        <v>157</v>
      </c>
      <c r="BM192" s="140" t="s">
        <v>459</v>
      </c>
    </row>
    <row r="193" spans="2:65" s="1" customFormat="1">
      <c r="B193" s="34"/>
      <c r="D193" s="163" t="s">
        <v>174</v>
      </c>
      <c r="F193" s="164" t="s">
        <v>460</v>
      </c>
      <c r="I193" s="165"/>
      <c r="L193" s="34"/>
      <c r="M193" s="166"/>
      <c r="T193" s="55"/>
      <c r="AT193" s="18" t="s">
        <v>174</v>
      </c>
      <c r="AU193" s="18" t="s">
        <v>89</v>
      </c>
    </row>
    <row r="194" spans="2:65" s="1" customFormat="1" ht="19.2">
      <c r="B194" s="34"/>
      <c r="D194" s="143" t="s">
        <v>195</v>
      </c>
      <c r="F194" s="167" t="s">
        <v>461</v>
      </c>
      <c r="I194" s="165"/>
      <c r="L194" s="34"/>
      <c r="M194" s="166"/>
      <c r="T194" s="55"/>
      <c r="AT194" s="18" t="s">
        <v>195</v>
      </c>
      <c r="AU194" s="18" t="s">
        <v>89</v>
      </c>
    </row>
    <row r="195" spans="2:65" s="12" customFormat="1">
      <c r="B195" s="142"/>
      <c r="D195" s="143" t="s">
        <v>159</v>
      </c>
      <c r="E195" s="144" t="s">
        <v>32</v>
      </c>
      <c r="F195" s="145" t="s">
        <v>376</v>
      </c>
      <c r="H195" s="144" t="s">
        <v>32</v>
      </c>
      <c r="I195" s="146"/>
      <c r="L195" s="142"/>
      <c r="M195" s="147"/>
      <c r="T195" s="148"/>
      <c r="AT195" s="144" t="s">
        <v>159</v>
      </c>
      <c r="AU195" s="144" t="s">
        <v>89</v>
      </c>
      <c r="AV195" s="12" t="s">
        <v>40</v>
      </c>
      <c r="AW195" s="12" t="s">
        <v>38</v>
      </c>
      <c r="AX195" s="12" t="s">
        <v>80</v>
      </c>
      <c r="AY195" s="144" t="s">
        <v>150</v>
      </c>
    </row>
    <row r="196" spans="2:65" s="13" customFormat="1">
      <c r="B196" s="149"/>
      <c r="D196" s="143" t="s">
        <v>159</v>
      </c>
      <c r="E196" s="150" t="s">
        <v>32</v>
      </c>
      <c r="F196" s="151" t="s">
        <v>462</v>
      </c>
      <c r="H196" s="152">
        <v>297</v>
      </c>
      <c r="I196" s="153"/>
      <c r="L196" s="149"/>
      <c r="M196" s="154"/>
      <c r="T196" s="155"/>
      <c r="AT196" s="150" t="s">
        <v>159</v>
      </c>
      <c r="AU196" s="150" t="s">
        <v>89</v>
      </c>
      <c r="AV196" s="13" t="s">
        <v>89</v>
      </c>
      <c r="AW196" s="13" t="s">
        <v>38</v>
      </c>
      <c r="AX196" s="13" t="s">
        <v>80</v>
      </c>
      <c r="AY196" s="150" t="s">
        <v>150</v>
      </c>
    </row>
    <row r="197" spans="2:65" s="13" customFormat="1">
      <c r="B197" s="149"/>
      <c r="D197" s="143" t="s">
        <v>159</v>
      </c>
      <c r="E197" s="150" t="s">
        <v>32</v>
      </c>
      <c r="F197" s="151" t="s">
        <v>463</v>
      </c>
      <c r="H197" s="152">
        <v>279</v>
      </c>
      <c r="I197" s="153"/>
      <c r="L197" s="149"/>
      <c r="M197" s="154"/>
      <c r="T197" s="155"/>
      <c r="AT197" s="150" t="s">
        <v>159</v>
      </c>
      <c r="AU197" s="150" t="s">
        <v>89</v>
      </c>
      <c r="AV197" s="13" t="s">
        <v>89</v>
      </c>
      <c r="AW197" s="13" t="s">
        <v>38</v>
      </c>
      <c r="AX197" s="13" t="s">
        <v>80</v>
      </c>
      <c r="AY197" s="150" t="s">
        <v>150</v>
      </c>
    </row>
    <row r="198" spans="2:65" s="15" customFormat="1">
      <c r="B198" s="168"/>
      <c r="D198" s="143" t="s">
        <v>159</v>
      </c>
      <c r="E198" s="169" t="s">
        <v>32</v>
      </c>
      <c r="F198" s="170" t="s">
        <v>388</v>
      </c>
      <c r="H198" s="171">
        <v>576</v>
      </c>
      <c r="I198" s="172"/>
      <c r="L198" s="168"/>
      <c r="M198" s="173"/>
      <c r="T198" s="174"/>
      <c r="AT198" s="169" t="s">
        <v>159</v>
      </c>
      <c r="AU198" s="169" t="s">
        <v>89</v>
      </c>
      <c r="AV198" s="15" t="s">
        <v>168</v>
      </c>
      <c r="AW198" s="15" t="s">
        <v>38</v>
      </c>
      <c r="AX198" s="15" t="s">
        <v>80</v>
      </c>
      <c r="AY198" s="169" t="s">
        <v>150</v>
      </c>
    </row>
    <row r="199" spans="2:65" s="14" customFormat="1">
      <c r="B199" s="156"/>
      <c r="D199" s="143" t="s">
        <v>159</v>
      </c>
      <c r="E199" s="157" t="s">
        <v>32</v>
      </c>
      <c r="F199" s="158" t="s">
        <v>162</v>
      </c>
      <c r="H199" s="159">
        <v>576</v>
      </c>
      <c r="I199" s="160"/>
      <c r="L199" s="156"/>
      <c r="M199" s="161"/>
      <c r="T199" s="162"/>
      <c r="AT199" s="157" t="s">
        <v>159</v>
      </c>
      <c r="AU199" s="157" t="s">
        <v>89</v>
      </c>
      <c r="AV199" s="14" t="s">
        <v>157</v>
      </c>
      <c r="AW199" s="14" t="s">
        <v>38</v>
      </c>
      <c r="AX199" s="14" t="s">
        <v>40</v>
      </c>
      <c r="AY199" s="157" t="s">
        <v>150</v>
      </c>
    </row>
    <row r="200" spans="2:65" s="1" customFormat="1" ht="24.15" customHeight="1">
      <c r="B200" s="34"/>
      <c r="C200" s="129" t="s">
        <v>259</v>
      </c>
      <c r="D200" s="129" t="s">
        <v>152</v>
      </c>
      <c r="E200" s="130" t="s">
        <v>464</v>
      </c>
      <c r="F200" s="131" t="s">
        <v>465</v>
      </c>
      <c r="G200" s="132" t="s">
        <v>384</v>
      </c>
      <c r="H200" s="133">
        <v>1107</v>
      </c>
      <c r="I200" s="134"/>
      <c r="J200" s="135">
        <f>ROUND(I200*H200,2)</f>
        <v>0</v>
      </c>
      <c r="K200" s="131" t="s">
        <v>172</v>
      </c>
      <c r="L200" s="34"/>
      <c r="M200" s="136" t="s">
        <v>32</v>
      </c>
      <c r="N200" s="137" t="s">
        <v>51</v>
      </c>
      <c r="P200" s="138">
        <f>O200*H200</f>
        <v>0</v>
      </c>
      <c r="Q200" s="138">
        <v>0</v>
      </c>
      <c r="R200" s="138">
        <f>Q200*H200</f>
        <v>0</v>
      </c>
      <c r="S200" s="138">
        <v>0</v>
      </c>
      <c r="T200" s="139">
        <f>S200*H200</f>
        <v>0</v>
      </c>
      <c r="AR200" s="140" t="s">
        <v>157</v>
      </c>
      <c r="AT200" s="140" t="s">
        <v>152</v>
      </c>
      <c r="AU200" s="140" t="s">
        <v>89</v>
      </c>
      <c r="AY200" s="18" t="s">
        <v>150</v>
      </c>
      <c r="BE200" s="141">
        <f>IF(N200="základní",J200,0)</f>
        <v>0</v>
      </c>
      <c r="BF200" s="141">
        <f>IF(N200="snížená",J200,0)</f>
        <v>0</v>
      </c>
      <c r="BG200" s="141">
        <f>IF(N200="zákl. přenesená",J200,0)</f>
        <v>0</v>
      </c>
      <c r="BH200" s="141">
        <f>IF(N200="sníž. přenesená",J200,0)</f>
        <v>0</v>
      </c>
      <c r="BI200" s="141">
        <f>IF(N200="nulová",J200,0)</f>
        <v>0</v>
      </c>
      <c r="BJ200" s="18" t="s">
        <v>40</v>
      </c>
      <c r="BK200" s="141">
        <f>ROUND(I200*H200,2)</f>
        <v>0</v>
      </c>
      <c r="BL200" s="18" t="s">
        <v>157</v>
      </c>
      <c r="BM200" s="140" t="s">
        <v>466</v>
      </c>
    </row>
    <row r="201" spans="2:65" s="1" customFormat="1">
      <c r="B201" s="34"/>
      <c r="D201" s="163" t="s">
        <v>174</v>
      </c>
      <c r="F201" s="164" t="s">
        <v>467</v>
      </c>
      <c r="I201" s="165"/>
      <c r="L201" s="34"/>
      <c r="M201" s="166"/>
      <c r="T201" s="55"/>
      <c r="AT201" s="18" t="s">
        <v>174</v>
      </c>
      <c r="AU201" s="18" t="s">
        <v>89</v>
      </c>
    </row>
    <row r="202" spans="2:65" s="12" customFormat="1">
      <c r="B202" s="142"/>
      <c r="D202" s="143" t="s">
        <v>159</v>
      </c>
      <c r="E202" s="144" t="s">
        <v>32</v>
      </c>
      <c r="F202" s="145" t="s">
        <v>376</v>
      </c>
      <c r="H202" s="144" t="s">
        <v>32</v>
      </c>
      <c r="I202" s="146"/>
      <c r="L202" s="142"/>
      <c r="M202" s="147"/>
      <c r="T202" s="148"/>
      <c r="AT202" s="144" t="s">
        <v>159</v>
      </c>
      <c r="AU202" s="144" t="s">
        <v>89</v>
      </c>
      <c r="AV202" s="12" t="s">
        <v>40</v>
      </c>
      <c r="AW202" s="12" t="s">
        <v>38</v>
      </c>
      <c r="AX202" s="12" t="s">
        <v>80</v>
      </c>
      <c r="AY202" s="144" t="s">
        <v>150</v>
      </c>
    </row>
    <row r="203" spans="2:65" s="13" customFormat="1">
      <c r="B203" s="149"/>
      <c r="D203" s="143" t="s">
        <v>159</v>
      </c>
      <c r="E203" s="150" t="s">
        <v>32</v>
      </c>
      <c r="F203" s="151" t="s">
        <v>455</v>
      </c>
      <c r="H203" s="152">
        <v>945</v>
      </c>
      <c r="I203" s="153"/>
      <c r="L203" s="149"/>
      <c r="M203" s="154"/>
      <c r="T203" s="155"/>
      <c r="AT203" s="150" t="s">
        <v>159</v>
      </c>
      <c r="AU203" s="150" t="s">
        <v>89</v>
      </c>
      <c r="AV203" s="13" t="s">
        <v>89</v>
      </c>
      <c r="AW203" s="13" t="s">
        <v>38</v>
      </c>
      <c r="AX203" s="13" t="s">
        <v>80</v>
      </c>
      <c r="AY203" s="150" t="s">
        <v>150</v>
      </c>
    </row>
    <row r="204" spans="2:65" s="13" customFormat="1">
      <c r="B204" s="149"/>
      <c r="D204" s="143" t="s">
        <v>159</v>
      </c>
      <c r="E204" s="150" t="s">
        <v>32</v>
      </c>
      <c r="F204" s="151" t="s">
        <v>456</v>
      </c>
      <c r="H204" s="152">
        <v>162</v>
      </c>
      <c r="I204" s="153"/>
      <c r="L204" s="149"/>
      <c r="M204" s="154"/>
      <c r="T204" s="155"/>
      <c r="AT204" s="150" t="s">
        <v>159</v>
      </c>
      <c r="AU204" s="150" t="s">
        <v>89</v>
      </c>
      <c r="AV204" s="13" t="s">
        <v>89</v>
      </c>
      <c r="AW204" s="13" t="s">
        <v>38</v>
      </c>
      <c r="AX204" s="13" t="s">
        <v>80</v>
      </c>
      <c r="AY204" s="150" t="s">
        <v>150</v>
      </c>
    </row>
    <row r="205" spans="2:65" s="14" customFormat="1">
      <c r="B205" s="156"/>
      <c r="D205" s="143" t="s">
        <v>159</v>
      </c>
      <c r="E205" s="157" t="s">
        <v>32</v>
      </c>
      <c r="F205" s="158" t="s">
        <v>162</v>
      </c>
      <c r="H205" s="159">
        <v>1107</v>
      </c>
      <c r="I205" s="160"/>
      <c r="L205" s="156"/>
      <c r="M205" s="161"/>
      <c r="T205" s="162"/>
      <c r="AT205" s="157" t="s">
        <v>159</v>
      </c>
      <c r="AU205" s="157" t="s">
        <v>89</v>
      </c>
      <c r="AV205" s="14" t="s">
        <v>157</v>
      </c>
      <c r="AW205" s="14" t="s">
        <v>38</v>
      </c>
      <c r="AX205" s="14" t="s">
        <v>40</v>
      </c>
      <c r="AY205" s="157" t="s">
        <v>150</v>
      </c>
    </row>
    <row r="206" spans="2:65" s="1" customFormat="1" ht="24.15" customHeight="1">
      <c r="B206" s="34"/>
      <c r="C206" s="129" t="s">
        <v>268</v>
      </c>
      <c r="D206" s="129" t="s">
        <v>152</v>
      </c>
      <c r="E206" s="130" t="s">
        <v>468</v>
      </c>
      <c r="F206" s="131" t="s">
        <v>469</v>
      </c>
      <c r="G206" s="132" t="s">
        <v>384</v>
      </c>
      <c r="H206" s="133">
        <v>576</v>
      </c>
      <c r="I206" s="134"/>
      <c r="J206" s="135">
        <f>ROUND(I206*H206,2)</f>
        <v>0</v>
      </c>
      <c r="K206" s="131" t="s">
        <v>172</v>
      </c>
      <c r="L206" s="34"/>
      <c r="M206" s="136" t="s">
        <v>32</v>
      </c>
      <c r="N206" s="137" t="s">
        <v>51</v>
      </c>
      <c r="P206" s="138">
        <f>O206*H206</f>
        <v>0</v>
      </c>
      <c r="Q206" s="138">
        <v>0</v>
      </c>
      <c r="R206" s="138">
        <f>Q206*H206</f>
        <v>0</v>
      </c>
      <c r="S206" s="138">
        <v>0</v>
      </c>
      <c r="T206" s="139">
        <f>S206*H206</f>
        <v>0</v>
      </c>
      <c r="AR206" s="140" t="s">
        <v>157</v>
      </c>
      <c r="AT206" s="140" t="s">
        <v>152</v>
      </c>
      <c r="AU206" s="140" t="s">
        <v>89</v>
      </c>
      <c r="AY206" s="18" t="s">
        <v>150</v>
      </c>
      <c r="BE206" s="141">
        <f>IF(N206="základní",J206,0)</f>
        <v>0</v>
      </c>
      <c r="BF206" s="141">
        <f>IF(N206="snížená",J206,0)</f>
        <v>0</v>
      </c>
      <c r="BG206" s="141">
        <f>IF(N206="zákl. přenesená",J206,0)</f>
        <v>0</v>
      </c>
      <c r="BH206" s="141">
        <f>IF(N206="sníž. přenesená",J206,0)</f>
        <v>0</v>
      </c>
      <c r="BI206" s="141">
        <f>IF(N206="nulová",J206,0)</f>
        <v>0</v>
      </c>
      <c r="BJ206" s="18" t="s">
        <v>40</v>
      </c>
      <c r="BK206" s="141">
        <f>ROUND(I206*H206,2)</f>
        <v>0</v>
      </c>
      <c r="BL206" s="18" t="s">
        <v>157</v>
      </c>
      <c r="BM206" s="140" t="s">
        <v>470</v>
      </c>
    </row>
    <row r="207" spans="2:65" s="1" customFormat="1">
      <c r="B207" s="34"/>
      <c r="D207" s="163" t="s">
        <v>174</v>
      </c>
      <c r="F207" s="164" t="s">
        <v>471</v>
      </c>
      <c r="I207" s="165"/>
      <c r="L207" s="34"/>
      <c r="M207" s="166"/>
      <c r="T207" s="55"/>
      <c r="AT207" s="18" t="s">
        <v>174</v>
      </c>
      <c r="AU207" s="18" t="s">
        <v>89</v>
      </c>
    </row>
    <row r="208" spans="2:65" s="12" customFormat="1">
      <c r="B208" s="142"/>
      <c r="D208" s="143" t="s">
        <v>159</v>
      </c>
      <c r="E208" s="144" t="s">
        <v>32</v>
      </c>
      <c r="F208" s="145" t="s">
        <v>376</v>
      </c>
      <c r="H208" s="144" t="s">
        <v>32</v>
      </c>
      <c r="I208" s="146"/>
      <c r="L208" s="142"/>
      <c r="M208" s="147"/>
      <c r="T208" s="148"/>
      <c r="AT208" s="144" t="s">
        <v>159</v>
      </c>
      <c r="AU208" s="144" t="s">
        <v>89</v>
      </c>
      <c r="AV208" s="12" t="s">
        <v>40</v>
      </c>
      <c r="AW208" s="12" t="s">
        <v>38</v>
      </c>
      <c r="AX208" s="12" t="s">
        <v>80</v>
      </c>
      <c r="AY208" s="144" t="s">
        <v>150</v>
      </c>
    </row>
    <row r="209" spans="2:65" s="13" customFormat="1">
      <c r="B209" s="149"/>
      <c r="D209" s="143" t="s">
        <v>159</v>
      </c>
      <c r="E209" s="150" t="s">
        <v>32</v>
      </c>
      <c r="F209" s="151" t="s">
        <v>462</v>
      </c>
      <c r="H209" s="152">
        <v>297</v>
      </c>
      <c r="I209" s="153"/>
      <c r="L209" s="149"/>
      <c r="M209" s="154"/>
      <c r="T209" s="155"/>
      <c r="AT209" s="150" t="s">
        <v>159</v>
      </c>
      <c r="AU209" s="150" t="s">
        <v>89</v>
      </c>
      <c r="AV209" s="13" t="s">
        <v>89</v>
      </c>
      <c r="AW209" s="13" t="s">
        <v>38</v>
      </c>
      <c r="AX209" s="13" t="s">
        <v>80</v>
      </c>
      <c r="AY209" s="150" t="s">
        <v>150</v>
      </c>
    </row>
    <row r="210" spans="2:65" s="13" customFormat="1">
      <c r="B210" s="149"/>
      <c r="D210" s="143" t="s">
        <v>159</v>
      </c>
      <c r="E210" s="150" t="s">
        <v>32</v>
      </c>
      <c r="F210" s="151" t="s">
        <v>463</v>
      </c>
      <c r="H210" s="152">
        <v>279</v>
      </c>
      <c r="I210" s="153"/>
      <c r="L210" s="149"/>
      <c r="M210" s="154"/>
      <c r="T210" s="155"/>
      <c r="AT210" s="150" t="s">
        <v>159</v>
      </c>
      <c r="AU210" s="150" t="s">
        <v>89</v>
      </c>
      <c r="AV210" s="13" t="s">
        <v>89</v>
      </c>
      <c r="AW210" s="13" t="s">
        <v>38</v>
      </c>
      <c r="AX210" s="13" t="s">
        <v>80</v>
      </c>
      <c r="AY210" s="150" t="s">
        <v>150</v>
      </c>
    </row>
    <row r="211" spans="2:65" s="15" customFormat="1">
      <c r="B211" s="168"/>
      <c r="D211" s="143" t="s">
        <v>159</v>
      </c>
      <c r="E211" s="169" t="s">
        <v>32</v>
      </c>
      <c r="F211" s="170" t="s">
        <v>388</v>
      </c>
      <c r="H211" s="171">
        <v>576</v>
      </c>
      <c r="I211" s="172"/>
      <c r="L211" s="168"/>
      <c r="M211" s="173"/>
      <c r="T211" s="174"/>
      <c r="AT211" s="169" t="s">
        <v>159</v>
      </c>
      <c r="AU211" s="169" t="s">
        <v>89</v>
      </c>
      <c r="AV211" s="15" t="s">
        <v>168</v>
      </c>
      <c r="AW211" s="15" t="s">
        <v>38</v>
      </c>
      <c r="AX211" s="15" t="s">
        <v>80</v>
      </c>
      <c r="AY211" s="169" t="s">
        <v>150</v>
      </c>
    </row>
    <row r="212" spans="2:65" s="14" customFormat="1">
      <c r="B212" s="156"/>
      <c r="D212" s="143" t="s">
        <v>159</v>
      </c>
      <c r="E212" s="157" t="s">
        <v>32</v>
      </c>
      <c r="F212" s="158" t="s">
        <v>162</v>
      </c>
      <c r="H212" s="159">
        <v>576</v>
      </c>
      <c r="I212" s="160"/>
      <c r="L212" s="156"/>
      <c r="M212" s="161"/>
      <c r="T212" s="162"/>
      <c r="AT212" s="157" t="s">
        <v>159</v>
      </c>
      <c r="AU212" s="157" t="s">
        <v>89</v>
      </c>
      <c r="AV212" s="14" t="s">
        <v>157</v>
      </c>
      <c r="AW212" s="14" t="s">
        <v>38</v>
      </c>
      <c r="AX212" s="14" t="s">
        <v>40</v>
      </c>
      <c r="AY212" s="157" t="s">
        <v>150</v>
      </c>
    </row>
    <row r="213" spans="2:65" s="1" customFormat="1" ht="55.5" customHeight="1">
      <c r="B213" s="34"/>
      <c r="C213" s="129" t="s">
        <v>279</v>
      </c>
      <c r="D213" s="129" t="s">
        <v>152</v>
      </c>
      <c r="E213" s="130" t="s">
        <v>472</v>
      </c>
      <c r="F213" s="131" t="s">
        <v>473</v>
      </c>
      <c r="G213" s="132" t="s">
        <v>384</v>
      </c>
      <c r="H213" s="133">
        <v>576</v>
      </c>
      <c r="I213" s="134"/>
      <c r="J213" s="135">
        <f>ROUND(I213*H213,2)</f>
        <v>0</v>
      </c>
      <c r="K213" s="131" t="s">
        <v>172</v>
      </c>
      <c r="L213" s="34"/>
      <c r="M213" s="136" t="s">
        <v>32</v>
      </c>
      <c r="N213" s="137" t="s">
        <v>51</v>
      </c>
      <c r="P213" s="138">
        <f>O213*H213</f>
        <v>0</v>
      </c>
      <c r="Q213" s="138">
        <v>0</v>
      </c>
      <c r="R213" s="138">
        <f>Q213*H213</f>
        <v>0</v>
      </c>
      <c r="S213" s="138">
        <v>0</v>
      </c>
      <c r="T213" s="139">
        <f>S213*H213</f>
        <v>0</v>
      </c>
      <c r="AR213" s="140" t="s">
        <v>157</v>
      </c>
      <c r="AT213" s="140" t="s">
        <v>152</v>
      </c>
      <c r="AU213" s="140" t="s">
        <v>89</v>
      </c>
      <c r="AY213" s="18" t="s">
        <v>150</v>
      </c>
      <c r="BE213" s="141">
        <f>IF(N213="základní",J213,0)</f>
        <v>0</v>
      </c>
      <c r="BF213" s="141">
        <f>IF(N213="snížená",J213,0)</f>
        <v>0</v>
      </c>
      <c r="BG213" s="141">
        <f>IF(N213="zákl. přenesená",J213,0)</f>
        <v>0</v>
      </c>
      <c r="BH213" s="141">
        <f>IF(N213="sníž. přenesená",J213,0)</f>
        <v>0</v>
      </c>
      <c r="BI213" s="141">
        <f>IF(N213="nulová",J213,0)</f>
        <v>0</v>
      </c>
      <c r="BJ213" s="18" t="s">
        <v>40</v>
      </c>
      <c r="BK213" s="141">
        <f>ROUND(I213*H213,2)</f>
        <v>0</v>
      </c>
      <c r="BL213" s="18" t="s">
        <v>157</v>
      </c>
      <c r="BM213" s="140" t="s">
        <v>474</v>
      </c>
    </row>
    <row r="214" spans="2:65" s="1" customFormat="1">
      <c r="B214" s="34"/>
      <c r="D214" s="163" t="s">
        <v>174</v>
      </c>
      <c r="F214" s="164" t="s">
        <v>475</v>
      </c>
      <c r="I214" s="165"/>
      <c r="L214" s="34"/>
      <c r="M214" s="166"/>
      <c r="T214" s="55"/>
      <c r="AT214" s="18" t="s">
        <v>174</v>
      </c>
      <c r="AU214" s="18" t="s">
        <v>89</v>
      </c>
    </row>
    <row r="215" spans="2:65" s="12" customFormat="1">
      <c r="B215" s="142"/>
      <c r="D215" s="143" t="s">
        <v>159</v>
      </c>
      <c r="E215" s="144" t="s">
        <v>32</v>
      </c>
      <c r="F215" s="145" t="s">
        <v>376</v>
      </c>
      <c r="H215" s="144" t="s">
        <v>32</v>
      </c>
      <c r="I215" s="146"/>
      <c r="L215" s="142"/>
      <c r="M215" s="147"/>
      <c r="T215" s="148"/>
      <c r="AT215" s="144" t="s">
        <v>159</v>
      </c>
      <c r="AU215" s="144" t="s">
        <v>89</v>
      </c>
      <c r="AV215" s="12" t="s">
        <v>40</v>
      </c>
      <c r="AW215" s="12" t="s">
        <v>38</v>
      </c>
      <c r="AX215" s="12" t="s">
        <v>80</v>
      </c>
      <c r="AY215" s="144" t="s">
        <v>150</v>
      </c>
    </row>
    <row r="216" spans="2:65" s="13" customFormat="1">
      <c r="B216" s="149"/>
      <c r="D216" s="143" t="s">
        <v>159</v>
      </c>
      <c r="E216" s="150" t="s">
        <v>32</v>
      </c>
      <c r="F216" s="151" t="s">
        <v>462</v>
      </c>
      <c r="H216" s="152">
        <v>297</v>
      </c>
      <c r="I216" s="153"/>
      <c r="L216" s="149"/>
      <c r="M216" s="154"/>
      <c r="T216" s="155"/>
      <c r="AT216" s="150" t="s">
        <v>159</v>
      </c>
      <c r="AU216" s="150" t="s">
        <v>89</v>
      </c>
      <c r="AV216" s="13" t="s">
        <v>89</v>
      </c>
      <c r="AW216" s="13" t="s">
        <v>38</v>
      </c>
      <c r="AX216" s="13" t="s">
        <v>80</v>
      </c>
      <c r="AY216" s="150" t="s">
        <v>150</v>
      </c>
    </row>
    <row r="217" spans="2:65" s="13" customFormat="1">
      <c r="B217" s="149"/>
      <c r="D217" s="143" t="s">
        <v>159</v>
      </c>
      <c r="E217" s="150" t="s">
        <v>32</v>
      </c>
      <c r="F217" s="151" t="s">
        <v>463</v>
      </c>
      <c r="H217" s="152">
        <v>279</v>
      </c>
      <c r="I217" s="153"/>
      <c r="L217" s="149"/>
      <c r="M217" s="154"/>
      <c r="T217" s="155"/>
      <c r="AT217" s="150" t="s">
        <v>159</v>
      </c>
      <c r="AU217" s="150" t="s">
        <v>89</v>
      </c>
      <c r="AV217" s="13" t="s">
        <v>89</v>
      </c>
      <c r="AW217" s="13" t="s">
        <v>38</v>
      </c>
      <c r="AX217" s="13" t="s">
        <v>80</v>
      </c>
      <c r="AY217" s="150" t="s">
        <v>150</v>
      </c>
    </row>
    <row r="218" spans="2:65" s="15" customFormat="1">
      <c r="B218" s="168"/>
      <c r="D218" s="143" t="s">
        <v>159</v>
      </c>
      <c r="E218" s="169" t="s">
        <v>32</v>
      </c>
      <c r="F218" s="170" t="s">
        <v>388</v>
      </c>
      <c r="H218" s="171">
        <v>576</v>
      </c>
      <c r="I218" s="172"/>
      <c r="L218" s="168"/>
      <c r="M218" s="173"/>
      <c r="T218" s="174"/>
      <c r="AT218" s="169" t="s">
        <v>159</v>
      </c>
      <c r="AU218" s="169" t="s">
        <v>89</v>
      </c>
      <c r="AV218" s="15" t="s">
        <v>168</v>
      </c>
      <c r="AW218" s="15" t="s">
        <v>38</v>
      </c>
      <c r="AX218" s="15" t="s">
        <v>80</v>
      </c>
      <c r="AY218" s="169" t="s">
        <v>150</v>
      </c>
    </row>
    <row r="219" spans="2:65" s="14" customFormat="1">
      <c r="B219" s="156"/>
      <c r="D219" s="143" t="s">
        <v>159</v>
      </c>
      <c r="E219" s="157" t="s">
        <v>32</v>
      </c>
      <c r="F219" s="158" t="s">
        <v>162</v>
      </c>
      <c r="H219" s="159">
        <v>576</v>
      </c>
      <c r="I219" s="160"/>
      <c r="L219" s="156"/>
      <c r="M219" s="161"/>
      <c r="T219" s="162"/>
      <c r="AT219" s="157" t="s">
        <v>159</v>
      </c>
      <c r="AU219" s="157" t="s">
        <v>89</v>
      </c>
      <c r="AV219" s="14" t="s">
        <v>157</v>
      </c>
      <c r="AW219" s="14" t="s">
        <v>38</v>
      </c>
      <c r="AX219" s="14" t="s">
        <v>40</v>
      </c>
      <c r="AY219" s="157" t="s">
        <v>150</v>
      </c>
    </row>
    <row r="220" spans="2:65" s="1" customFormat="1" ht="16.5" customHeight="1">
      <c r="B220" s="34"/>
      <c r="C220" s="178" t="s">
        <v>7</v>
      </c>
      <c r="D220" s="178" t="s">
        <v>389</v>
      </c>
      <c r="E220" s="179" t="s">
        <v>476</v>
      </c>
      <c r="F220" s="180" t="s">
        <v>477</v>
      </c>
      <c r="G220" s="181" t="s">
        <v>165</v>
      </c>
      <c r="H220" s="182">
        <v>742.202</v>
      </c>
      <c r="I220" s="183"/>
      <c r="J220" s="184">
        <f>ROUND(I220*H220,2)</f>
        <v>0</v>
      </c>
      <c r="K220" s="180" t="s">
        <v>172</v>
      </c>
      <c r="L220" s="185"/>
      <c r="M220" s="186" t="s">
        <v>32</v>
      </c>
      <c r="N220" s="187" t="s">
        <v>51</v>
      </c>
      <c r="P220" s="138">
        <f>O220*H220</f>
        <v>0</v>
      </c>
      <c r="Q220" s="138">
        <v>2.4289999999999998</v>
      </c>
      <c r="R220" s="138">
        <f>Q220*H220</f>
        <v>1802.8086579999999</v>
      </c>
      <c r="S220" s="138">
        <v>0</v>
      </c>
      <c r="T220" s="139">
        <f>S220*H220</f>
        <v>0</v>
      </c>
      <c r="AR220" s="140" t="s">
        <v>204</v>
      </c>
      <c r="AT220" s="140" t="s">
        <v>389</v>
      </c>
      <c r="AU220" s="140" t="s">
        <v>89</v>
      </c>
      <c r="AY220" s="18" t="s">
        <v>150</v>
      </c>
      <c r="BE220" s="141">
        <f>IF(N220="základní",J220,0)</f>
        <v>0</v>
      </c>
      <c r="BF220" s="141">
        <f>IF(N220="snížená",J220,0)</f>
        <v>0</v>
      </c>
      <c r="BG220" s="141">
        <f>IF(N220="zákl. přenesená",J220,0)</f>
        <v>0</v>
      </c>
      <c r="BH220" s="141">
        <f>IF(N220="sníž. přenesená",J220,0)</f>
        <v>0</v>
      </c>
      <c r="BI220" s="141">
        <f>IF(N220="nulová",J220,0)</f>
        <v>0</v>
      </c>
      <c r="BJ220" s="18" t="s">
        <v>40</v>
      </c>
      <c r="BK220" s="141">
        <f>ROUND(I220*H220,2)</f>
        <v>0</v>
      </c>
      <c r="BL220" s="18" t="s">
        <v>157</v>
      </c>
      <c r="BM220" s="140" t="s">
        <v>478</v>
      </c>
    </row>
    <row r="221" spans="2:65" s="12" customFormat="1">
      <c r="B221" s="142"/>
      <c r="D221" s="143" t="s">
        <v>159</v>
      </c>
      <c r="E221" s="144" t="s">
        <v>32</v>
      </c>
      <c r="F221" s="145" t="s">
        <v>376</v>
      </c>
      <c r="H221" s="144" t="s">
        <v>32</v>
      </c>
      <c r="I221" s="146"/>
      <c r="L221" s="142"/>
      <c r="M221" s="147"/>
      <c r="T221" s="148"/>
      <c r="AT221" s="144" t="s">
        <v>159</v>
      </c>
      <c r="AU221" s="144" t="s">
        <v>89</v>
      </c>
      <c r="AV221" s="12" t="s">
        <v>40</v>
      </c>
      <c r="AW221" s="12" t="s">
        <v>38</v>
      </c>
      <c r="AX221" s="12" t="s">
        <v>80</v>
      </c>
      <c r="AY221" s="144" t="s">
        <v>150</v>
      </c>
    </row>
    <row r="222" spans="2:65" s="13" customFormat="1">
      <c r="B222" s="149"/>
      <c r="D222" s="143" t="s">
        <v>159</v>
      </c>
      <c r="E222" s="150" t="s">
        <v>32</v>
      </c>
      <c r="F222" s="151" t="s">
        <v>479</v>
      </c>
      <c r="H222" s="152">
        <v>364.47399999999999</v>
      </c>
      <c r="I222" s="153"/>
      <c r="L222" s="149"/>
      <c r="M222" s="154"/>
      <c r="T222" s="155"/>
      <c r="AT222" s="150" t="s">
        <v>159</v>
      </c>
      <c r="AU222" s="150" t="s">
        <v>89</v>
      </c>
      <c r="AV222" s="13" t="s">
        <v>89</v>
      </c>
      <c r="AW222" s="13" t="s">
        <v>38</v>
      </c>
      <c r="AX222" s="13" t="s">
        <v>80</v>
      </c>
      <c r="AY222" s="150" t="s">
        <v>150</v>
      </c>
    </row>
    <row r="223" spans="2:65" s="13" customFormat="1">
      <c r="B223" s="149"/>
      <c r="D223" s="143" t="s">
        <v>159</v>
      </c>
      <c r="E223" s="150" t="s">
        <v>32</v>
      </c>
      <c r="F223" s="151" t="s">
        <v>480</v>
      </c>
      <c r="H223" s="152">
        <v>342.38499999999999</v>
      </c>
      <c r="I223" s="153"/>
      <c r="L223" s="149"/>
      <c r="M223" s="154"/>
      <c r="T223" s="155"/>
      <c r="AT223" s="150" t="s">
        <v>159</v>
      </c>
      <c r="AU223" s="150" t="s">
        <v>89</v>
      </c>
      <c r="AV223" s="13" t="s">
        <v>89</v>
      </c>
      <c r="AW223" s="13" t="s">
        <v>38</v>
      </c>
      <c r="AX223" s="13" t="s">
        <v>80</v>
      </c>
      <c r="AY223" s="150" t="s">
        <v>150</v>
      </c>
    </row>
    <row r="224" spans="2:65" s="13" customFormat="1">
      <c r="B224" s="149"/>
      <c r="D224" s="143" t="s">
        <v>159</v>
      </c>
      <c r="E224" s="150" t="s">
        <v>32</v>
      </c>
      <c r="F224" s="151" t="s">
        <v>481</v>
      </c>
      <c r="H224" s="152">
        <v>35.343000000000004</v>
      </c>
      <c r="I224" s="153"/>
      <c r="L224" s="149"/>
      <c r="M224" s="154"/>
      <c r="T224" s="155"/>
      <c r="AT224" s="150" t="s">
        <v>159</v>
      </c>
      <c r="AU224" s="150" t="s">
        <v>89</v>
      </c>
      <c r="AV224" s="13" t="s">
        <v>89</v>
      </c>
      <c r="AW224" s="13" t="s">
        <v>38</v>
      </c>
      <c r="AX224" s="13" t="s">
        <v>80</v>
      </c>
      <c r="AY224" s="150" t="s">
        <v>150</v>
      </c>
    </row>
    <row r="225" spans="2:65" s="15" customFormat="1">
      <c r="B225" s="168"/>
      <c r="D225" s="143" t="s">
        <v>159</v>
      </c>
      <c r="E225" s="169" t="s">
        <v>32</v>
      </c>
      <c r="F225" s="170" t="s">
        <v>388</v>
      </c>
      <c r="H225" s="171">
        <v>742.202</v>
      </c>
      <c r="I225" s="172"/>
      <c r="L225" s="168"/>
      <c r="M225" s="173"/>
      <c r="T225" s="174"/>
      <c r="AT225" s="169" t="s">
        <v>159</v>
      </c>
      <c r="AU225" s="169" t="s">
        <v>89</v>
      </c>
      <c r="AV225" s="15" t="s">
        <v>168</v>
      </c>
      <c r="AW225" s="15" t="s">
        <v>38</v>
      </c>
      <c r="AX225" s="15" t="s">
        <v>80</v>
      </c>
      <c r="AY225" s="169" t="s">
        <v>150</v>
      </c>
    </row>
    <row r="226" spans="2:65" s="14" customFormat="1">
      <c r="B226" s="156"/>
      <c r="D226" s="143" t="s">
        <v>159</v>
      </c>
      <c r="E226" s="157" t="s">
        <v>32</v>
      </c>
      <c r="F226" s="158" t="s">
        <v>162</v>
      </c>
      <c r="H226" s="159">
        <v>742.202</v>
      </c>
      <c r="I226" s="160"/>
      <c r="L226" s="156"/>
      <c r="M226" s="161"/>
      <c r="T226" s="162"/>
      <c r="AT226" s="157" t="s">
        <v>159</v>
      </c>
      <c r="AU226" s="157" t="s">
        <v>89</v>
      </c>
      <c r="AV226" s="14" t="s">
        <v>157</v>
      </c>
      <c r="AW226" s="14" t="s">
        <v>38</v>
      </c>
      <c r="AX226" s="14" t="s">
        <v>40</v>
      </c>
      <c r="AY226" s="157" t="s">
        <v>150</v>
      </c>
    </row>
    <row r="227" spans="2:65" s="1" customFormat="1" ht="21.75" customHeight="1">
      <c r="B227" s="34"/>
      <c r="C227" s="129" t="s">
        <v>290</v>
      </c>
      <c r="D227" s="129" t="s">
        <v>152</v>
      </c>
      <c r="E227" s="130" t="s">
        <v>482</v>
      </c>
      <c r="F227" s="131" t="s">
        <v>483</v>
      </c>
      <c r="G227" s="132" t="s">
        <v>282</v>
      </c>
      <c r="H227" s="133">
        <v>31.808</v>
      </c>
      <c r="I227" s="134"/>
      <c r="J227" s="135">
        <f>ROUND(I227*H227,2)</f>
        <v>0</v>
      </c>
      <c r="K227" s="131" t="s">
        <v>172</v>
      </c>
      <c r="L227" s="34"/>
      <c r="M227" s="136" t="s">
        <v>32</v>
      </c>
      <c r="N227" s="137" t="s">
        <v>51</v>
      </c>
      <c r="P227" s="138">
        <f>O227*H227</f>
        <v>0</v>
      </c>
      <c r="Q227" s="138">
        <v>1.11381</v>
      </c>
      <c r="R227" s="138">
        <f>Q227*H227</f>
        <v>35.42806848</v>
      </c>
      <c r="S227" s="138">
        <v>0</v>
      </c>
      <c r="T227" s="139">
        <f>S227*H227</f>
        <v>0</v>
      </c>
      <c r="AR227" s="140" t="s">
        <v>157</v>
      </c>
      <c r="AT227" s="140" t="s">
        <v>152</v>
      </c>
      <c r="AU227" s="140" t="s">
        <v>89</v>
      </c>
      <c r="AY227" s="18" t="s">
        <v>150</v>
      </c>
      <c r="BE227" s="141">
        <f>IF(N227="základní",J227,0)</f>
        <v>0</v>
      </c>
      <c r="BF227" s="141">
        <f>IF(N227="snížená",J227,0)</f>
        <v>0</v>
      </c>
      <c r="BG227" s="141">
        <f>IF(N227="zákl. přenesená",J227,0)</f>
        <v>0</v>
      </c>
      <c r="BH227" s="141">
        <f>IF(N227="sníž. přenesená",J227,0)</f>
        <v>0</v>
      </c>
      <c r="BI227" s="141">
        <f>IF(N227="nulová",J227,0)</f>
        <v>0</v>
      </c>
      <c r="BJ227" s="18" t="s">
        <v>40</v>
      </c>
      <c r="BK227" s="141">
        <f>ROUND(I227*H227,2)</f>
        <v>0</v>
      </c>
      <c r="BL227" s="18" t="s">
        <v>157</v>
      </c>
      <c r="BM227" s="140" t="s">
        <v>484</v>
      </c>
    </row>
    <row r="228" spans="2:65" s="1" customFormat="1">
      <c r="B228" s="34"/>
      <c r="D228" s="163" t="s">
        <v>174</v>
      </c>
      <c r="F228" s="164" t="s">
        <v>485</v>
      </c>
      <c r="I228" s="165"/>
      <c r="L228" s="34"/>
      <c r="M228" s="166"/>
      <c r="T228" s="55"/>
      <c r="AT228" s="18" t="s">
        <v>174</v>
      </c>
      <c r="AU228" s="18" t="s">
        <v>89</v>
      </c>
    </row>
    <row r="229" spans="2:65" s="12" customFormat="1">
      <c r="B229" s="142"/>
      <c r="D229" s="143" t="s">
        <v>159</v>
      </c>
      <c r="E229" s="144" t="s">
        <v>32</v>
      </c>
      <c r="F229" s="145" t="s">
        <v>376</v>
      </c>
      <c r="H229" s="144" t="s">
        <v>32</v>
      </c>
      <c r="I229" s="146"/>
      <c r="L229" s="142"/>
      <c r="M229" s="147"/>
      <c r="T229" s="148"/>
      <c r="AT229" s="144" t="s">
        <v>159</v>
      </c>
      <c r="AU229" s="144" t="s">
        <v>89</v>
      </c>
      <c r="AV229" s="12" t="s">
        <v>40</v>
      </c>
      <c r="AW229" s="12" t="s">
        <v>38</v>
      </c>
      <c r="AX229" s="12" t="s">
        <v>80</v>
      </c>
      <c r="AY229" s="144" t="s">
        <v>150</v>
      </c>
    </row>
    <row r="230" spans="2:65" s="13" customFormat="1" ht="20.399999999999999">
      <c r="B230" s="149"/>
      <c r="D230" s="143" t="s">
        <v>159</v>
      </c>
      <c r="E230" s="150" t="s">
        <v>32</v>
      </c>
      <c r="F230" s="151" t="s">
        <v>486</v>
      </c>
      <c r="H230" s="152">
        <v>16.401</v>
      </c>
      <c r="I230" s="153"/>
      <c r="L230" s="149"/>
      <c r="M230" s="154"/>
      <c r="T230" s="155"/>
      <c r="AT230" s="150" t="s">
        <v>159</v>
      </c>
      <c r="AU230" s="150" t="s">
        <v>89</v>
      </c>
      <c r="AV230" s="13" t="s">
        <v>89</v>
      </c>
      <c r="AW230" s="13" t="s">
        <v>38</v>
      </c>
      <c r="AX230" s="13" t="s">
        <v>80</v>
      </c>
      <c r="AY230" s="150" t="s">
        <v>150</v>
      </c>
    </row>
    <row r="231" spans="2:65" s="13" customFormat="1" ht="20.399999999999999">
      <c r="B231" s="149"/>
      <c r="D231" s="143" t="s">
        <v>159</v>
      </c>
      <c r="E231" s="150" t="s">
        <v>32</v>
      </c>
      <c r="F231" s="151" t="s">
        <v>487</v>
      </c>
      <c r="H231" s="152">
        <v>15.407</v>
      </c>
      <c r="I231" s="153"/>
      <c r="L231" s="149"/>
      <c r="M231" s="154"/>
      <c r="T231" s="155"/>
      <c r="AT231" s="150" t="s">
        <v>159</v>
      </c>
      <c r="AU231" s="150" t="s">
        <v>89</v>
      </c>
      <c r="AV231" s="13" t="s">
        <v>89</v>
      </c>
      <c r="AW231" s="13" t="s">
        <v>38</v>
      </c>
      <c r="AX231" s="13" t="s">
        <v>80</v>
      </c>
      <c r="AY231" s="150" t="s">
        <v>150</v>
      </c>
    </row>
    <row r="232" spans="2:65" s="15" customFormat="1">
      <c r="B232" s="168"/>
      <c r="D232" s="143" t="s">
        <v>159</v>
      </c>
      <c r="E232" s="169" t="s">
        <v>32</v>
      </c>
      <c r="F232" s="170" t="s">
        <v>388</v>
      </c>
      <c r="H232" s="171">
        <v>31.808</v>
      </c>
      <c r="I232" s="172"/>
      <c r="L232" s="168"/>
      <c r="M232" s="173"/>
      <c r="T232" s="174"/>
      <c r="AT232" s="169" t="s">
        <v>159</v>
      </c>
      <c r="AU232" s="169" t="s">
        <v>89</v>
      </c>
      <c r="AV232" s="15" t="s">
        <v>168</v>
      </c>
      <c r="AW232" s="15" t="s">
        <v>38</v>
      </c>
      <c r="AX232" s="15" t="s">
        <v>80</v>
      </c>
      <c r="AY232" s="169" t="s">
        <v>150</v>
      </c>
    </row>
    <row r="233" spans="2:65" s="14" customFormat="1">
      <c r="B233" s="156"/>
      <c r="D233" s="143" t="s">
        <v>159</v>
      </c>
      <c r="E233" s="157" t="s">
        <v>32</v>
      </c>
      <c r="F233" s="158" t="s">
        <v>162</v>
      </c>
      <c r="H233" s="159">
        <v>31.808</v>
      </c>
      <c r="I233" s="160"/>
      <c r="L233" s="156"/>
      <c r="M233" s="161"/>
      <c r="T233" s="162"/>
      <c r="AT233" s="157" t="s">
        <v>159</v>
      </c>
      <c r="AU233" s="157" t="s">
        <v>89</v>
      </c>
      <c r="AV233" s="14" t="s">
        <v>157</v>
      </c>
      <c r="AW233" s="14" t="s">
        <v>38</v>
      </c>
      <c r="AX233" s="14" t="s">
        <v>40</v>
      </c>
      <c r="AY233" s="157" t="s">
        <v>150</v>
      </c>
    </row>
    <row r="234" spans="2:65" s="1" customFormat="1" ht="37.799999999999997" customHeight="1">
      <c r="B234" s="34"/>
      <c r="C234" s="129" t="s">
        <v>302</v>
      </c>
      <c r="D234" s="129" t="s">
        <v>152</v>
      </c>
      <c r="E234" s="130" t="s">
        <v>488</v>
      </c>
      <c r="F234" s="131" t="s">
        <v>489</v>
      </c>
      <c r="G234" s="132" t="s">
        <v>384</v>
      </c>
      <c r="H234" s="133">
        <v>64</v>
      </c>
      <c r="I234" s="134"/>
      <c r="J234" s="135">
        <f>ROUND(I234*H234,2)</f>
        <v>0</v>
      </c>
      <c r="K234" s="131" t="s">
        <v>172</v>
      </c>
      <c r="L234" s="34"/>
      <c r="M234" s="136" t="s">
        <v>32</v>
      </c>
      <c r="N234" s="137" t="s">
        <v>51</v>
      </c>
      <c r="P234" s="138">
        <f>O234*H234</f>
        <v>0</v>
      </c>
      <c r="Q234" s="138">
        <v>0</v>
      </c>
      <c r="R234" s="138">
        <f>Q234*H234</f>
        <v>0</v>
      </c>
      <c r="S234" s="138">
        <v>1.6990000000000001</v>
      </c>
      <c r="T234" s="139">
        <f>S234*H234</f>
        <v>108.736</v>
      </c>
      <c r="AR234" s="140" t="s">
        <v>157</v>
      </c>
      <c r="AT234" s="140" t="s">
        <v>152</v>
      </c>
      <c r="AU234" s="140" t="s">
        <v>89</v>
      </c>
      <c r="AY234" s="18" t="s">
        <v>150</v>
      </c>
      <c r="BE234" s="141">
        <f>IF(N234="základní",J234,0)</f>
        <v>0</v>
      </c>
      <c r="BF234" s="141">
        <f>IF(N234="snížená",J234,0)</f>
        <v>0</v>
      </c>
      <c r="BG234" s="141">
        <f>IF(N234="zákl. přenesená",J234,0)</f>
        <v>0</v>
      </c>
      <c r="BH234" s="141">
        <f>IF(N234="sníž. přenesená",J234,0)</f>
        <v>0</v>
      </c>
      <c r="BI234" s="141">
        <f>IF(N234="nulová",J234,0)</f>
        <v>0</v>
      </c>
      <c r="BJ234" s="18" t="s">
        <v>40</v>
      </c>
      <c r="BK234" s="141">
        <f>ROUND(I234*H234,2)</f>
        <v>0</v>
      </c>
      <c r="BL234" s="18" t="s">
        <v>157</v>
      </c>
      <c r="BM234" s="140" t="s">
        <v>490</v>
      </c>
    </row>
    <row r="235" spans="2:65" s="1" customFormat="1">
      <c r="B235" s="34"/>
      <c r="D235" s="163" t="s">
        <v>174</v>
      </c>
      <c r="F235" s="164" t="s">
        <v>491</v>
      </c>
      <c r="I235" s="165"/>
      <c r="L235" s="34"/>
      <c r="M235" s="166"/>
      <c r="T235" s="55"/>
      <c r="AT235" s="18" t="s">
        <v>174</v>
      </c>
      <c r="AU235" s="18" t="s">
        <v>89</v>
      </c>
    </row>
    <row r="236" spans="2:65" s="12" customFormat="1">
      <c r="B236" s="142"/>
      <c r="D236" s="143" t="s">
        <v>159</v>
      </c>
      <c r="E236" s="144" t="s">
        <v>32</v>
      </c>
      <c r="F236" s="145" t="s">
        <v>376</v>
      </c>
      <c r="H236" s="144" t="s">
        <v>32</v>
      </c>
      <c r="I236" s="146"/>
      <c r="L236" s="142"/>
      <c r="M236" s="147"/>
      <c r="T236" s="148"/>
      <c r="AT236" s="144" t="s">
        <v>159</v>
      </c>
      <c r="AU236" s="144" t="s">
        <v>89</v>
      </c>
      <c r="AV236" s="12" t="s">
        <v>40</v>
      </c>
      <c r="AW236" s="12" t="s">
        <v>38</v>
      </c>
      <c r="AX236" s="12" t="s">
        <v>80</v>
      </c>
      <c r="AY236" s="144" t="s">
        <v>150</v>
      </c>
    </row>
    <row r="237" spans="2:65" s="13" customFormat="1">
      <c r="B237" s="149"/>
      <c r="D237" s="143" t="s">
        <v>159</v>
      </c>
      <c r="E237" s="150" t="s">
        <v>32</v>
      </c>
      <c r="F237" s="151" t="s">
        <v>492</v>
      </c>
      <c r="H237" s="152">
        <v>33</v>
      </c>
      <c r="I237" s="153"/>
      <c r="L237" s="149"/>
      <c r="M237" s="154"/>
      <c r="T237" s="155"/>
      <c r="AT237" s="150" t="s">
        <v>159</v>
      </c>
      <c r="AU237" s="150" t="s">
        <v>89</v>
      </c>
      <c r="AV237" s="13" t="s">
        <v>89</v>
      </c>
      <c r="AW237" s="13" t="s">
        <v>38</v>
      </c>
      <c r="AX237" s="13" t="s">
        <v>80</v>
      </c>
      <c r="AY237" s="150" t="s">
        <v>150</v>
      </c>
    </row>
    <row r="238" spans="2:65" s="13" customFormat="1">
      <c r="B238" s="149"/>
      <c r="D238" s="143" t="s">
        <v>159</v>
      </c>
      <c r="E238" s="150" t="s">
        <v>32</v>
      </c>
      <c r="F238" s="151" t="s">
        <v>493</v>
      </c>
      <c r="H238" s="152">
        <v>31</v>
      </c>
      <c r="I238" s="153"/>
      <c r="L238" s="149"/>
      <c r="M238" s="154"/>
      <c r="T238" s="155"/>
      <c r="AT238" s="150" t="s">
        <v>159</v>
      </c>
      <c r="AU238" s="150" t="s">
        <v>89</v>
      </c>
      <c r="AV238" s="13" t="s">
        <v>89</v>
      </c>
      <c r="AW238" s="13" t="s">
        <v>38</v>
      </c>
      <c r="AX238" s="13" t="s">
        <v>80</v>
      </c>
      <c r="AY238" s="150" t="s">
        <v>150</v>
      </c>
    </row>
    <row r="239" spans="2:65" s="15" customFormat="1">
      <c r="B239" s="168"/>
      <c r="D239" s="143" t="s">
        <v>159</v>
      </c>
      <c r="E239" s="169" t="s">
        <v>32</v>
      </c>
      <c r="F239" s="170" t="s">
        <v>388</v>
      </c>
      <c r="H239" s="171">
        <v>64</v>
      </c>
      <c r="I239" s="172"/>
      <c r="L239" s="168"/>
      <c r="M239" s="173"/>
      <c r="T239" s="174"/>
      <c r="AT239" s="169" t="s">
        <v>159</v>
      </c>
      <c r="AU239" s="169" t="s">
        <v>89</v>
      </c>
      <c r="AV239" s="15" t="s">
        <v>168</v>
      </c>
      <c r="AW239" s="15" t="s">
        <v>38</v>
      </c>
      <c r="AX239" s="15" t="s">
        <v>80</v>
      </c>
      <c r="AY239" s="169" t="s">
        <v>150</v>
      </c>
    </row>
    <row r="240" spans="2:65" s="14" customFormat="1">
      <c r="B240" s="156"/>
      <c r="D240" s="143" t="s">
        <v>159</v>
      </c>
      <c r="E240" s="157" t="s">
        <v>32</v>
      </c>
      <c r="F240" s="158" t="s">
        <v>162</v>
      </c>
      <c r="H240" s="159">
        <v>64</v>
      </c>
      <c r="I240" s="160"/>
      <c r="L240" s="156"/>
      <c r="M240" s="161"/>
      <c r="T240" s="162"/>
      <c r="AT240" s="157" t="s">
        <v>159</v>
      </c>
      <c r="AU240" s="157" t="s">
        <v>89</v>
      </c>
      <c r="AV240" s="14" t="s">
        <v>157</v>
      </c>
      <c r="AW240" s="14" t="s">
        <v>38</v>
      </c>
      <c r="AX240" s="14" t="s">
        <v>40</v>
      </c>
      <c r="AY240" s="157" t="s">
        <v>150</v>
      </c>
    </row>
    <row r="241" spans="2:65" s="1" customFormat="1" ht="24.15" customHeight="1">
      <c r="B241" s="34"/>
      <c r="C241" s="129" t="s">
        <v>314</v>
      </c>
      <c r="D241" s="129" t="s">
        <v>152</v>
      </c>
      <c r="E241" s="130" t="s">
        <v>494</v>
      </c>
      <c r="F241" s="131" t="s">
        <v>495</v>
      </c>
      <c r="G241" s="132" t="s">
        <v>165</v>
      </c>
      <c r="H241" s="133">
        <v>948.98</v>
      </c>
      <c r="I241" s="134"/>
      <c r="J241" s="135">
        <f>ROUND(I241*H241,2)</f>
        <v>0</v>
      </c>
      <c r="K241" s="131" t="s">
        <v>172</v>
      </c>
      <c r="L241" s="34"/>
      <c r="M241" s="136" t="s">
        <v>32</v>
      </c>
      <c r="N241" s="137" t="s">
        <v>51</v>
      </c>
      <c r="P241" s="138">
        <f>O241*H241</f>
        <v>0</v>
      </c>
      <c r="Q241" s="138">
        <v>1.98</v>
      </c>
      <c r="R241" s="138">
        <f>Q241*H241</f>
        <v>1878.9803999999999</v>
      </c>
      <c r="S241" s="138">
        <v>0</v>
      </c>
      <c r="T241" s="139">
        <f>S241*H241</f>
        <v>0</v>
      </c>
      <c r="AR241" s="140" t="s">
        <v>157</v>
      </c>
      <c r="AT241" s="140" t="s">
        <v>152</v>
      </c>
      <c r="AU241" s="140" t="s">
        <v>89</v>
      </c>
      <c r="AY241" s="18" t="s">
        <v>150</v>
      </c>
      <c r="BE241" s="141">
        <f>IF(N241="základní",J241,0)</f>
        <v>0</v>
      </c>
      <c r="BF241" s="141">
        <f>IF(N241="snížená",J241,0)</f>
        <v>0</v>
      </c>
      <c r="BG241" s="141">
        <f>IF(N241="zákl. přenesená",J241,0)</f>
        <v>0</v>
      </c>
      <c r="BH241" s="141">
        <f>IF(N241="sníž. přenesená",J241,0)</f>
        <v>0</v>
      </c>
      <c r="BI241" s="141">
        <f>IF(N241="nulová",J241,0)</f>
        <v>0</v>
      </c>
      <c r="BJ241" s="18" t="s">
        <v>40</v>
      </c>
      <c r="BK241" s="141">
        <f>ROUND(I241*H241,2)</f>
        <v>0</v>
      </c>
      <c r="BL241" s="18" t="s">
        <v>157</v>
      </c>
      <c r="BM241" s="140" t="s">
        <v>496</v>
      </c>
    </row>
    <row r="242" spans="2:65" s="1" customFormat="1">
      <c r="B242" s="34"/>
      <c r="D242" s="163" t="s">
        <v>174</v>
      </c>
      <c r="F242" s="164" t="s">
        <v>497</v>
      </c>
      <c r="I242" s="165"/>
      <c r="L242" s="34"/>
      <c r="M242" s="166"/>
      <c r="T242" s="55"/>
      <c r="AT242" s="18" t="s">
        <v>174</v>
      </c>
      <c r="AU242" s="18" t="s">
        <v>89</v>
      </c>
    </row>
    <row r="243" spans="2:65" s="12" customFormat="1">
      <c r="B243" s="142"/>
      <c r="D243" s="143" t="s">
        <v>159</v>
      </c>
      <c r="E243" s="144" t="s">
        <v>32</v>
      </c>
      <c r="F243" s="145" t="s">
        <v>376</v>
      </c>
      <c r="H243" s="144" t="s">
        <v>32</v>
      </c>
      <c r="I243" s="146"/>
      <c r="L243" s="142"/>
      <c r="M243" s="147"/>
      <c r="T243" s="148"/>
      <c r="AT243" s="144" t="s">
        <v>159</v>
      </c>
      <c r="AU243" s="144" t="s">
        <v>89</v>
      </c>
      <c r="AV243" s="12" t="s">
        <v>40</v>
      </c>
      <c r="AW243" s="12" t="s">
        <v>38</v>
      </c>
      <c r="AX243" s="12" t="s">
        <v>80</v>
      </c>
      <c r="AY243" s="144" t="s">
        <v>150</v>
      </c>
    </row>
    <row r="244" spans="2:65" s="13" customFormat="1">
      <c r="B244" s="149"/>
      <c r="D244" s="143" t="s">
        <v>159</v>
      </c>
      <c r="E244" s="150" t="s">
        <v>32</v>
      </c>
      <c r="F244" s="151" t="s">
        <v>498</v>
      </c>
      <c r="H244" s="152">
        <v>948.98</v>
      </c>
      <c r="I244" s="153"/>
      <c r="L244" s="149"/>
      <c r="M244" s="154"/>
      <c r="T244" s="155"/>
      <c r="AT244" s="150" t="s">
        <v>159</v>
      </c>
      <c r="AU244" s="150" t="s">
        <v>89</v>
      </c>
      <c r="AV244" s="13" t="s">
        <v>89</v>
      </c>
      <c r="AW244" s="13" t="s">
        <v>38</v>
      </c>
      <c r="AX244" s="13" t="s">
        <v>80</v>
      </c>
      <c r="AY244" s="150" t="s">
        <v>150</v>
      </c>
    </row>
    <row r="245" spans="2:65" s="14" customFormat="1">
      <c r="B245" s="156"/>
      <c r="D245" s="143" t="s">
        <v>159</v>
      </c>
      <c r="E245" s="157" t="s">
        <v>32</v>
      </c>
      <c r="F245" s="158" t="s">
        <v>162</v>
      </c>
      <c r="H245" s="159">
        <v>948.98</v>
      </c>
      <c r="I245" s="160"/>
      <c r="L245" s="156"/>
      <c r="M245" s="161"/>
      <c r="T245" s="162"/>
      <c r="AT245" s="157" t="s">
        <v>159</v>
      </c>
      <c r="AU245" s="157" t="s">
        <v>89</v>
      </c>
      <c r="AV245" s="14" t="s">
        <v>157</v>
      </c>
      <c r="AW245" s="14" t="s">
        <v>38</v>
      </c>
      <c r="AX245" s="14" t="s">
        <v>40</v>
      </c>
      <c r="AY245" s="157" t="s">
        <v>150</v>
      </c>
    </row>
    <row r="246" spans="2:65" s="1" customFormat="1" ht="24.15" customHeight="1">
      <c r="B246" s="34"/>
      <c r="C246" s="129" t="s">
        <v>319</v>
      </c>
      <c r="D246" s="129" t="s">
        <v>152</v>
      </c>
      <c r="E246" s="130" t="s">
        <v>499</v>
      </c>
      <c r="F246" s="131" t="s">
        <v>500</v>
      </c>
      <c r="G246" s="132" t="s">
        <v>165</v>
      </c>
      <c r="H246" s="133">
        <v>227.755</v>
      </c>
      <c r="I246" s="134"/>
      <c r="J246" s="135">
        <f>ROUND(I246*H246,2)</f>
        <v>0</v>
      </c>
      <c r="K246" s="131" t="s">
        <v>172</v>
      </c>
      <c r="L246" s="34"/>
      <c r="M246" s="136" t="s">
        <v>32</v>
      </c>
      <c r="N246" s="137" t="s">
        <v>51</v>
      </c>
      <c r="P246" s="138">
        <f>O246*H246</f>
        <v>0</v>
      </c>
      <c r="Q246" s="138">
        <v>2.5018699999999998</v>
      </c>
      <c r="R246" s="138">
        <f>Q246*H246</f>
        <v>569.81340184999999</v>
      </c>
      <c r="S246" s="138">
        <v>0</v>
      </c>
      <c r="T246" s="139">
        <f>S246*H246</f>
        <v>0</v>
      </c>
      <c r="AR246" s="140" t="s">
        <v>157</v>
      </c>
      <c r="AT246" s="140" t="s">
        <v>152</v>
      </c>
      <c r="AU246" s="140" t="s">
        <v>89</v>
      </c>
      <c r="AY246" s="18" t="s">
        <v>150</v>
      </c>
      <c r="BE246" s="141">
        <f>IF(N246="základní",J246,0)</f>
        <v>0</v>
      </c>
      <c r="BF246" s="141">
        <f>IF(N246="snížená",J246,0)</f>
        <v>0</v>
      </c>
      <c r="BG246" s="141">
        <f>IF(N246="zákl. přenesená",J246,0)</f>
        <v>0</v>
      </c>
      <c r="BH246" s="141">
        <f>IF(N246="sníž. přenesená",J246,0)</f>
        <v>0</v>
      </c>
      <c r="BI246" s="141">
        <f>IF(N246="nulová",J246,0)</f>
        <v>0</v>
      </c>
      <c r="BJ246" s="18" t="s">
        <v>40</v>
      </c>
      <c r="BK246" s="141">
        <f>ROUND(I246*H246,2)</f>
        <v>0</v>
      </c>
      <c r="BL246" s="18" t="s">
        <v>157</v>
      </c>
      <c r="BM246" s="140" t="s">
        <v>501</v>
      </c>
    </row>
    <row r="247" spans="2:65" s="1" customFormat="1">
      <c r="B247" s="34"/>
      <c r="D247" s="163" t="s">
        <v>174</v>
      </c>
      <c r="F247" s="164" t="s">
        <v>502</v>
      </c>
      <c r="I247" s="165"/>
      <c r="L247" s="34"/>
      <c r="M247" s="166"/>
      <c r="T247" s="55"/>
      <c r="AT247" s="18" t="s">
        <v>174</v>
      </c>
      <c r="AU247" s="18" t="s">
        <v>89</v>
      </c>
    </row>
    <row r="248" spans="2:65" s="12" customFormat="1">
      <c r="B248" s="142"/>
      <c r="D248" s="143" t="s">
        <v>159</v>
      </c>
      <c r="E248" s="144" t="s">
        <v>32</v>
      </c>
      <c r="F248" s="145" t="s">
        <v>376</v>
      </c>
      <c r="H248" s="144" t="s">
        <v>32</v>
      </c>
      <c r="I248" s="146"/>
      <c r="L248" s="142"/>
      <c r="M248" s="147"/>
      <c r="T248" s="148"/>
      <c r="AT248" s="144" t="s">
        <v>159</v>
      </c>
      <c r="AU248" s="144" t="s">
        <v>89</v>
      </c>
      <c r="AV248" s="12" t="s">
        <v>40</v>
      </c>
      <c r="AW248" s="12" t="s">
        <v>38</v>
      </c>
      <c r="AX248" s="12" t="s">
        <v>80</v>
      </c>
      <c r="AY248" s="144" t="s">
        <v>150</v>
      </c>
    </row>
    <row r="249" spans="2:65" s="13" customFormat="1">
      <c r="B249" s="149"/>
      <c r="D249" s="143" t="s">
        <v>159</v>
      </c>
      <c r="E249" s="150" t="s">
        <v>32</v>
      </c>
      <c r="F249" s="151" t="s">
        <v>503</v>
      </c>
      <c r="H249" s="152">
        <v>227.755</v>
      </c>
      <c r="I249" s="153"/>
      <c r="L249" s="149"/>
      <c r="M249" s="154"/>
      <c r="T249" s="155"/>
      <c r="AT249" s="150" t="s">
        <v>159</v>
      </c>
      <c r="AU249" s="150" t="s">
        <v>89</v>
      </c>
      <c r="AV249" s="13" t="s">
        <v>89</v>
      </c>
      <c r="AW249" s="13" t="s">
        <v>38</v>
      </c>
      <c r="AX249" s="13" t="s">
        <v>80</v>
      </c>
      <c r="AY249" s="150" t="s">
        <v>150</v>
      </c>
    </row>
    <row r="250" spans="2:65" s="14" customFormat="1">
      <c r="B250" s="156"/>
      <c r="D250" s="143" t="s">
        <v>159</v>
      </c>
      <c r="E250" s="157" t="s">
        <v>32</v>
      </c>
      <c r="F250" s="158" t="s">
        <v>162</v>
      </c>
      <c r="H250" s="159">
        <v>227.755</v>
      </c>
      <c r="I250" s="160"/>
      <c r="L250" s="156"/>
      <c r="M250" s="161"/>
      <c r="T250" s="162"/>
      <c r="AT250" s="157" t="s">
        <v>159</v>
      </c>
      <c r="AU250" s="157" t="s">
        <v>89</v>
      </c>
      <c r="AV250" s="14" t="s">
        <v>157</v>
      </c>
      <c r="AW250" s="14" t="s">
        <v>38</v>
      </c>
      <c r="AX250" s="14" t="s">
        <v>40</v>
      </c>
      <c r="AY250" s="157" t="s">
        <v>150</v>
      </c>
    </row>
    <row r="251" spans="2:65" s="1" customFormat="1" ht="24.15" customHeight="1">
      <c r="B251" s="34"/>
      <c r="C251" s="129" t="s">
        <v>324</v>
      </c>
      <c r="D251" s="129" t="s">
        <v>152</v>
      </c>
      <c r="E251" s="130" t="s">
        <v>504</v>
      </c>
      <c r="F251" s="131" t="s">
        <v>505</v>
      </c>
      <c r="G251" s="132" t="s">
        <v>165</v>
      </c>
      <c r="H251" s="133">
        <v>1138.7750000000001</v>
      </c>
      <c r="I251" s="134"/>
      <c r="J251" s="135">
        <f>ROUND(I251*H251,2)</f>
        <v>0</v>
      </c>
      <c r="K251" s="131" t="s">
        <v>172</v>
      </c>
      <c r="L251" s="34"/>
      <c r="M251" s="136" t="s">
        <v>32</v>
      </c>
      <c r="N251" s="137" t="s">
        <v>51</v>
      </c>
      <c r="P251" s="138">
        <f>O251*H251</f>
        <v>0</v>
      </c>
      <c r="Q251" s="138">
        <v>2.5236100000000001</v>
      </c>
      <c r="R251" s="138">
        <f>Q251*H251</f>
        <v>2873.8239777500003</v>
      </c>
      <c r="S251" s="138">
        <v>0</v>
      </c>
      <c r="T251" s="139">
        <f>S251*H251</f>
        <v>0</v>
      </c>
      <c r="AR251" s="140" t="s">
        <v>157</v>
      </c>
      <c r="AT251" s="140" t="s">
        <v>152</v>
      </c>
      <c r="AU251" s="140" t="s">
        <v>89</v>
      </c>
      <c r="AY251" s="18" t="s">
        <v>150</v>
      </c>
      <c r="BE251" s="141">
        <f>IF(N251="základní",J251,0)</f>
        <v>0</v>
      </c>
      <c r="BF251" s="141">
        <f>IF(N251="snížená",J251,0)</f>
        <v>0</v>
      </c>
      <c r="BG251" s="141">
        <f>IF(N251="zákl. přenesená",J251,0)</f>
        <v>0</v>
      </c>
      <c r="BH251" s="141">
        <f>IF(N251="sníž. přenesená",J251,0)</f>
        <v>0</v>
      </c>
      <c r="BI251" s="141">
        <f>IF(N251="nulová",J251,0)</f>
        <v>0</v>
      </c>
      <c r="BJ251" s="18" t="s">
        <v>40</v>
      </c>
      <c r="BK251" s="141">
        <f>ROUND(I251*H251,2)</f>
        <v>0</v>
      </c>
      <c r="BL251" s="18" t="s">
        <v>157</v>
      </c>
      <c r="BM251" s="140" t="s">
        <v>506</v>
      </c>
    </row>
    <row r="252" spans="2:65" s="1" customFormat="1">
      <c r="B252" s="34"/>
      <c r="D252" s="163" t="s">
        <v>174</v>
      </c>
      <c r="F252" s="164" t="s">
        <v>507</v>
      </c>
      <c r="I252" s="165"/>
      <c r="L252" s="34"/>
      <c r="M252" s="166"/>
      <c r="T252" s="55"/>
      <c r="AT252" s="18" t="s">
        <v>174</v>
      </c>
      <c r="AU252" s="18" t="s">
        <v>89</v>
      </c>
    </row>
    <row r="253" spans="2:65" s="12" customFormat="1">
      <c r="B253" s="142"/>
      <c r="D253" s="143" t="s">
        <v>159</v>
      </c>
      <c r="E253" s="144" t="s">
        <v>32</v>
      </c>
      <c r="F253" s="145" t="s">
        <v>376</v>
      </c>
      <c r="H253" s="144" t="s">
        <v>32</v>
      </c>
      <c r="I253" s="146"/>
      <c r="L253" s="142"/>
      <c r="M253" s="147"/>
      <c r="T253" s="148"/>
      <c r="AT253" s="144" t="s">
        <v>159</v>
      </c>
      <c r="AU253" s="144" t="s">
        <v>89</v>
      </c>
      <c r="AV253" s="12" t="s">
        <v>40</v>
      </c>
      <c r="AW253" s="12" t="s">
        <v>38</v>
      </c>
      <c r="AX253" s="12" t="s">
        <v>80</v>
      </c>
      <c r="AY253" s="144" t="s">
        <v>150</v>
      </c>
    </row>
    <row r="254" spans="2:65" s="13" customFormat="1">
      <c r="B254" s="149"/>
      <c r="D254" s="143" t="s">
        <v>159</v>
      </c>
      <c r="E254" s="150" t="s">
        <v>32</v>
      </c>
      <c r="F254" s="151" t="s">
        <v>508</v>
      </c>
      <c r="H254" s="152">
        <v>1138.7750000000001</v>
      </c>
      <c r="I254" s="153"/>
      <c r="L254" s="149"/>
      <c r="M254" s="154"/>
      <c r="T254" s="155"/>
      <c r="AT254" s="150" t="s">
        <v>159</v>
      </c>
      <c r="AU254" s="150" t="s">
        <v>89</v>
      </c>
      <c r="AV254" s="13" t="s">
        <v>89</v>
      </c>
      <c r="AW254" s="13" t="s">
        <v>38</v>
      </c>
      <c r="AX254" s="13" t="s">
        <v>80</v>
      </c>
      <c r="AY254" s="150" t="s">
        <v>150</v>
      </c>
    </row>
    <row r="255" spans="2:65" s="14" customFormat="1">
      <c r="B255" s="156"/>
      <c r="D255" s="143" t="s">
        <v>159</v>
      </c>
      <c r="E255" s="157" t="s">
        <v>32</v>
      </c>
      <c r="F255" s="158" t="s">
        <v>162</v>
      </c>
      <c r="H255" s="159">
        <v>1138.7750000000001</v>
      </c>
      <c r="I255" s="160"/>
      <c r="L255" s="156"/>
      <c r="M255" s="161"/>
      <c r="T255" s="162"/>
      <c r="AT255" s="157" t="s">
        <v>159</v>
      </c>
      <c r="AU255" s="157" t="s">
        <v>89</v>
      </c>
      <c r="AV255" s="14" t="s">
        <v>157</v>
      </c>
      <c r="AW255" s="14" t="s">
        <v>38</v>
      </c>
      <c r="AX255" s="14" t="s">
        <v>40</v>
      </c>
      <c r="AY255" s="157" t="s">
        <v>150</v>
      </c>
    </row>
    <row r="256" spans="2:65" s="1" customFormat="1" ht="16.5" customHeight="1">
      <c r="B256" s="34"/>
      <c r="C256" s="129" t="s">
        <v>329</v>
      </c>
      <c r="D256" s="129" t="s">
        <v>152</v>
      </c>
      <c r="E256" s="130" t="s">
        <v>509</v>
      </c>
      <c r="F256" s="131" t="s">
        <v>510</v>
      </c>
      <c r="G256" s="132" t="s">
        <v>155</v>
      </c>
      <c r="H256" s="133">
        <v>83.042000000000002</v>
      </c>
      <c r="I256" s="134"/>
      <c r="J256" s="135">
        <f>ROUND(I256*H256,2)</f>
        <v>0</v>
      </c>
      <c r="K256" s="131" t="s">
        <v>172</v>
      </c>
      <c r="L256" s="34"/>
      <c r="M256" s="136" t="s">
        <v>32</v>
      </c>
      <c r="N256" s="137" t="s">
        <v>51</v>
      </c>
      <c r="P256" s="138">
        <f>O256*H256</f>
        <v>0</v>
      </c>
      <c r="Q256" s="138">
        <v>2.9399999999999999E-3</v>
      </c>
      <c r="R256" s="138">
        <f>Q256*H256</f>
        <v>0.24414348</v>
      </c>
      <c r="S256" s="138">
        <v>0</v>
      </c>
      <c r="T256" s="139">
        <f>S256*H256</f>
        <v>0</v>
      </c>
      <c r="AR256" s="140" t="s">
        <v>157</v>
      </c>
      <c r="AT256" s="140" t="s">
        <v>152</v>
      </c>
      <c r="AU256" s="140" t="s">
        <v>89</v>
      </c>
      <c r="AY256" s="18" t="s">
        <v>150</v>
      </c>
      <c r="BE256" s="141">
        <f>IF(N256="základní",J256,0)</f>
        <v>0</v>
      </c>
      <c r="BF256" s="141">
        <f>IF(N256="snížená",J256,0)</f>
        <v>0</v>
      </c>
      <c r="BG256" s="141">
        <f>IF(N256="zákl. přenesená",J256,0)</f>
        <v>0</v>
      </c>
      <c r="BH256" s="141">
        <f>IF(N256="sníž. přenesená",J256,0)</f>
        <v>0</v>
      </c>
      <c r="BI256" s="141">
        <f>IF(N256="nulová",J256,0)</f>
        <v>0</v>
      </c>
      <c r="BJ256" s="18" t="s">
        <v>40</v>
      </c>
      <c r="BK256" s="141">
        <f>ROUND(I256*H256,2)</f>
        <v>0</v>
      </c>
      <c r="BL256" s="18" t="s">
        <v>157</v>
      </c>
      <c r="BM256" s="140" t="s">
        <v>511</v>
      </c>
    </row>
    <row r="257" spans="2:65" s="1" customFormat="1">
      <c r="B257" s="34"/>
      <c r="D257" s="163" t="s">
        <v>174</v>
      </c>
      <c r="F257" s="164" t="s">
        <v>512</v>
      </c>
      <c r="I257" s="165"/>
      <c r="L257" s="34"/>
      <c r="M257" s="166"/>
      <c r="T257" s="55"/>
      <c r="AT257" s="18" t="s">
        <v>174</v>
      </c>
      <c r="AU257" s="18" t="s">
        <v>89</v>
      </c>
    </row>
    <row r="258" spans="2:65" s="12" customFormat="1">
      <c r="B258" s="142"/>
      <c r="D258" s="143" t="s">
        <v>159</v>
      </c>
      <c r="E258" s="144" t="s">
        <v>32</v>
      </c>
      <c r="F258" s="145" t="s">
        <v>376</v>
      </c>
      <c r="H258" s="144" t="s">
        <v>32</v>
      </c>
      <c r="I258" s="146"/>
      <c r="L258" s="142"/>
      <c r="M258" s="147"/>
      <c r="T258" s="148"/>
      <c r="AT258" s="144" t="s">
        <v>159</v>
      </c>
      <c r="AU258" s="144" t="s">
        <v>89</v>
      </c>
      <c r="AV258" s="12" t="s">
        <v>40</v>
      </c>
      <c r="AW258" s="12" t="s">
        <v>38</v>
      </c>
      <c r="AX258" s="12" t="s">
        <v>80</v>
      </c>
      <c r="AY258" s="144" t="s">
        <v>150</v>
      </c>
    </row>
    <row r="259" spans="2:65" s="13" customFormat="1" ht="20.399999999999999">
      <c r="B259" s="149"/>
      <c r="D259" s="143" t="s">
        <v>159</v>
      </c>
      <c r="E259" s="150" t="s">
        <v>32</v>
      </c>
      <c r="F259" s="151" t="s">
        <v>513</v>
      </c>
      <c r="H259" s="152">
        <v>83.042000000000002</v>
      </c>
      <c r="I259" s="153"/>
      <c r="L259" s="149"/>
      <c r="M259" s="154"/>
      <c r="T259" s="155"/>
      <c r="AT259" s="150" t="s">
        <v>159</v>
      </c>
      <c r="AU259" s="150" t="s">
        <v>89</v>
      </c>
      <c r="AV259" s="13" t="s">
        <v>89</v>
      </c>
      <c r="AW259" s="13" t="s">
        <v>38</v>
      </c>
      <c r="AX259" s="13" t="s">
        <v>80</v>
      </c>
      <c r="AY259" s="150" t="s">
        <v>150</v>
      </c>
    </row>
    <row r="260" spans="2:65" s="14" customFormat="1">
      <c r="B260" s="156"/>
      <c r="D260" s="143" t="s">
        <v>159</v>
      </c>
      <c r="E260" s="157" t="s">
        <v>32</v>
      </c>
      <c r="F260" s="158" t="s">
        <v>162</v>
      </c>
      <c r="H260" s="159">
        <v>83.042000000000002</v>
      </c>
      <c r="I260" s="160"/>
      <c r="L260" s="156"/>
      <c r="M260" s="161"/>
      <c r="T260" s="162"/>
      <c r="AT260" s="157" t="s">
        <v>159</v>
      </c>
      <c r="AU260" s="157" t="s">
        <v>89</v>
      </c>
      <c r="AV260" s="14" t="s">
        <v>157</v>
      </c>
      <c r="AW260" s="14" t="s">
        <v>38</v>
      </c>
      <c r="AX260" s="14" t="s">
        <v>40</v>
      </c>
      <c r="AY260" s="157" t="s">
        <v>150</v>
      </c>
    </row>
    <row r="261" spans="2:65" s="1" customFormat="1" ht="16.5" customHeight="1">
      <c r="B261" s="34"/>
      <c r="C261" s="129" t="s">
        <v>335</v>
      </c>
      <c r="D261" s="129" t="s">
        <v>152</v>
      </c>
      <c r="E261" s="130" t="s">
        <v>514</v>
      </c>
      <c r="F261" s="131" t="s">
        <v>515</v>
      </c>
      <c r="G261" s="132" t="s">
        <v>155</v>
      </c>
      <c r="H261" s="133">
        <v>83.042000000000002</v>
      </c>
      <c r="I261" s="134"/>
      <c r="J261" s="135">
        <f>ROUND(I261*H261,2)</f>
        <v>0</v>
      </c>
      <c r="K261" s="131" t="s">
        <v>172</v>
      </c>
      <c r="L261" s="34"/>
      <c r="M261" s="136" t="s">
        <v>32</v>
      </c>
      <c r="N261" s="137" t="s">
        <v>51</v>
      </c>
      <c r="P261" s="138">
        <f>O261*H261</f>
        <v>0</v>
      </c>
      <c r="Q261" s="138">
        <v>0</v>
      </c>
      <c r="R261" s="138">
        <f>Q261*H261</f>
        <v>0</v>
      </c>
      <c r="S261" s="138">
        <v>0</v>
      </c>
      <c r="T261" s="139">
        <f>S261*H261</f>
        <v>0</v>
      </c>
      <c r="AR261" s="140" t="s">
        <v>157</v>
      </c>
      <c r="AT261" s="140" t="s">
        <v>152</v>
      </c>
      <c r="AU261" s="140" t="s">
        <v>89</v>
      </c>
      <c r="AY261" s="18" t="s">
        <v>150</v>
      </c>
      <c r="BE261" s="141">
        <f>IF(N261="základní",J261,0)</f>
        <v>0</v>
      </c>
      <c r="BF261" s="141">
        <f>IF(N261="snížená",J261,0)</f>
        <v>0</v>
      </c>
      <c r="BG261" s="141">
        <f>IF(N261="zákl. přenesená",J261,0)</f>
        <v>0</v>
      </c>
      <c r="BH261" s="141">
        <f>IF(N261="sníž. přenesená",J261,0)</f>
        <v>0</v>
      </c>
      <c r="BI261" s="141">
        <f>IF(N261="nulová",J261,0)</f>
        <v>0</v>
      </c>
      <c r="BJ261" s="18" t="s">
        <v>40</v>
      </c>
      <c r="BK261" s="141">
        <f>ROUND(I261*H261,2)</f>
        <v>0</v>
      </c>
      <c r="BL261" s="18" t="s">
        <v>157</v>
      </c>
      <c r="BM261" s="140" t="s">
        <v>516</v>
      </c>
    </row>
    <row r="262" spans="2:65" s="1" customFormat="1">
      <c r="B262" s="34"/>
      <c r="D262" s="163" t="s">
        <v>174</v>
      </c>
      <c r="F262" s="164" t="s">
        <v>517</v>
      </c>
      <c r="I262" s="165"/>
      <c r="L262" s="34"/>
      <c r="M262" s="166"/>
      <c r="T262" s="55"/>
      <c r="AT262" s="18" t="s">
        <v>174</v>
      </c>
      <c r="AU262" s="18" t="s">
        <v>89</v>
      </c>
    </row>
    <row r="263" spans="2:65" s="1" customFormat="1" ht="24.15" customHeight="1">
      <c r="B263" s="34"/>
      <c r="C263" s="129" t="s">
        <v>340</v>
      </c>
      <c r="D263" s="129" t="s">
        <v>152</v>
      </c>
      <c r="E263" s="130" t="s">
        <v>518</v>
      </c>
      <c r="F263" s="131" t="s">
        <v>519</v>
      </c>
      <c r="G263" s="132" t="s">
        <v>282</v>
      </c>
      <c r="H263" s="133">
        <v>136.65299999999999</v>
      </c>
      <c r="I263" s="134"/>
      <c r="J263" s="135">
        <f>ROUND(I263*H263,2)</f>
        <v>0</v>
      </c>
      <c r="K263" s="131" t="s">
        <v>172</v>
      </c>
      <c r="L263" s="34"/>
      <c r="M263" s="136" t="s">
        <v>32</v>
      </c>
      <c r="N263" s="137" t="s">
        <v>51</v>
      </c>
      <c r="P263" s="138">
        <f>O263*H263</f>
        <v>0</v>
      </c>
      <c r="Q263" s="138">
        <v>1.0606199999999999</v>
      </c>
      <c r="R263" s="138">
        <f>Q263*H263</f>
        <v>144.93690485999997</v>
      </c>
      <c r="S263" s="138">
        <v>0</v>
      </c>
      <c r="T263" s="139">
        <f>S263*H263</f>
        <v>0</v>
      </c>
      <c r="AR263" s="140" t="s">
        <v>157</v>
      </c>
      <c r="AT263" s="140" t="s">
        <v>152</v>
      </c>
      <c r="AU263" s="140" t="s">
        <v>89</v>
      </c>
      <c r="AY263" s="18" t="s">
        <v>150</v>
      </c>
      <c r="BE263" s="141">
        <f>IF(N263="základní",J263,0)</f>
        <v>0</v>
      </c>
      <c r="BF263" s="141">
        <f>IF(N263="snížená",J263,0)</f>
        <v>0</v>
      </c>
      <c r="BG263" s="141">
        <f>IF(N263="zákl. přenesená",J263,0)</f>
        <v>0</v>
      </c>
      <c r="BH263" s="141">
        <f>IF(N263="sníž. přenesená",J263,0)</f>
        <v>0</v>
      </c>
      <c r="BI263" s="141">
        <f>IF(N263="nulová",J263,0)</f>
        <v>0</v>
      </c>
      <c r="BJ263" s="18" t="s">
        <v>40</v>
      </c>
      <c r="BK263" s="141">
        <f>ROUND(I263*H263,2)</f>
        <v>0</v>
      </c>
      <c r="BL263" s="18" t="s">
        <v>157</v>
      </c>
      <c r="BM263" s="140" t="s">
        <v>520</v>
      </c>
    </row>
    <row r="264" spans="2:65" s="1" customFormat="1">
      <c r="B264" s="34"/>
      <c r="D264" s="163" t="s">
        <v>174</v>
      </c>
      <c r="F264" s="164" t="s">
        <v>521</v>
      </c>
      <c r="I264" s="165"/>
      <c r="L264" s="34"/>
      <c r="M264" s="166"/>
      <c r="T264" s="55"/>
      <c r="AT264" s="18" t="s">
        <v>174</v>
      </c>
      <c r="AU264" s="18" t="s">
        <v>89</v>
      </c>
    </row>
    <row r="265" spans="2:65" s="12" customFormat="1">
      <c r="B265" s="142"/>
      <c r="D265" s="143" t="s">
        <v>159</v>
      </c>
      <c r="E265" s="144" t="s">
        <v>32</v>
      </c>
      <c r="F265" s="145" t="s">
        <v>376</v>
      </c>
      <c r="H265" s="144" t="s">
        <v>32</v>
      </c>
      <c r="I265" s="146"/>
      <c r="L265" s="142"/>
      <c r="M265" s="147"/>
      <c r="T265" s="148"/>
      <c r="AT265" s="144" t="s">
        <v>159</v>
      </c>
      <c r="AU265" s="144" t="s">
        <v>89</v>
      </c>
      <c r="AV265" s="12" t="s">
        <v>40</v>
      </c>
      <c r="AW265" s="12" t="s">
        <v>38</v>
      </c>
      <c r="AX265" s="12" t="s">
        <v>80</v>
      </c>
      <c r="AY265" s="144" t="s">
        <v>150</v>
      </c>
    </row>
    <row r="266" spans="2:65" s="13" customFormat="1" ht="20.399999999999999">
      <c r="B266" s="149"/>
      <c r="D266" s="143" t="s">
        <v>159</v>
      </c>
      <c r="E266" s="150" t="s">
        <v>32</v>
      </c>
      <c r="F266" s="151" t="s">
        <v>522</v>
      </c>
      <c r="H266" s="152">
        <v>136.65299999999999</v>
      </c>
      <c r="I266" s="153"/>
      <c r="L266" s="149"/>
      <c r="M266" s="154"/>
      <c r="T266" s="155"/>
      <c r="AT266" s="150" t="s">
        <v>159</v>
      </c>
      <c r="AU266" s="150" t="s">
        <v>89</v>
      </c>
      <c r="AV266" s="13" t="s">
        <v>89</v>
      </c>
      <c r="AW266" s="13" t="s">
        <v>38</v>
      </c>
      <c r="AX266" s="13" t="s">
        <v>80</v>
      </c>
      <c r="AY266" s="150" t="s">
        <v>150</v>
      </c>
    </row>
    <row r="267" spans="2:65" s="14" customFormat="1">
      <c r="B267" s="156"/>
      <c r="D267" s="143" t="s">
        <v>159</v>
      </c>
      <c r="E267" s="157" t="s">
        <v>32</v>
      </c>
      <c r="F267" s="158" t="s">
        <v>162</v>
      </c>
      <c r="H267" s="159">
        <v>136.65299999999999</v>
      </c>
      <c r="I267" s="160"/>
      <c r="L267" s="156"/>
      <c r="M267" s="161"/>
      <c r="T267" s="162"/>
      <c r="AT267" s="157" t="s">
        <v>159</v>
      </c>
      <c r="AU267" s="157" t="s">
        <v>89</v>
      </c>
      <c r="AV267" s="14" t="s">
        <v>157</v>
      </c>
      <c r="AW267" s="14" t="s">
        <v>38</v>
      </c>
      <c r="AX267" s="14" t="s">
        <v>40</v>
      </c>
      <c r="AY267" s="157" t="s">
        <v>150</v>
      </c>
    </row>
    <row r="268" spans="2:65" s="1" customFormat="1" ht="24.15" customHeight="1">
      <c r="B268" s="34"/>
      <c r="C268" s="129" t="s">
        <v>523</v>
      </c>
      <c r="D268" s="129" t="s">
        <v>152</v>
      </c>
      <c r="E268" s="130" t="s">
        <v>524</v>
      </c>
      <c r="F268" s="131" t="s">
        <v>525</v>
      </c>
      <c r="G268" s="132" t="s">
        <v>165</v>
      </c>
      <c r="H268" s="133">
        <v>540.38699999999994</v>
      </c>
      <c r="I268" s="134"/>
      <c r="J268" s="135">
        <f>ROUND(I268*H268,2)</f>
        <v>0</v>
      </c>
      <c r="K268" s="131" t="s">
        <v>172</v>
      </c>
      <c r="L268" s="34"/>
      <c r="M268" s="136" t="s">
        <v>32</v>
      </c>
      <c r="N268" s="137" t="s">
        <v>51</v>
      </c>
      <c r="P268" s="138">
        <f>O268*H268</f>
        <v>0</v>
      </c>
      <c r="Q268" s="138">
        <v>2.5234999999999999</v>
      </c>
      <c r="R268" s="138">
        <f>Q268*H268</f>
        <v>1363.6665944999997</v>
      </c>
      <c r="S268" s="138">
        <v>0</v>
      </c>
      <c r="T268" s="139">
        <f>S268*H268</f>
        <v>0</v>
      </c>
      <c r="AR268" s="140" t="s">
        <v>157</v>
      </c>
      <c r="AT268" s="140" t="s">
        <v>152</v>
      </c>
      <c r="AU268" s="140" t="s">
        <v>89</v>
      </c>
      <c r="AY268" s="18" t="s">
        <v>150</v>
      </c>
      <c r="BE268" s="141">
        <f>IF(N268="základní",J268,0)</f>
        <v>0</v>
      </c>
      <c r="BF268" s="141">
        <f>IF(N268="snížená",J268,0)</f>
        <v>0</v>
      </c>
      <c r="BG268" s="141">
        <f>IF(N268="zákl. přenesená",J268,0)</f>
        <v>0</v>
      </c>
      <c r="BH268" s="141">
        <f>IF(N268="sníž. přenesená",J268,0)</f>
        <v>0</v>
      </c>
      <c r="BI268" s="141">
        <f>IF(N268="nulová",J268,0)</f>
        <v>0</v>
      </c>
      <c r="BJ268" s="18" t="s">
        <v>40</v>
      </c>
      <c r="BK268" s="141">
        <f>ROUND(I268*H268,2)</f>
        <v>0</v>
      </c>
      <c r="BL268" s="18" t="s">
        <v>157</v>
      </c>
      <c r="BM268" s="140" t="s">
        <v>526</v>
      </c>
    </row>
    <row r="269" spans="2:65" s="1" customFormat="1">
      <c r="B269" s="34"/>
      <c r="D269" s="163" t="s">
        <v>174</v>
      </c>
      <c r="F269" s="164" t="s">
        <v>527</v>
      </c>
      <c r="I269" s="165"/>
      <c r="L269" s="34"/>
      <c r="M269" s="166"/>
      <c r="T269" s="55"/>
      <c r="AT269" s="18" t="s">
        <v>174</v>
      </c>
      <c r="AU269" s="18" t="s">
        <v>89</v>
      </c>
    </row>
    <row r="270" spans="2:65" s="12" customFormat="1">
      <c r="B270" s="142"/>
      <c r="D270" s="143" t="s">
        <v>159</v>
      </c>
      <c r="E270" s="144" t="s">
        <v>32</v>
      </c>
      <c r="F270" s="145" t="s">
        <v>376</v>
      </c>
      <c r="H270" s="144" t="s">
        <v>32</v>
      </c>
      <c r="I270" s="146"/>
      <c r="L270" s="142"/>
      <c r="M270" s="147"/>
      <c r="T270" s="148"/>
      <c r="AT270" s="144" t="s">
        <v>159</v>
      </c>
      <c r="AU270" s="144" t="s">
        <v>89</v>
      </c>
      <c r="AV270" s="12" t="s">
        <v>40</v>
      </c>
      <c r="AW270" s="12" t="s">
        <v>38</v>
      </c>
      <c r="AX270" s="12" t="s">
        <v>80</v>
      </c>
      <c r="AY270" s="144" t="s">
        <v>150</v>
      </c>
    </row>
    <row r="271" spans="2:65" s="13" customFormat="1" ht="30.6">
      <c r="B271" s="149"/>
      <c r="D271" s="143" t="s">
        <v>159</v>
      </c>
      <c r="E271" s="150" t="s">
        <v>32</v>
      </c>
      <c r="F271" s="151" t="s">
        <v>528</v>
      </c>
      <c r="H271" s="152">
        <v>340.435</v>
      </c>
      <c r="I271" s="153"/>
      <c r="L271" s="149"/>
      <c r="M271" s="154"/>
      <c r="T271" s="155"/>
      <c r="AT271" s="150" t="s">
        <v>159</v>
      </c>
      <c r="AU271" s="150" t="s">
        <v>89</v>
      </c>
      <c r="AV271" s="13" t="s">
        <v>89</v>
      </c>
      <c r="AW271" s="13" t="s">
        <v>38</v>
      </c>
      <c r="AX271" s="13" t="s">
        <v>80</v>
      </c>
      <c r="AY271" s="150" t="s">
        <v>150</v>
      </c>
    </row>
    <row r="272" spans="2:65" s="13" customFormat="1" ht="20.399999999999999">
      <c r="B272" s="149"/>
      <c r="D272" s="143" t="s">
        <v>159</v>
      </c>
      <c r="E272" s="150" t="s">
        <v>32</v>
      </c>
      <c r="F272" s="151" t="s">
        <v>529</v>
      </c>
      <c r="H272" s="152">
        <v>199.952</v>
      </c>
      <c r="I272" s="153"/>
      <c r="L272" s="149"/>
      <c r="M272" s="154"/>
      <c r="T272" s="155"/>
      <c r="AT272" s="150" t="s">
        <v>159</v>
      </c>
      <c r="AU272" s="150" t="s">
        <v>89</v>
      </c>
      <c r="AV272" s="13" t="s">
        <v>89</v>
      </c>
      <c r="AW272" s="13" t="s">
        <v>38</v>
      </c>
      <c r="AX272" s="13" t="s">
        <v>80</v>
      </c>
      <c r="AY272" s="150" t="s">
        <v>150</v>
      </c>
    </row>
    <row r="273" spans="2:65" s="15" customFormat="1">
      <c r="B273" s="168"/>
      <c r="D273" s="143" t="s">
        <v>159</v>
      </c>
      <c r="E273" s="169" t="s">
        <v>32</v>
      </c>
      <c r="F273" s="170" t="s">
        <v>388</v>
      </c>
      <c r="H273" s="171">
        <v>540.38699999999994</v>
      </c>
      <c r="I273" s="172"/>
      <c r="L273" s="168"/>
      <c r="M273" s="173"/>
      <c r="T273" s="174"/>
      <c r="AT273" s="169" t="s">
        <v>159</v>
      </c>
      <c r="AU273" s="169" t="s">
        <v>89</v>
      </c>
      <c r="AV273" s="15" t="s">
        <v>168</v>
      </c>
      <c r="AW273" s="15" t="s">
        <v>38</v>
      </c>
      <c r="AX273" s="15" t="s">
        <v>80</v>
      </c>
      <c r="AY273" s="169" t="s">
        <v>150</v>
      </c>
    </row>
    <row r="274" spans="2:65" s="14" customFormat="1">
      <c r="B274" s="156"/>
      <c r="D274" s="143" t="s">
        <v>159</v>
      </c>
      <c r="E274" s="157" t="s">
        <v>32</v>
      </c>
      <c r="F274" s="158" t="s">
        <v>162</v>
      </c>
      <c r="H274" s="159">
        <v>540.38699999999994</v>
      </c>
      <c r="I274" s="160"/>
      <c r="L274" s="156"/>
      <c r="M274" s="161"/>
      <c r="T274" s="162"/>
      <c r="AT274" s="157" t="s">
        <v>159</v>
      </c>
      <c r="AU274" s="157" t="s">
        <v>89</v>
      </c>
      <c r="AV274" s="14" t="s">
        <v>157</v>
      </c>
      <c r="AW274" s="14" t="s">
        <v>38</v>
      </c>
      <c r="AX274" s="14" t="s">
        <v>40</v>
      </c>
      <c r="AY274" s="157" t="s">
        <v>150</v>
      </c>
    </row>
    <row r="275" spans="2:65" s="1" customFormat="1" ht="24.15" customHeight="1">
      <c r="B275" s="34"/>
      <c r="C275" s="129" t="s">
        <v>530</v>
      </c>
      <c r="D275" s="129" t="s">
        <v>152</v>
      </c>
      <c r="E275" s="130" t="s">
        <v>531</v>
      </c>
      <c r="F275" s="131" t="s">
        <v>532</v>
      </c>
      <c r="G275" s="132" t="s">
        <v>155</v>
      </c>
      <c r="H275" s="133">
        <v>3602.5839999999998</v>
      </c>
      <c r="I275" s="134"/>
      <c r="J275" s="135">
        <f>ROUND(I275*H275,2)</f>
        <v>0</v>
      </c>
      <c r="K275" s="131" t="s">
        <v>172</v>
      </c>
      <c r="L275" s="34"/>
      <c r="M275" s="136" t="s">
        <v>32</v>
      </c>
      <c r="N275" s="137" t="s">
        <v>51</v>
      </c>
      <c r="P275" s="138">
        <f>O275*H275</f>
        <v>0</v>
      </c>
      <c r="Q275" s="138">
        <v>2.7499999999999998E-3</v>
      </c>
      <c r="R275" s="138">
        <f>Q275*H275</f>
        <v>9.9071059999999989</v>
      </c>
      <c r="S275" s="138">
        <v>0</v>
      </c>
      <c r="T275" s="139">
        <f>S275*H275</f>
        <v>0</v>
      </c>
      <c r="AR275" s="140" t="s">
        <v>157</v>
      </c>
      <c r="AT275" s="140" t="s">
        <v>152</v>
      </c>
      <c r="AU275" s="140" t="s">
        <v>89</v>
      </c>
      <c r="AY275" s="18" t="s">
        <v>150</v>
      </c>
      <c r="BE275" s="141">
        <f>IF(N275="základní",J275,0)</f>
        <v>0</v>
      </c>
      <c r="BF275" s="141">
        <f>IF(N275="snížená",J275,0)</f>
        <v>0</v>
      </c>
      <c r="BG275" s="141">
        <f>IF(N275="zákl. přenesená",J275,0)</f>
        <v>0</v>
      </c>
      <c r="BH275" s="141">
        <f>IF(N275="sníž. přenesená",J275,0)</f>
        <v>0</v>
      </c>
      <c r="BI275" s="141">
        <f>IF(N275="nulová",J275,0)</f>
        <v>0</v>
      </c>
      <c r="BJ275" s="18" t="s">
        <v>40</v>
      </c>
      <c r="BK275" s="141">
        <f>ROUND(I275*H275,2)</f>
        <v>0</v>
      </c>
      <c r="BL275" s="18" t="s">
        <v>157</v>
      </c>
      <c r="BM275" s="140" t="s">
        <v>533</v>
      </c>
    </row>
    <row r="276" spans="2:65" s="1" customFormat="1">
      <c r="B276" s="34"/>
      <c r="D276" s="163" t="s">
        <v>174</v>
      </c>
      <c r="F276" s="164" t="s">
        <v>534</v>
      </c>
      <c r="I276" s="165"/>
      <c r="L276" s="34"/>
      <c r="M276" s="166"/>
      <c r="T276" s="55"/>
      <c r="AT276" s="18" t="s">
        <v>174</v>
      </c>
      <c r="AU276" s="18" t="s">
        <v>89</v>
      </c>
    </row>
    <row r="277" spans="2:65" s="12" customFormat="1">
      <c r="B277" s="142"/>
      <c r="D277" s="143" t="s">
        <v>159</v>
      </c>
      <c r="E277" s="144" t="s">
        <v>32</v>
      </c>
      <c r="F277" s="145" t="s">
        <v>376</v>
      </c>
      <c r="H277" s="144" t="s">
        <v>32</v>
      </c>
      <c r="I277" s="146"/>
      <c r="L277" s="142"/>
      <c r="M277" s="147"/>
      <c r="T277" s="148"/>
      <c r="AT277" s="144" t="s">
        <v>159</v>
      </c>
      <c r="AU277" s="144" t="s">
        <v>89</v>
      </c>
      <c r="AV277" s="12" t="s">
        <v>40</v>
      </c>
      <c r="AW277" s="12" t="s">
        <v>38</v>
      </c>
      <c r="AX277" s="12" t="s">
        <v>80</v>
      </c>
      <c r="AY277" s="144" t="s">
        <v>150</v>
      </c>
    </row>
    <row r="278" spans="2:65" s="13" customFormat="1" ht="30.6">
      <c r="B278" s="149"/>
      <c r="D278" s="143" t="s">
        <v>159</v>
      </c>
      <c r="E278" s="150" t="s">
        <v>32</v>
      </c>
      <c r="F278" s="151" t="s">
        <v>535</v>
      </c>
      <c r="H278" s="152">
        <v>2269.5680000000002</v>
      </c>
      <c r="I278" s="153"/>
      <c r="L278" s="149"/>
      <c r="M278" s="154"/>
      <c r="T278" s="155"/>
      <c r="AT278" s="150" t="s">
        <v>159</v>
      </c>
      <c r="AU278" s="150" t="s">
        <v>89</v>
      </c>
      <c r="AV278" s="13" t="s">
        <v>89</v>
      </c>
      <c r="AW278" s="13" t="s">
        <v>38</v>
      </c>
      <c r="AX278" s="13" t="s">
        <v>80</v>
      </c>
      <c r="AY278" s="150" t="s">
        <v>150</v>
      </c>
    </row>
    <row r="279" spans="2:65" s="13" customFormat="1" ht="20.399999999999999">
      <c r="B279" s="149"/>
      <c r="D279" s="143" t="s">
        <v>159</v>
      </c>
      <c r="E279" s="150" t="s">
        <v>32</v>
      </c>
      <c r="F279" s="151" t="s">
        <v>536</v>
      </c>
      <c r="H279" s="152">
        <v>1333.0160000000001</v>
      </c>
      <c r="I279" s="153"/>
      <c r="L279" s="149"/>
      <c r="M279" s="154"/>
      <c r="T279" s="155"/>
      <c r="AT279" s="150" t="s">
        <v>159</v>
      </c>
      <c r="AU279" s="150" t="s">
        <v>89</v>
      </c>
      <c r="AV279" s="13" t="s">
        <v>89</v>
      </c>
      <c r="AW279" s="13" t="s">
        <v>38</v>
      </c>
      <c r="AX279" s="13" t="s">
        <v>80</v>
      </c>
      <c r="AY279" s="150" t="s">
        <v>150</v>
      </c>
    </row>
    <row r="280" spans="2:65" s="15" customFormat="1">
      <c r="B280" s="168"/>
      <c r="D280" s="143" t="s">
        <v>159</v>
      </c>
      <c r="E280" s="169" t="s">
        <v>32</v>
      </c>
      <c r="F280" s="170" t="s">
        <v>388</v>
      </c>
      <c r="H280" s="171">
        <v>3602.5839999999998</v>
      </c>
      <c r="I280" s="172"/>
      <c r="L280" s="168"/>
      <c r="M280" s="173"/>
      <c r="T280" s="174"/>
      <c r="AT280" s="169" t="s">
        <v>159</v>
      </c>
      <c r="AU280" s="169" t="s">
        <v>89</v>
      </c>
      <c r="AV280" s="15" t="s">
        <v>168</v>
      </c>
      <c r="AW280" s="15" t="s">
        <v>38</v>
      </c>
      <c r="AX280" s="15" t="s">
        <v>80</v>
      </c>
      <c r="AY280" s="169" t="s">
        <v>150</v>
      </c>
    </row>
    <row r="281" spans="2:65" s="14" customFormat="1">
      <c r="B281" s="156"/>
      <c r="D281" s="143" t="s">
        <v>159</v>
      </c>
      <c r="E281" s="157" t="s">
        <v>32</v>
      </c>
      <c r="F281" s="158" t="s">
        <v>162</v>
      </c>
      <c r="H281" s="159">
        <v>3602.5839999999998</v>
      </c>
      <c r="I281" s="160"/>
      <c r="L281" s="156"/>
      <c r="M281" s="161"/>
      <c r="T281" s="162"/>
      <c r="AT281" s="157" t="s">
        <v>159</v>
      </c>
      <c r="AU281" s="157" t="s">
        <v>89</v>
      </c>
      <c r="AV281" s="14" t="s">
        <v>157</v>
      </c>
      <c r="AW281" s="14" t="s">
        <v>38</v>
      </c>
      <c r="AX281" s="14" t="s">
        <v>40</v>
      </c>
      <c r="AY281" s="157" t="s">
        <v>150</v>
      </c>
    </row>
    <row r="282" spans="2:65" s="1" customFormat="1" ht="24.15" customHeight="1">
      <c r="B282" s="34"/>
      <c r="C282" s="129" t="s">
        <v>537</v>
      </c>
      <c r="D282" s="129" t="s">
        <v>152</v>
      </c>
      <c r="E282" s="130" t="s">
        <v>538</v>
      </c>
      <c r="F282" s="131" t="s">
        <v>539</v>
      </c>
      <c r="G282" s="132" t="s">
        <v>155</v>
      </c>
      <c r="H282" s="133">
        <v>6020.5839999999998</v>
      </c>
      <c r="I282" s="134"/>
      <c r="J282" s="135">
        <f>ROUND(I282*H282,2)</f>
        <v>0</v>
      </c>
      <c r="K282" s="131" t="s">
        <v>172</v>
      </c>
      <c r="L282" s="34"/>
      <c r="M282" s="136" t="s">
        <v>32</v>
      </c>
      <c r="N282" s="137" t="s">
        <v>51</v>
      </c>
      <c r="P282" s="138">
        <f>O282*H282</f>
        <v>0</v>
      </c>
      <c r="Q282" s="138">
        <v>0</v>
      </c>
      <c r="R282" s="138">
        <f>Q282*H282</f>
        <v>0</v>
      </c>
      <c r="S282" s="138">
        <v>0</v>
      </c>
      <c r="T282" s="139">
        <f>S282*H282</f>
        <v>0</v>
      </c>
      <c r="AR282" s="140" t="s">
        <v>157</v>
      </c>
      <c r="AT282" s="140" t="s">
        <v>152</v>
      </c>
      <c r="AU282" s="140" t="s">
        <v>89</v>
      </c>
      <c r="AY282" s="18" t="s">
        <v>150</v>
      </c>
      <c r="BE282" s="141">
        <f>IF(N282="základní",J282,0)</f>
        <v>0</v>
      </c>
      <c r="BF282" s="141">
        <f>IF(N282="snížená",J282,0)</f>
        <v>0</v>
      </c>
      <c r="BG282" s="141">
        <f>IF(N282="zákl. přenesená",J282,0)</f>
        <v>0</v>
      </c>
      <c r="BH282" s="141">
        <f>IF(N282="sníž. přenesená",J282,0)</f>
        <v>0</v>
      </c>
      <c r="BI282" s="141">
        <f>IF(N282="nulová",J282,0)</f>
        <v>0</v>
      </c>
      <c r="BJ282" s="18" t="s">
        <v>40</v>
      </c>
      <c r="BK282" s="141">
        <f>ROUND(I282*H282,2)</f>
        <v>0</v>
      </c>
      <c r="BL282" s="18" t="s">
        <v>157</v>
      </c>
      <c r="BM282" s="140" t="s">
        <v>540</v>
      </c>
    </row>
    <row r="283" spans="2:65" s="1" customFormat="1">
      <c r="B283" s="34"/>
      <c r="D283" s="163" t="s">
        <v>174</v>
      </c>
      <c r="F283" s="164" t="s">
        <v>541</v>
      </c>
      <c r="I283" s="165"/>
      <c r="L283" s="34"/>
      <c r="M283" s="166"/>
      <c r="T283" s="55"/>
      <c r="AT283" s="18" t="s">
        <v>174</v>
      </c>
      <c r="AU283" s="18" t="s">
        <v>89</v>
      </c>
    </row>
    <row r="284" spans="2:65" s="1" customFormat="1" ht="55.5" customHeight="1">
      <c r="B284" s="34"/>
      <c r="C284" s="129" t="s">
        <v>542</v>
      </c>
      <c r="D284" s="129" t="s">
        <v>152</v>
      </c>
      <c r="E284" s="130" t="s">
        <v>543</v>
      </c>
      <c r="F284" s="131" t="s">
        <v>544</v>
      </c>
      <c r="G284" s="132" t="s">
        <v>282</v>
      </c>
      <c r="H284" s="133">
        <v>62.145000000000003</v>
      </c>
      <c r="I284" s="134"/>
      <c r="J284" s="135">
        <f>ROUND(I284*H284,2)</f>
        <v>0</v>
      </c>
      <c r="K284" s="131" t="s">
        <v>172</v>
      </c>
      <c r="L284" s="34"/>
      <c r="M284" s="136" t="s">
        <v>32</v>
      </c>
      <c r="N284" s="137" t="s">
        <v>51</v>
      </c>
      <c r="P284" s="138">
        <f>O284*H284</f>
        <v>0</v>
      </c>
      <c r="Q284" s="138">
        <v>1.0593999999999999</v>
      </c>
      <c r="R284" s="138">
        <f>Q284*H284</f>
        <v>65.836412999999993</v>
      </c>
      <c r="S284" s="138">
        <v>0</v>
      </c>
      <c r="T284" s="139">
        <f>S284*H284</f>
        <v>0</v>
      </c>
      <c r="AR284" s="140" t="s">
        <v>157</v>
      </c>
      <c r="AT284" s="140" t="s">
        <v>152</v>
      </c>
      <c r="AU284" s="140" t="s">
        <v>89</v>
      </c>
      <c r="AY284" s="18" t="s">
        <v>150</v>
      </c>
      <c r="BE284" s="141">
        <f>IF(N284="základní",J284,0)</f>
        <v>0</v>
      </c>
      <c r="BF284" s="141">
        <f>IF(N284="snížená",J284,0)</f>
        <v>0</v>
      </c>
      <c r="BG284" s="141">
        <f>IF(N284="zákl. přenesená",J284,0)</f>
        <v>0</v>
      </c>
      <c r="BH284" s="141">
        <f>IF(N284="sníž. přenesená",J284,0)</f>
        <v>0</v>
      </c>
      <c r="BI284" s="141">
        <f>IF(N284="nulová",J284,0)</f>
        <v>0</v>
      </c>
      <c r="BJ284" s="18" t="s">
        <v>40</v>
      </c>
      <c r="BK284" s="141">
        <f>ROUND(I284*H284,2)</f>
        <v>0</v>
      </c>
      <c r="BL284" s="18" t="s">
        <v>157</v>
      </c>
      <c r="BM284" s="140" t="s">
        <v>545</v>
      </c>
    </row>
    <row r="285" spans="2:65" s="1" customFormat="1">
      <c r="B285" s="34"/>
      <c r="D285" s="163" t="s">
        <v>174</v>
      </c>
      <c r="F285" s="164" t="s">
        <v>546</v>
      </c>
      <c r="I285" s="165"/>
      <c r="L285" s="34"/>
      <c r="M285" s="166"/>
      <c r="T285" s="55"/>
      <c r="AT285" s="18" t="s">
        <v>174</v>
      </c>
      <c r="AU285" s="18" t="s">
        <v>89</v>
      </c>
    </row>
    <row r="286" spans="2:65" s="13" customFormat="1">
      <c r="B286" s="149"/>
      <c r="D286" s="143" t="s">
        <v>159</v>
      </c>
      <c r="E286" s="150" t="s">
        <v>32</v>
      </c>
      <c r="F286" s="151" t="s">
        <v>547</v>
      </c>
      <c r="H286" s="152">
        <v>62.145000000000003</v>
      </c>
      <c r="I286" s="153"/>
      <c r="L286" s="149"/>
      <c r="M286" s="154"/>
      <c r="T286" s="155"/>
      <c r="AT286" s="150" t="s">
        <v>159</v>
      </c>
      <c r="AU286" s="150" t="s">
        <v>89</v>
      </c>
      <c r="AV286" s="13" t="s">
        <v>89</v>
      </c>
      <c r="AW286" s="13" t="s">
        <v>38</v>
      </c>
      <c r="AX286" s="13" t="s">
        <v>40</v>
      </c>
      <c r="AY286" s="150" t="s">
        <v>150</v>
      </c>
    </row>
    <row r="287" spans="2:65" s="1" customFormat="1" ht="24.15" customHeight="1">
      <c r="B287" s="34"/>
      <c r="C287" s="129" t="s">
        <v>548</v>
      </c>
      <c r="D287" s="129" t="s">
        <v>152</v>
      </c>
      <c r="E287" s="130" t="s">
        <v>549</v>
      </c>
      <c r="F287" s="131" t="s">
        <v>550</v>
      </c>
      <c r="G287" s="132" t="s">
        <v>551</v>
      </c>
      <c r="H287" s="133">
        <v>246</v>
      </c>
      <c r="I287" s="134"/>
      <c r="J287" s="135">
        <f>ROUND(I287*H287,2)</f>
        <v>0</v>
      </c>
      <c r="K287" s="131" t="s">
        <v>172</v>
      </c>
      <c r="L287" s="34"/>
      <c r="M287" s="136" t="s">
        <v>32</v>
      </c>
      <c r="N287" s="137" t="s">
        <v>51</v>
      </c>
      <c r="P287" s="138">
        <f>O287*H287</f>
        <v>0</v>
      </c>
      <c r="Q287" s="138">
        <v>1.3999999999999999E-4</v>
      </c>
      <c r="R287" s="138">
        <f>Q287*H287</f>
        <v>3.4439999999999998E-2</v>
      </c>
      <c r="S287" s="138">
        <v>0</v>
      </c>
      <c r="T287" s="139">
        <f>S287*H287</f>
        <v>0</v>
      </c>
      <c r="AR287" s="140" t="s">
        <v>157</v>
      </c>
      <c r="AT287" s="140" t="s">
        <v>152</v>
      </c>
      <c r="AU287" s="140" t="s">
        <v>89</v>
      </c>
      <c r="AY287" s="18" t="s">
        <v>150</v>
      </c>
      <c r="BE287" s="141">
        <f>IF(N287="základní",J287,0)</f>
        <v>0</v>
      </c>
      <c r="BF287" s="141">
        <f>IF(N287="snížená",J287,0)</f>
        <v>0</v>
      </c>
      <c r="BG287" s="141">
        <f>IF(N287="zákl. přenesená",J287,0)</f>
        <v>0</v>
      </c>
      <c r="BH287" s="141">
        <f>IF(N287="sníž. přenesená",J287,0)</f>
        <v>0</v>
      </c>
      <c r="BI287" s="141">
        <f>IF(N287="nulová",J287,0)</f>
        <v>0</v>
      </c>
      <c r="BJ287" s="18" t="s">
        <v>40</v>
      </c>
      <c r="BK287" s="141">
        <f>ROUND(I287*H287,2)</f>
        <v>0</v>
      </c>
      <c r="BL287" s="18" t="s">
        <v>157</v>
      </c>
      <c r="BM287" s="140" t="s">
        <v>552</v>
      </c>
    </row>
    <row r="288" spans="2:65" s="1" customFormat="1">
      <c r="B288" s="34"/>
      <c r="D288" s="163" t="s">
        <v>174</v>
      </c>
      <c r="F288" s="164" t="s">
        <v>553</v>
      </c>
      <c r="I288" s="165"/>
      <c r="L288" s="34"/>
      <c r="M288" s="166"/>
      <c r="T288" s="55"/>
      <c r="AT288" s="18" t="s">
        <v>174</v>
      </c>
      <c r="AU288" s="18" t="s">
        <v>89</v>
      </c>
    </row>
    <row r="289" spans="2:65" s="12" customFormat="1">
      <c r="B289" s="142"/>
      <c r="D289" s="143" t="s">
        <v>159</v>
      </c>
      <c r="E289" s="144" t="s">
        <v>32</v>
      </c>
      <c r="F289" s="145" t="s">
        <v>376</v>
      </c>
      <c r="H289" s="144" t="s">
        <v>32</v>
      </c>
      <c r="I289" s="146"/>
      <c r="L289" s="142"/>
      <c r="M289" s="147"/>
      <c r="T289" s="148"/>
      <c r="AT289" s="144" t="s">
        <v>159</v>
      </c>
      <c r="AU289" s="144" t="s">
        <v>89</v>
      </c>
      <c r="AV289" s="12" t="s">
        <v>40</v>
      </c>
      <c r="AW289" s="12" t="s">
        <v>38</v>
      </c>
      <c r="AX289" s="12" t="s">
        <v>80</v>
      </c>
      <c r="AY289" s="144" t="s">
        <v>150</v>
      </c>
    </row>
    <row r="290" spans="2:65" s="13" customFormat="1">
      <c r="B290" s="149"/>
      <c r="D290" s="143" t="s">
        <v>159</v>
      </c>
      <c r="E290" s="150" t="s">
        <v>32</v>
      </c>
      <c r="F290" s="151" t="s">
        <v>554</v>
      </c>
      <c r="H290" s="152">
        <v>210</v>
      </c>
      <c r="I290" s="153"/>
      <c r="L290" s="149"/>
      <c r="M290" s="154"/>
      <c r="T290" s="155"/>
      <c r="AT290" s="150" t="s">
        <v>159</v>
      </c>
      <c r="AU290" s="150" t="s">
        <v>89</v>
      </c>
      <c r="AV290" s="13" t="s">
        <v>89</v>
      </c>
      <c r="AW290" s="13" t="s">
        <v>38</v>
      </c>
      <c r="AX290" s="13" t="s">
        <v>80</v>
      </c>
      <c r="AY290" s="150" t="s">
        <v>150</v>
      </c>
    </row>
    <row r="291" spans="2:65" s="13" customFormat="1">
      <c r="B291" s="149"/>
      <c r="D291" s="143" t="s">
        <v>159</v>
      </c>
      <c r="E291" s="150" t="s">
        <v>32</v>
      </c>
      <c r="F291" s="151" t="s">
        <v>555</v>
      </c>
      <c r="H291" s="152">
        <v>36</v>
      </c>
      <c r="I291" s="153"/>
      <c r="L291" s="149"/>
      <c r="M291" s="154"/>
      <c r="T291" s="155"/>
      <c r="AT291" s="150" t="s">
        <v>159</v>
      </c>
      <c r="AU291" s="150" t="s">
        <v>89</v>
      </c>
      <c r="AV291" s="13" t="s">
        <v>89</v>
      </c>
      <c r="AW291" s="13" t="s">
        <v>38</v>
      </c>
      <c r="AX291" s="13" t="s">
        <v>80</v>
      </c>
      <c r="AY291" s="150" t="s">
        <v>150</v>
      </c>
    </row>
    <row r="292" spans="2:65" s="14" customFormat="1">
      <c r="B292" s="156"/>
      <c r="D292" s="143" t="s">
        <v>159</v>
      </c>
      <c r="E292" s="157" t="s">
        <v>32</v>
      </c>
      <c r="F292" s="158" t="s">
        <v>162</v>
      </c>
      <c r="H292" s="159">
        <v>246</v>
      </c>
      <c r="I292" s="160"/>
      <c r="L292" s="156"/>
      <c r="M292" s="161"/>
      <c r="T292" s="162"/>
      <c r="AT292" s="157" t="s">
        <v>159</v>
      </c>
      <c r="AU292" s="157" t="s">
        <v>89</v>
      </c>
      <c r="AV292" s="14" t="s">
        <v>157</v>
      </c>
      <c r="AW292" s="14" t="s">
        <v>38</v>
      </c>
      <c r="AX292" s="14" t="s">
        <v>40</v>
      </c>
      <c r="AY292" s="157" t="s">
        <v>150</v>
      </c>
    </row>
    <row r="293" spans="2:65" s="1" customFormat="1" ht="16.5" customHeight="1">
      <c r="B293" s="34"/>
      <c r="C293" s="178" t="s">
        <v>556</v>
      </c>
      <c r="D293" s="178" t="s">
        <v>389</v>
      </c>
      <c r="E293" s="179" t="s">
        <v>476</v>
      </c>
      <c r="F293" s="180" t="s">
        <v>477</v>
      </c>
      <c r="G293" s="181" t="s">
        <v>165</v>
      </c>
      <c r="H293" s="182">
        <v>54.015000000000001</v>
      </c>
      <c r="I293" s="183"/>
      <c r="J293" s="184">
        <f>ROUND(I293*H293,2)</f>
        <v>0</v>
      </c>
      <c r="K293" s="180" t="s">
        <v>172</v>
      </c>
      <c r="L293" s="185"/>
      <c r="M293" s="186" t="s">
        <v>32</v>
      </c>
      <c r="N293" s="187" t="s">
        <v>51</v>
      </c>
      <c r="P293" s="138">
        <f>O293*H293</f>
        <v>0</v>
      </c>
      <c r="Q293" s="138">
        <v>2.4289999999999998</v>
      </c>
      <c r="R293" s="138">
        <f>Q293*H293</f>
        <v>131.20243499999998</v>
      </c>
      <c r="S293" s="138">
        <v>0</v>
      </c>
      <c r="T293" s="139">
        <f>S293*H293</f>
        <v>0</v>
      </c>
      <c r="AR293" s="140" t="s">
        <v>204</v>
      </c>
      <c r="AT293" s="140" t="s">
        <v>389</v>
      </c>
      <c r="AU293" s="140" t="s">
        <v>89</v>
      </c>
      <c r="AY293" s="18" t="s">
        <v>150</v>
      </c>
      <c r="BE293" s="141">
        <f>IF(N293="základní",J293,0)</f>
        <v>0</v>
      </c>
      <c r="BF293" s="141">
        <f>IF(N293="snížená",J293,0)</f>
        <v>0</v>
      </c>
      <c r="BG293" s="141">
        <f>IF(N293="zákl. přenesená",J293,0)</f>
        <v>0</v>
      </c>
      <c r="BH293" s="141">
        <f>IF(N293="sníž. přenesená",J293,0)</f>
        <v>0</v>
      </c>
      <c r="BI293" s="141">
        <f>IF(N293="nulová",J293,0)</f>
        <v>0</v>
      </c>
      <c r="BJ293" s="18" t="s">
        <v>40</v>
      </c>
      <c r="BK293" s="141">
        <f>ROUND(I293*H293,2)</f>
        <v>0</v>
      </c>
      <c r="BL293" s="18" t="s">
        <v>157</v>
      </c>
      <c r="BM293" s="140" t="s">
        <v>557</v>
      </c>
    </row>
    <row r="294" spans="2:65" s="13" customFormat="1">
      <c r="B294" s="149"/>
      <c r="D294" s="143" t="s">
        <v>159</v>
      </c>
      <c r="E294" s="150" t="s">
        <v>32</v>
      </c>
      <c r="F294" s="151" t="s">
        <v>558</v>
      </c>
      <c r="H294" s="152">
        <v>52.188000000000002</v>
      </c>
      <c r="I294" s="153"/>
      <c r="L294" s="149"/>
      <c r="M294" s="154"/>
      <c r="T294" s="155"/>
      <c r="AT294" s="150" t="s">
        <v>159</v>
      </c>
      <c r="AU294" s="150" t="s">
        <v>89</v>
      </c>
      <c r="AV294" s="13" t="s">
        <v>89</v>
      </c>
      <c r="AW294" s="13" t="s">
        <v>38</v>
      </c>
      <c r="AX294" s="13" t="s">
        <v>80</v>
      </c>
      <c r="AY294" s="150" t="s">
        <v>150</v>
      </c>
    </row>
    <row r="295" spans="2:65" s="13" customFormat="1">
      <c r="B295" s="149"/>
      <c r="D295" s="143" t="s">
        <v>159</v>
      </c>
      <c r="E295" s="150" t="s">
        <v>32</v>
      </c>
      <c r="F295" s="151" t="s">
        <v>559</v>
      </c>
      <c r="H295" s="152">
        <v>1.827</v>
      </c>
      <c r="I295" s="153"/>
      <c r="L295" s="149"/>
      <c r="M295" s="154"/>
      <c r="T295" s="155"/>
      <c r="AT295" s="150" t="s">
        <v>159</v>
      </c>
      <c r="AU295" s="150" t="s">
        <v>89</v>
      </c>
      <c r="AV295" s="13" t="s">
        <v>89</v>
      </c>
      <c r="AW295" s="13" t="s">
        <v>38</v>
      </c>
      <c r="AX295" s="13" t="s">
        <v>80</v>
      </c>
      <c r="AY295" s="150" t="s">
        <v>150</v>
      </c>
    </row>
    <row r="296" spans="2:65" s="14" customFormat="1">
      <c r="B296" s="156"/>
      <c r="D296" s="143" t="s">
        <v>159</v>
      </c>
      <c r="E296" s="157" t="s">
        <v>32</v>
      </c>
      <c r="F296" s="158" t="s">
        <v>162</v>
      </c>
      <c r="H296" s="159">
        <v>54.015000000000001</v>
      </c>
      <c r="I296" s="160"/>
      <c r="L296" s="156"/>
      <c r="M296" s="161"/>
      <c r="T296" s="162"/>
      <c r="AT296" s="157" t="s">
        <v>159</v>
      </c>
      <c r="AU296" s="157" t="s">
        <v>89</v>
      </c>
      <c r="AV296" s="14" t="s">
        <v>157</v>
      </c>
      <c r="AW296" s="14" t="s">
        <v>38</v>
      </c>
      <c r="AX296" s="14" t="s">
        <v>40</v>
      </c>
      <c r="AY296" s="157" t="s">
        <v>150</v>
      </c>
    </row>
    <row r="297" spans="2:65" s="1" customFormat="1" ht="37.799999999999997" customHeight="1">
      <c r="B297" s="34"/>
      <c r="C297" s="129" t="s">
        <v>560</v>
      </c>
      <c r="D297" s="129" t="s">
        <v>152</v>
      </c>
      <c r="E297" s="130" t="s">
        <v>561</v>
      </c>
      <c r="F297" s="131" t="s">
        <v>562</v>
      </c>
      <c r="G297" s="132" t="s">
        <v>165</v>
      </c>
      <c r="H297" s="133">
        <v>878.5</v>
      </c>
      <c r="I297" s="134"/>
      <c r="J297" s="135">
        <f>ROUND(I297*H297,2)</f>
        <v>0</v>
      </c>
      <c r="K297" s="131" t="s">
        <v>172</v>
      </c>
      <c r="L297" s="34"/>
      <c r="M297" s="136" t="s">
        <v>32</v>
      </c>
      <c r="N297" s="137" t="s">
        <v>51</v>
      </c>
      <c r="P297" s="138">
        <f>O297*H297</f>
        <v>0</v>
      </c>
      <c r="Q297" s="138">
        <v>2.5755699999999999</v>
      </c>
      <c r="R297" s="138">
        <f>Q297*H297</f>
        <v>2262.6382450000001</v>
      </c>
      <c r="S297" s="138">
        <v>0</v>
      </c>
      <c r="T297" s="139">
        <f>S297*H297</f>
        <v>0</v>
      </c>
      <c r="AR297" s="140" t="s">
        <v>157</v>
      </c>
      <c r="AT297" s="140" t="s">
        <v>152</v>
      </c>
      <c r="AU297" s="140" t="s">
        <v>89</v>
      </c>
      <c r="AY297" s="18" t="s">
        <v>150</v>
      </c>
      <c r="BE297" s="141">
        <f>IF(N297="základní",J297,0)</f>
        <v>0</v>
      </c>
      <c r="BF297" s="141">
        <f>IF(N297="snížená",J297,0)</f>
        <v>0</v>
      </c>
      <c r="BG297" s="141">
        <f>IF(N297="zákl. přenesená",J297,0)</f>
        <v>0</v>
      </c>
      <c r="BH297" s="141">
        <f>IF(N297="sníž. přenesená",J297,0)</f>
        <v>0</v>
      </c>
      <c r="BI297" s="141">
        <f>IF(N297="nulová",J297,0)</f>
        <v>0</v>
      </c>
      <c r="BJ297" s="18" t="s">
        <v>40</v>
      </c>
      <c r="BK297" s="141">
        <f>ROUND(I297*H297,2)</f>
        <v>0</v>
      </c>
      <c r="BL297" s="18" t="s">
        <v>157</v>
      </c>
      <c r="BM297" s="140" t="s">
        <v>563</v>
      </c>
    </row>
    <row r="298" spans="2:65" s="1" customFormat="1">
      <c r="B298" s="34"/>
      <c r="D298" s="163" t="s">
        <v>174</v>
      </c>
      <c r="F298" s="164" t="s">
        <v>564</v>
      </c>
      <c r="I298" s="165"/>
      <c r="L298" s="34"/>
      <c r="M298" s="166"/>
      <c r="T298" s="55"/>
      <c r="AT298" s="18" t="s">
        <v>174</v>
      </c>
      <c r="AU298" s="18" t="s">
        <v>89</v>
      </c>
    </row>
    <row r="299" spans="2:65" s="12" customFormat="1">
      <c r="B299" s="142"/>
      <c r="D299" s="143" t="s">
        <v>159</v>
      </c>
      <c r="E299" s="144" t="s">
        <v>32</v>
      </c>
      <c r="F299" s="145" t="s">
        <v>376</v>
      </c>
      <c r="H299" s="144" t="s">
        <v>32</v>
      </c>
      <c r="I299" s="146"/>
      <c r="L299" s="142"/>
      <c r="M299" s="147"/>
      <c r="T299" s="148"/>
      <c r="AT299" s="144" t="s">
        <v>159</v>
      </c>
      <c r="AU299" s="144" t="s">
        <v>89</v>
      </c>
      <c r="AV299" s="12" t="s">
        <v>40</v>
      </c>
      <c r="AW299" s="12" t="s">
        <v>38</v>
      </c>
      <c r="AX299" s="12" t="s">
        <v>80</v>
      </c>
      <c r="AY299" s="144" t="s">
        <v>150</v>
      </c>
    </row>
    <row r="300" spans="2:65" s="13" customFormat="1" ht="20.399999999999999">
      <c r="B300" s="149"/>
      <c r="D300" s="143" t="s">
        <v>159</v>
      </c>
      <c r="E300" s="150" t="s">
        <v>32</v>
      </c>
      <c r="F300" s="151" t="s">
        <v>565</v>
      </c>
      <c r="H300" s="152">
        <v>878.5</v>
      </c>
      <c r="I300" s="153"/>
      <c r="L300" s="149"/>
      <c r="M300" s="154"/>
      <c r="T300" s="155"/>
      <c r="AT300" s="150" t="s">
        <v>159</v>
      </c>
      <c r="AU300" s="150" t="s">
        <v>89</v>
      </c>
      <c r="AV300" s="13" t="s">
        <v>89</v>
      </c>
      <c r="AW300" s="13" t="s">
        <v>38</v>
      </c>
      <c r="AX300" s="13" t="s">
        <v>80</v>
      </c>
      <c r="AY300" s="150" t="s">
        <v>150</v>
      </c>
    </row>
    <row r="301" spans="2:65" s="15" customFormat="1">
      <c r="B301" s="168"/>
      <c r="D301" s="143" t="s">
        <v>159</v>
      </c>
      <c r="E301" s="169" t="s">
        <v>32</v>
      </c>
      <c r="F301" s="170" t="s">
        <v>388</v>
      </c>
      <c r="H301" s="171">
        <v>878.5</v>
      </c>
      <c r="I301" s="172"/>
      <c r="L301" s="168"/>
      <c r="M301" s="173"/>
      <c r="T301" s="174"/>
      <c r="AT301" s="169" t="s">
        <v>159</v>
      </c>
      <c r="AU301" s="169" t="s">
        <v>89</v>
      </c>
      <c r="AV301" s="15" t="s">
        <v>168</v>
      </c>
      <c r="AW301" s="15" t="s">
        <v>38</v>
      </c>
      <c r="AX301" s="15" t="s">
        <v>80</v>
      </c>
      <c r="AY301" s="169" t="s">
        <v>150</v>
      </c>
    </row>
    <row r="302" spans="2:65" s="14" customFormat="1">
      <c r="B302" s="156"/>
      <c r="D302" s="143" t="s">
        <v>159</v>
      </c>
      <c r="E302" s="157" t="s">
        <v>32</v>
      </c>
      <c r="F302" s="158" t="s">
        <v>162</v>
      </c>
      <c r="H302" s="159">
        <v>878.5</v>
      </c>
      <c r="I302" s="160"/>
      <c r="L302" s="156"/>
      <c r="M302" s="161"/>
      <c r="T302" s="162"/>
      <c r="AT302" s="157" t="s">
        <v>159</v>
      </c>
      <c r="AU302" s="157" t="s">
        <v>89</v>
      </c>
      <c r="AV302" s="14" t="s">
        <v>157</v>
      </c>
      <c r="AW302" s="14" t="s">
        <v>38</v>
      </c>
      <c r="AX302" s="14" t="s">
        <v>40</v>
      </c>
      <c r="AY302" s="157" t="s">
        <v>150</v>
      </c>
    </row>
    <row r="303" spans="2:65" s="1" customFormat="1" ht="24.15" customHeight="1">
      <c r="B303" s="34"/>
      <c r="C303" s="129" t="s">
        <v>566</v>
      </c>
      <c r="D303" s="129" t="s">
        <v>152</v>
      </c>
      <c r="E303" s="130" t="s">
        <v>567</v>
      </c>
      <c r="F303" s="131" t="s">
        <v>568</v>
      </c>
      <c r="G303" s="132" t="s">
        <v>155</v>
      </c>
      <c r="H303" s="133">
        <v>753</v>
      </c>
      <c r="I303" s="134"/>
      <c r="J303" s="135">
        <f>ROUND(I303*H303,2)</f>
        <v>0</v>
      </c>
      <c r="K303" s="131" t="s">
        <v>172</v>
      </c>
      <c r="L303" s="34"/>
      <c r="M303" s="136" t="s">
        <v>32</v>
      </c>
      <c r="N303" s="137" t="s">
        <v>51</v>
      </c>
      <c r="P303" s="138">
        <f>O303*H303</f>
        <v>0</v>
      </c>
      <c r="Q303" s="138">
        <v>0.108</v>
      </c>
      <c r="R303" s="138">
        <f>Q303*H303</f>
        <v>81.323999999999998</v>
      </c>
      <c r="S303" s="138">
        <v>0</v>
      </c>
      <c r="T303" s="139">
        <f>S303*H303</f>
        <v>0</v>
      </c>
      <c r="AR303" s="140" t="s">
        <v>157</v>
      </c>
      <c r="AT303" s="140" t="s">
        <v>152</v>
      </c>
      <c r="AU303" s="140" t="s">
        <v>89</v>
      </c>
      <c r="AY303" s="18" t="s">
        <v>150</v>
      </c>
      <c r="BE303" s="141">
        <f>IF(N303="základní",J303,0)</f>
        <v>0</v>
      </c>
      <c r="BF303" s="141">
        <f>IF(N303="snížená",J303,0)</f>
        <v>0</v>
      </c>
      <c r="BG303" s="141">
        <f>IF(N303="zákl. přenesená",J303,0)</f>
        <v>0</v>
      </c>
      <c r="BH303" s="141">
        <f>IF(N303="sníž. přenesená",J303,0)</f>
        <v>0</v>
      </c>
      <c r="BI303" s="141">
        <f>IF(N303="nulová",J303,0)</f>
        <v>0</v>
      </c>
      <c r="BJ303" s="18" t="s">
        <v>40</v>
      </c>
      <c r="BK303" s="141">
        <f>ROUND(I303*H303,2)</f>
        <v>0</v>
      </c>
      <c r="BL303" s="18" t="s">
        <v>157</v>
      </c>
      <c r="BM303" s="140" t="s">
        <v>569</v>
      </c>
    </row>
    <row r="304" spans="2:65" s="1" customFormat="1">
      <c r="B304" s="34"/>
      <c r="D304" s="163" t="s">
        <v>174</v>
      </c>
      <c r="F304" s="164" t="s">
        <v>570</v>
      </c>
      <c r="I304" s="165"/>
      <c r="L304" s="34"/>
      <c r="M304" s="166"/>
      <c r="T304" s="55"/>
      <c r="AT304" s="18" t="s">
        <v>174</v>
      </c>
      <c r="AU304" s="18" t="s">
        <v>89</v>
      </c>
    </row>
    <row r="305" spans="2:65" s="12" customFormat="1">
      <c r="B305" s="142"/>
      <c r="D305" s="143" t="s">
        <v>159</v>
      </c>
      <c r="E305" s="144" t="s">
        <v>32</v>
      </c>
      <c r="F305" s="145" t="s">
        <v>376</v>
      </c>
      <c r="H305" s="144" t="s">
        <v>32</v>
      </c>
      <c r="I305" s="146"/>
      <c r="L305" s="142"/>
      <c r="M305" s="147"/>
      <c r="T305" s="148"/>
      <c r="AT305" s="144" t="s">
        <v>159</v>
      </c>
      <c r="AU305" s="144" t="s">
        <v>89</v>
      </c>
      <c r="AV305" s="12" t="s">
        <v>40</v>
      </c>
      <c r="AW305" s="12" t="s">
        <v>38</v>
      </c>
      <c r="AX305" s="12" t="s">
        <v>80</v>
      </c>
      <c r="AY305" s="144" t="s">
        <v>150</v>
      </c>
    </row>
    <row r="306" spans="2:65" s="13" customFormat="1" ht="20.399999999999999">
      <c r="B306" s="149"/>
      <c r="D306" s="143" t="s">
        <v>159</v>
      </c>
      <c r="E306" s="150" t="s">
        <v>32</v>
      </c>
      <c r="F306" s="151" t="s">
        <v>571</v>
      </c>
      <c r="H306" s="152">
        <v>753</v>
      </c>
      <c r="I306" s="153"/>
      <c r="L306" s="149"/>
      <c r="M306" s="154"/>
      <c r="T306" s="155"/>
      <c r="AT306" s="150" t="s">
        <v>159</v>
      </c>
      <c r="AU306" s="150" t="s">
        <v>89</v>
      </c>
      <c r="AV306" s="13" t="s">
        <v>89</v>
      </c>
      <c r="AW306" s="13" t="s">
        <v>38</v>
      </c>
      <c r="AX306" s="13" t="s">
        <v>80</v>
      </c>
      <c r="AY306" s="150" t="s">
        <v>150</v>
      </c>
    </row>
    <row r="307" spans="2:65" s="15" customFormat="1">
      <c r="B307" s="168"/>
      <c r="D307" s="143" t="s">
        <v>159</v>
      </c>
      <c r="E307" s="169" t="s">
        <v>32</v>
      </c>
      <c r="F307" s="170" t="s">
        <v>388</v>
      </c>
      <c r="H307" s="171">
        <v>753</v>
      </c>
      <c r="I307" s="172"/>
      <c r="L307" s="168"/>
      <c r="M307" s="173"/>
      <c r="T307" s="174"/>
      <c r="AT307" s="169" t="s">
        <v>159</v>
      </c>
      <c r="AU307" s="169" t="s">
        <v>89</v>
      </c>
      <c r="AV307" s="15" t="s">
        <v>168</v>
      </c>
      <c r="AW307" s="15" t="s">
        <v>38</v>
      </c>
      <c r="AX307" s="15" t="s">
        <v>80</v>
      </c>
      <c r="AY307" s="169" t="s">
        <v>150</v>
      </c>
    </row>
    <row r="308" spans="2:65" s="14" customFormat="1">
      <c r="B308" s="156"/>
      <c r="D308" s="143" t="s">
        <v>159</v>
      </c>
      <c r="E308" s="157" t="s">
        <v>32</v>
      </c>
      <c r="F308" s="158" t="s">
        <v>162</v>
      </c>
      <c r="H308" s="159">
        <v>753</v>
      </c>
      <c r="I308" s="160"/>
      <c r="L308" s="156"/>
      <c r="M308" s="161"/>
      <c r="T308" s="162"/>
      <c r="AT308" s="157" t="s">
        <v>159</v>
      </c>
      <c r="AU308" s="157" t="s">
        <v>89</v>
      </c>
      <c r="AV308" s="14" t="s">
        <v>157</v>
      </c>
      <c r="AW308" s="14" t="s">
        <v>38</v>
      </c>
      <c r="AX308" s="14" t="s">
        <v>40</v>
      </c>
      <c r="AY308" s="157" t="s">
        <v>150</v>
      </c>
    </row>
    <row r="309" spans="2:65" s="1" customFormat="1" ht="16.5" customHeight="1">
      <c r="B309" s="34"/>
      <c r="C309" s="178" t="s">
        <v>572</v>
      </c>
      <c r="D309" s="178" t="s">
        <v>389</v>
      </c>
      <c r="E309" s="179" t="s">
        <v>573</v>
      </c>
      <c r="F309" s="180" t="s">
        <v>574</v>
      </c>
      <c r="G309" s="181" t="s">
        <v>171</v>
      </c>
      <c r="H309" s="182">
        <v>83.5</v>
      </c>
      <c r="I309" s="183"/>
      <c r="J309" s="184">
        <f>ROUND(I309*H309,2)</f>
        <v>0</v>
      </c>
      <c r="K309" s="180" t="s">
        <v>172</v>
      </c>
      <c r="L309" s="185"/>
      <c r="M309" s="186" t="s">
        <v>32</v>
      </c>
      <c r="N309" s="187" t="s">
        <v>51</v>
      </c>
      <c r="P309" s="138">
        <f>O309*H309</f>
        <v>0</v>
      </c>
      <c r="Q309" s="138">
        <v>2.37</v>
      </c>
      <c r="R309" s="138">
        <f>Q309*H309</f>
        <v>197.89500000000001</v>
      </c>
      <c r="S309" s="138">
        <v>0</v>
      </c>
      <c r="T309" s="139">
        <f>S309*H309</f>
        <v>0</v>
      </c>
      <c r="AR309" s="140" t="s">
        <v>204</v>
      </c>
      <c r="AT309" s="140" t="s">
        <v>389</v>
      </c>
      <c r="AU309" s="140" t="s">
        <v>89</v>
      </c>
      <c r="AY309" s="18" t="s">
        <v>150</v>
      </c>
      <c r="BE309" s="141">
        <f>IF(N309="základní",J309,0)</f>
        <v>0</v>
      </c>
      <c r="BF309" s="141">
        <f>IF(N309="snížená",J309,0)</f>
        <v>0</v>
      </c>
      <c r="BG309" s="141">
        <f>IF(N309="zákl. přenesená",J309,0)</f>
        <v>0</v>
      </c>
      <c r="BH309" s="141">
        <f>IF(N309="sníž. přenesená",J309,0)</f>
        <v>0</v>
      </c>
      <c r="BI309" s="141">
        <f>IF(N309="nulová",J309,0)</f>
        <v>0</v>
      </c>
      <c r="BJ309" s="18" t="s">
        <v>40</v>
      </c>
      <c r="BK309" s="141">
        <f>ROUND(I309*H309,2)</f>
        <v>0</v>
      </c>
      <c r="BL309" s="18" t="s">
        <v>157</v>
      </c>
      <c r="BM309" s="140" t="s">
        <v>575</v>
      </c>
    </row>
    <row r="310" spans="2:65" s="1" customFormat="1" ht="19.2">
      <c r="B310" s="34"/>
      <c r="D310" s="143" t="s">
        <v>195</v>
      </c>
      <c r="F310" s="167" t="s">
        <v>576</v>
      </c>
      <c r="I310" s="165"/>
      <c r="L310" s="34"/>
      <c r="M310" s="166"/>
      <c r="T310" s="55"/>
      <c r="AT310" s="18" t="s">
        <v>195</v>
      </c>
      <c r="AU310" s="18" t="s">
        <v>89</v>
      </c>
    </row>
    <row r="311" spans="2:65" s="13" customFormat="1">
      <c r="B311" s="149"/>
      <c r="D311" s="143" t="s">
        <v>159</v>
      </c>
      <c r="F311" s="151" t="s">
        <v>577</v>
      </c>
      <c r="H311" s="152">
        <v>83.5</v>
      </c>
      <c r="I311" s="153"/>
      <c r="L311" s="149"/>
      <c r="M311" s="154"/>
      <c r="T311" s="155"/>
      <c r="AT311" s="150" t="s">
        <v>159</v>
      </c>
      <c r="AU311" s="150" t="s">
        <v>89</v>
      </c>
      <c r="AV311" s="13" t="s">
        <v>89</v>
      </c>
      <c r="AW311" s="13" t="s">
        <v>4</v>
      </c>
      <c r="AX311" s="13" t="s">
        <v>40</v>
      </c>
      <c r="AY311" s="150" t="s">
        <v>150</v>
      </c>
    </row>
    <row r="312" spans="2:65" s="11" customFormat="1" ht="22.8" customHeight="1">
      <c r="B312" s="117"/>
      <c r="D312" s="118" t="s">
        <v>79</v>
      </c>
      <c r="E312" s="127" t="s">
        <v>168</v>
      </c>
      <c r="F312" s="127" t="s">
        <v>578</v>
      </c>
      <c r="I312" s="120"/>
      <c r="J312" s="128">
        <f>BK312</f>
        <v>0</v>
      </c>
      <c r="L312" s="117"/>
      <c r="M312" s="122"/>
      <c r="P312" s="123">
        <f>SUM(P313:P425)</f>
        <v>0</v>
      </c>
      <c r="R312" s="123">
        <f>SUM(R313:R425)</f>
        <v>1420.9046216299998</v>
      </c>
      <c r="T312" s="124">
        <f>SUM(T313:T425)</f>
        <v>0</v>
      </c>
      <c r="AR312" s="118" t="s">
        <v>40</v>
      </c>
      <c r="AT312" s="125" t="s">
        <v>79</v>
      </c>
      <c r="AU312" s="125" t="s">
        <v>40</v>
      </c>
      <c r="AY312" s="118" t="s">
        <v>150</v>
      </c>
      <c r="BK312" s="126">
        <f>SUM(BK313:BK425)</f>
        <v>0</v>
      </c>
    </row>
    <row r="313" spans="2:65" s="1" customFormat="1" ht="37.799999999999997" customHeight="1">
      <c r="B313" s="34"/>
      <c r="C313" s="129" t="s">
        <v>579</v>
      </c>
      <c r="D313" s="129" t="s">
        <v>152</v>
      </c>
      <c r="E313" s="130" t="s">
        <v>580</v>
      </c>
      <c r="F313" s="131" t="s">
        <v>581</v>
      </c>
      <c r="G313" s="132" t="s">
        <v>155</v>
      </c>
      <c r="H313" s="133">
        <v>732.16499999999996</v>
      </c>
      <c r="I313" s="134"/>
      <c r="J313" s="135">
        <f>ROUND(I313*H313,2)</f>
        <v>0</v>
      </c>
      <c r="K313" s="131" t="s">
        <v>172</v>
      </c>
      <c r="L313" s="34"/>
      <c r="M313" s="136" t="s">
        <v>32</v>
      </c>
      <c r="N313" s="137" t="s">
        <v>51</v>
      </c>
      <c r="P313" s="138">
        <f>O313*H313</f>
        <v>0</v>
      </c>
      <c r="Q313" s="138">
        <v>0.24610000000000001</v>
      </c>
      <c r="R313" s="138">
        <f>Q313*H313</f>
        <v>180.18580650000001</v>
      </c>
      <c r="S313" s="138">
        <v>0</v>
      </c>
      <c r="T313" s="139">
        <f>S313*H313</f>
        <v>0</v>
      </c>
      <c r="AR313" s="140" t="s">
        <v>157</v>
      </c>
      <c r="AT313" s="140" t="s">
        <v>152</v>
      </c>
      <c r="AU313" s="140" t="s">
        <v>89</v>
      </c>
      <c r="AY313" s="18" t="s">
        <v>150</v>
      </c>
      <c r="BE313" s="141">
        <f>IF(N313="základní",J313,0)</f>
        <v>0</v>
      </c>
      <c r="BF313" s="141">
        <f>IF(N313="snížená",J313,0)</f>
        <v>0</v>
      </c>
      <c r="BG313" s="141">
        <f>IF(N313="zákl. přenesená",J313,0)</f>
        <v>0</v>
      </c>
      <c r="BH313" s="141">
        <f>IF(N313="sníž. přenesená",J313,0)</f>
        <v>0</v>
      </c>
      <c r="BI313" s="141">
        <f>IF(N313="nulová",J313,0)</f>
        <v>0</v>
      </c>
      <c r="BJ313" s="18" t="s">
        <v>40</v>
      </c>
      <c r="BK313" s="141">
        <f>ROUND(I313*H313,2)</f>
        <v>0</v>
      </c>
      <c r="BL313" s="18" t="s">
        <v>157</v>
      </c>
      <c r="BM313" s="140" t="s">
        <v>582</v>
      </c>
    </row>
    <row r="314" spans="2:65" s="1" customFormat="1">
      <c r="B314" s="34"/>
      <c r="D314" s="163" t="s">
        <v>174</v>
      </c>
      <c r="F314" s="164" t="s">
        <v>583</v>
      </c>
      <c r="I314" s="165"/>
      <c r="L314" s="34"/>
      <c r="M314" s="166"/>
      <c r="T314" s="55"/>
      <c r="AT314" s="18" t="s">
        <v>174</v>
      </c>
      <c r="AU314" s="18" t="s">
        <v>89</v>
      </c>
    </row>
    <row r="315" spans="2:65" s="12" customFormat="1">
      <c r="B315" s="142"/>
      <c r="D315" s="143" t="s">
        <v>159</v>
      </c>
      <c r="E315" s="144" t="s">
        <v>32</v>
      </c>
      <c r="F315" s="145" t="s">
        <v>376</v>
      </c>
      <c r="H315" s="144" t="s">
        <v>32</v>
      </c>
      <c r="I315" s="146"/>
      <c r="L315" s="142"/>
      <c r="M315" s="147"/>
      <c r="T315" s="148"/>
      <c r="AT315" s="144" t="s">
        <v>159</v>
      </c>
      <c r="AU315" s="144" t="s">
        <v>89</v>
      </c>
      <c r="AV315" s="12" t="s">
        <v>40</v>
      </c>
      <c r="AW315" s="12" t="s">
        <v>38</v>
      </c>
      <c r="AX315" s="12" t="s">
        <v>80</v>
      </c>
      <c r="AY315" s="144" t="s">
        <v>150</v>
      </c>
    </row>
    <row r="316" spans="2:65" s="13" customFormat="1" ht="30.6">
      <c r="B316" s="149"/>
      <c r="D316" s="143" t="s">
        <v>159</v>
      </c>
      <c r="E316" s="150" t="s">
        <v>32</v>
      </c>
      <c r="F316" s="151" t="s">
        <v>584</v>
      </c>
      <c r="H316" s="152">
        <v>460.78500000000003</v>
      </c>
      <c r="I316" s="153"/>
      <c r="L316" s="149"/>
      <c r="M316" s="154"/>
      <c r="T316" s="155"/>
      <c r="AT316" s="150" t="s">
        <v>159</v>
      </c>
      <c r="AU316" s="150" t="s">
        <v>89</v>
      </c>
      <c r="AV316" s="13" t="s">
        <v>89</v>
      </c>
      <c r="AW316" s="13" t="s">
        <v>38</v>
      </c>
      <c r="AX316" s="13" t="s">
        <v>80</v>
      </c>
      <c r="AY316" s="150" t="s">
        <v>150</v>
      </c>
    </row>
    <row r="317" spans="2:65" s="13" customFormat="1" ht="20.399999999999999">
      <c r="B317" s="149"/>
      <c r="D317" s="143" t="s">
        <v>159</v>
      </c>
      <c r="E317" s="150" t="s">
        <v>32</v>
      </c>
      <c r="F317" s="151" t="s">
        <v>585</v>
      </c>
      <c r="H317" s="152">
        <v>174.501</v>
      </c>
      <c r="I317" s="153"/>
      <c r="L317" s="149"/>
      <c r="M317" s="154"/>
      <c r="T317" s="155"/>
      <c r="AT317" s="150" t="s">
        <v>159</v>
      </c>
      <c r="AU317" s="150" t="s">
        <v>89</v>
      </c>
      <c r="AV317" s="13" t="s">
        <v>89</v>
      </c>
      <c r="AW317" s="13" t="s">
        <v>38</v>
      </c>
      <c r="AX317" s="13" t="s">
        <v>80</v>
      </c>
      <c r="AY317" s="150" t="s">
        <v>150</v>
      </c>
    </row>
    <row r="318" spans="2:65" s="15" customFormat="1">
      <c r="B318" s="168"/>
      <c r="D318" s="143" t="s">
        <v>159</v>
      </c>
      <c r="E318" s="169" t="s">
        <v>32</v>
      </c>
      <c r="F318" s="170" t="s">
        <v>388</v>
      </c>
      <c r="H318" s="171">
        <v>635.28599999999994</v>
      </c>
      <c r="I318" s="172"/>
      <c r="L318" s="168"/>
      <c r="M318" s="173"/>
      <c r="T318" s="174"/>
      <c r="AT318" s="169" t="s">
        <v>159</v>
      </c>
      <c r="AU318" s="169" t="s">
        <v>89</v>
      </c>
      <c r="AV318" s="15" t="s">
        <v>168</v>
      </c>
      <c r="AW318" s="15" t="s">
        <v>38</v>
      </c>
      <c r="AX318" s="15" t="s">
        <v>80</v>
      </c>
      <c r="AY318" s="169" t="s">
        <v>150</v>
      </c>
    </row>
    <row r="319" spans="2:65" s="12" customFormat="1">
      <c r="B319" s="142"/>
      <c r="D319" s="143" t="s">
        <v>159</v>
      </c>
      <c r="E319" s="144" t="s">
        <v>32</v>
      </c>
      <c r="F319" s="145" t="s">
        <v>586</v>
      </c>
      <c r="H319" s="144" t="s">
        <v>32</v>
      </c>
      <c r="I319" s="146"/>
      <c r="L319" s="142"/>
      <c r="M319" s="147"/>
      <c r="T319" s="148"/>
      <c r="AT319" s="144" t="s">
        <v>159</v>
      </c>
      <c r="AU319" s="144" t="s">
        <v>89</v>
      </c>
      <c r="AV319" s="12" t="s">
        <v>40</v>
      </c>
      <c r="AW319" s="12" t="s">
        <v>38</v>
      </c>
      <c r="AX319" s="12" t="s">
        <v>80</v>
      </c>
      <c r="AY319" s="144" t="s">
        <v>150</v>
      </c>
    </row>
    <row r="320" spans="2:65" s="13" customFormat="1">
      <c r="B320" s="149"/>
      <c r="D320" s="143" t="s">
        <v>159</v>
      </c>
      <c r="E320" s="150" t="s">
        <v>32</v>
      </c>
      <c r="F320" s="151" t="s">
        <v>587</v>
      </c>
      <c r="H320" s="152">
        <v>96.879000000000005</v>
      </c>
      <c r="I320" s="153"/>
      <c r="L320" s="149"/>
      <c r="M320" s="154"/>
      <c r="T320" s="155"/>
      <c r="AT320" s="150" t="s">
        <v>159</v>
      </c>
      <c r="AU320" s="150" t="s">
        <v>89</v>
      </c>
      <c r="AV320" s="13" t="s">
        <v>89</v>
      </c>
      <c r="AW320" s="13" t="s">
        <v>38</v>
      </c>
      <c r="AX320" s="13" t="s">
        <v>80</v>
      </c>
      <c r="AY320" s="150" t="s">
        <v>150</v>
      </c>
    </row>
    <row r="321" spans="2:65" s="15" customFormat="1">
      <c r="B321" s="168"/>
      <c r="D321" s="143" t="s">
        <v>159</v>
      </c>
      <c r="E321" s="169" t="s">
        <v>32</v>
      </c>
      <c r="F321" s="170" t="s">
        <v>588</v>
      </c>
      <c r="H321" s="171">
        <v>96.879000000000005</v>
      </c>
      <c r="I321" s="172"/>
      <c r="L321" s="168"/>
      <c r="M321" s="173"/>
      <c r="T321" s="174"/>
      <c r="AT321" s="169" t="s">
        <v>159</v>
      </c>
      <c r="AU321" s="169" t="s">
        <v>89</v>
      </c>
      <c r="AV321" s="15" t="s">
        <v>168</v>
      </c>
      <c r="AW321" s="15" t="s">
        <v>38</v>
      </c>
      <c r="AX321" s="15" t="s">
        <v>80</v>
      </c>
      <c r="AY321" s="169" t="s">
        <v>150</v>
      </c>
    </row>
    <row r="322" spans="2:65" s="14" customFormat="1">
      <c r="B322" s="156"/>
      <c r="D322" s="143" t="s">
        <v>159</v>
      </c>
      <c r="E322" s="157" t="s">
        <v>32</v>
      </c>
      <c r="F322" s="158" t="s">
        <v>162</v>
      </c>
      <c r="H322" s="159">
        <v>732.16499999999996</v>
      </c>
      <c r="I322" s="160"/>
      <c r="L322" s="156"/>
      <c r="M322" s="161"/>
      <c r="T322" s="162"/>
      <c r="AT322" s="157" t="s">
        <v>159</v>
      </c>
      <c r="AU322" s="157" t="s">
        <v>89</v>
      </c>
      <c r="AV322" s="14" t="s">
        <v>157</v>
      </c>
      <c r="AW322" s="14" t="s">
        <v>38</v>
      </c>
      <c r="AX322" s="14" t="s">
        <v>40</v>
      </c>
      <c r="AY322" s="157" t="s">
        <v>150</v>
      </c>
    </row>
    <row r="323" spans="2:65" s="1" customFormat="1" ht="37.799999999999997" customHeight="1">
      <c r="B323" s="34"/>
      <c r="C323" s="129" t="s">
        <v>589</v>
      </c>
      <c r="D323" s="129" t="s">
        <v>152</v>
      </c>
      <c r="E323" s="130" t="s">
        <v>590</v>
      </c>
      <c r="F323" s="131" t="s">
        <v>591</v>
      </c>
      <c r="G323" s="132" t="s">
        <v>155</v>
      </c>
      <c r="H323" s="133">
        <v>164.45400000000001</v>
      </c>
      <c r="I323" s="134"/>
      <c r="J323" s="135">
        <f>ROUND(I323*H323,2)</f>
        <v>0</v>
      </c>
      <c r="K323" s="131" t="s">
        <v>172</v>
      </c>
      <c r="L323" s="34"/>
      <c r="M323" s="136" t="s">
        <v>32</v>
      </c>
      <c r="N323" s="137" t="s">
        <v>51</v>
      </c>
      <c r="P323" s="138">
        <f>O323*H323</f>
        <v>0</v>
      </c>
      <c r="Q323" s="138">
        <v>0.26905000000000001</v>
      </c>
      <c r="R323" s="138">
        <f>Q323*H323</f>
        <v>44.246348700000006</v>
      </c>
      <c r="S323" s="138">
        <v>0</v>
      </c>
      <c r="T323" s="139">
        <f>S323*H323</f>
        <v>0</v>
      </c>
      <c r="AR323" s="140" t="s">
        <v>157</v>
      </c>
      <c r="AT323" s="140" t="s">
        <v>152</v>
      </c>
      <c r="AU323" s="140" t="s">
        <v>89</v>
      </c>
      <c r="AY323" s="18" t="s">
        <v>150</v>
      </c>
      <c r="BE323" s="141">
        <f>IF(N323="základní",J323,0)</f>
        <v>0</v>
      </c>
      <c r="BF323" s="141">
        <f>IF(N323="snížená",J323,0)</f>
        <v>0</v>
      </c>
      <c r="BG323" s="141">
        <f>IF(N323="zákl. přenesená",J323,0)</f>
        <v>0</v>
      </c>
      <c r="BH323" s="141">
        <f>IF(N323="sníž. přenesená",J323,0)</f>
        <v>0</v>
      </c>
      <c r="BI323" s="141">
        <f>IF(N323="nulová",J323,0)</f>
        <v>0</v>
      </c>
      <c r="BJ323" s="18" t="s">
        <v>40</v>
      </c>
      <c r="BK323" s="141">
        <f>ROUND(I323*H323,2)</f>
        <v>0</v>
      </c>
      <c r="BL323" s="18" t="s">
        <v>157</v>
      </c>
      <c r="BM323" s="140" t="s">
        <v>592</v>
      </c>
    </row>
    <row r="324" spans="2:65" s="1" customFormat="1">
      <c r="B324" s="34"/>
      <c r="D324" s="163" t="s">
        <v>174</v>
      </c>
      <c r="F324" s="164" t="s">
        <v>593</v>
      </c>
      <c r="I324" s="165"/>
      <c r="L324" s="34"/>
      <c r="M324" s="166"/>
      <c r="T324" s="55"/>
      <c r="AT324" s="18" t="s">
        <v>174</v>
      </c>
      <c r="AU324" s="18" t="s">
        <v>89</v>
      </c>
    </row>
    <row r="325" spans="2:65" s="12" customFormat="1">
      <c r="B325" s="142"/>
      <c r="D325" s="143" t="s">
        <v>159</v>
      </c>
      <c r="E325" s="144" t="s">
        <v>32</v>
      </c>
      <c r="F325" s="145" t="s">
        <v>586</v>
      </c>
      <c r="H325" s="144" t="s">
        <v>32</v>
      </c>
      <c r="I325" s="146"/>
      <c r="L325" s="142"/>
      <c r="M325" s="147"/>
      <c r="T325" s="148"/>
      <c r="AT325" s="144" t="s">
        <v>159</v>
      </c>
      <c r="AU325" s="144" t="s">
        <v>89</v>
      </c>
      <c r="AV325" s="12" t="s">
        <v>40</v>
      </c>
      <c r="AW325" s="12" t="s">
        <v>38</v>
      </c>
      <c r="AX325" s="12" t="s">
        <v>80</v>
      </c>
      <c r="AY325" s="144" t="s">
        <v>150</v>
      </c>
    </row>
    <row r="326" spans="2:65" s="13" customFormat="1">
      <c r="B326" s="149"/>
      <c r="D326" s="143" t="s">
        <v>159</v>
      </c>
      <c r="E326" s="150" t="s">
        <v>32</v>
      </c>
      <c r="F326" s="151" t="s">
        <v>594</v>
      </c>
      <c r="H326" s="152">
        <v>34.935000000000002</v>
      </c>
      <c r="I326" s="153"/>
      <c r="L326" s="149"/>
      <c r="M326" s="154"/>
      <c r="T326" s="155"/>
      <c r="AT326" s="150" t="s">
        <v>159</v>
      </c>
      <c r="AU326" s="150" t="s">
        <v>89</v>
      </c>
      <c r="AV326" s="13" t="s">
        <v>89</v>
      </c>
      <c r="AW326" s="13" t="s">
        <v>38</v>
      </c>
      <c r="AX326" s="13" t="s">
        <v>80</v>
      </c>
      <c r="AY326" s="150" t="s">
        <v>150</v>
      </c>
    </row>
    <row r="327" spans="2:65" s="15" customFormat="1">
      <c r="B327" s="168"/>
      <c r="D327" s="143" t="s">
        <v>159</v>
      </c>
      <c r="E327" s="169" t="s">
        <v>32</v>
      </c>
      <c r="F327" s="170" t="s">
        <v>588</v>
      </c>
      <c r="H327" s="171">
        <v>34.935000000000002</v>
      </c>
      <c r="I327" s="172"/>
      <c r="L327" s="168"/>
      <c r="M327" s="173"/>
      <c r="T327" s="174"/>
      <c r="AT327" s="169" t="s">
        <v>159</v>
      </c>
      <c r="AU327" s="169" t="s">
        <v>89</v>
      </c>
      <c r="AV327" s="15" t="s">
        <v>168</v>
      </c>
      <c r="AW327" s="15" t="s">
        <v>38</v>
      </c>
      <c r="AX327" s="15" t="s">
        <v>80</v>
      </c>
      <c r="AY327" s="169" t="s">
        <v>150</v>
      </c>
    </row>
    <row r="328" spans="2:65" s="12" customFormat="1">
      <c r="B328" s="142"/>
      <c r="D328" s="143" t="s">
        <v>159</v>
      </c>
      <c r="E328" s="144" t="s">
        <v>32</v>
      </c>
      <c r="F328" s="145" t="s">
        <v>376</v>
      </c>
      <c r="H328" s="144" t="s">
        <v>32</v>
      </c>
      <c r="I328" s="146"/>
      <c r="L328" s="142"/>
      <c r="M328" s="147"/>
      <c r="T328" s="148"/>
      <c r="AT328" s="144" t="s">
        <v>159</v>
      </c>
      <c r="AU328" s="144" t="s">
        <v>89</v>
      </c>
      <c r="AV328" s="12" t="s">
        <v>40</v>
      </c>
      <c r="AW328" s="12" t="s">
        <v>38</v>
      </c>
      <c r="AX328" s="12" t="s">
        <v>80</v>
      </c>
      <c r="AY328" s="144" t="s">
        <v>150</v>
      </c>
    </row>
    <row r="329" spans="2:65" s="13" customFormat="1">
      <c r="B329" s="149"/>
      <c r="D329" s="143" t="s">
        <v>159</v>
      </c>
      <c r="E329" s="150" t="s">
        <v>32</v>
      </c>
      <c r="F329" s="151" t="s">
        <v>595</v>
      </c>
      <c r="H329" s="152">
        <v>129.51900000000001</v>
      </c>
      <c r="I329" s="153"/>
      <c r="L329" s="149"/>
      <c r="M329" s="154"/>
      <c r="T329" s="155"/>
      <c r="AT329" s="150" t="s">
        <v>159</v>
      </c>
      <c r="AU329" s="150" t="s">
        <v>89</v>
      </c>
      <c r="AV329" s="13" t="s">
        <v>89</v>
      </c>
      <c r="AW329" s="13" t="s">
        <v>38</v>
      </c>
      <c r="AX329" s="13" t="s">
        <v>80</v>
      </c>
      <c r="AY329" s="150" t="s">
        <v>150</v>
      </c>
    </row>
    <row r="330" spans="2:65" s="15" customFormat="1">
      <c r="B330" s="168"/>
      <c r="D330" s="143" t="s">
        <v>159</v>
      </c>
      <c r="E330" s="169" t="s">
        <v>32</v>
      </c>
      <c r="F330" s="170" t="s">
        <v>388</v>
      </c>
      <c r="H330" s="171">
        <v>129.51900000000001</v>
      </c>
      <c r="I330" s="172"/>
      <c r="L330" s="168"/>
      <c r="M330" s="173"/>
      <c r="T330" s="174"/>
      <c r="AT330" s="169" t="s">
        <v>159</v>
      </c>
      <c r="AU330" s="169" t="s">
        <v>89</v>
      </c>
      <c r="AV330" s="15" t="s">
        <v>168</v>
      </c>
      <c r="AW330" s="15" t="s">
        <v>38</v>
      </c>
      <c r="AX330" s="15" t="s">
        <v>80</v>
      </c>
      <c r="AY330" s="169" t="s">
        <v>150</v>
      </c>
    </row>
    <row r="331" spans="2:65" s="14" customFormat="1">
      <c r="B331" s="156"/>
      <c r="D331" s="143" t="s">
        <v>159</v>
      </c>
      <c r="E331" s="157" t="s">
        <v>32</v>
      </c>
      <c r="F331" s="158" t="s">
        <v>162</v>
      </c>
      <c r="H331" s="159">
        <v>164.45400000000001</v>
      </c>
      <c r="I331" s="160"/>
      <c r="L331" s="156"/>
      <c r="M331" s="161"/>
      <c r="T331" s="162"/>
      <c r="AT331" s="157" t="s">
        <v>159</v>
      </c>
      <c r="AU331" s="157" t="s">
        <v>89</v>
      </c>
      <c r="AV331" s="14" t="s">
        <v>157</v>
      </c>
      <c r="AW331" s="14" t="s">
        <v>38</v>
      </c>
      <c r="AX331" s="14" t="s">
        <v>40</v>
      </c>
      <c r="AY331" s="157" t="s">
        <v>150</v>
      </c>
    </row>
    <row r="332" spans="2:65" s="1" customFormat="1" ht="37.799999999999997" customHeight="1">
      <c r="B332" s="34"/>
      <c r="C332" s="129" t="s">
        <v>596</v>
      </c>
      <c r="D332" s="129" t="s">
        <v>152</v>
      </c>
      <c r="E332" s="130" t="s">
        <v>597</v>
      </c>
      <c r="F332" s="131" t="s">
        <v>598</v>
      </c>
      <c r="G332" s="132" t="s">
        <v>155</v>
      </c>
      <c r="H332" s="133">
        <v>28.524000000000001</v>
      </c>
      <c r="I332" s="134"/>
      <c r="J332" s="135">
        <f>ROUND(I332*H332,2)</f>
        <v>0</v>
      </c>
      <c r="K332" s="131" t="s">
        <v>172</v>
      </c>
      <c r="L332" s="34"/>
      <c r="M332" s="136" t="s">
        <v>32</v>
      </c>
      <c r="N332" s="137" t="s">
        <v>51</v>
      </c>
      <c r="P332" s="138">
        <f>O332*H332</f>
        <v>0</v>
      </c>
      <c r="Q332" s="138">
        <v>0.25044</v>
      </c>
      <c r="R332" s="138">
        <f>Q332*H332</f>
        <v>7.1435505600000004</v>
      </c>
      <c r="S332" s="138">
        <v>0</v>
      </c>
      <c r="T332" s="139">
        <f>S332*H332</f>
        <v>0</v>
      </c>
      <c r="AR332" s="140" t="s">
        <v>157</v>
      </c>
      <c r="AT332" s="140" t="s">
        <v>152</v>
      </c>
      <c r="AU332" s="140" t="s">
        <v>89</v>
      </c>
      <c r="AY332" s="18" t="s">
        <v>150</v>
      </c>
      <c r="BE332" s="141">
        <f>IF(N332="základní",J332,0)</f>
        <v>0</v>
      </c>
      <c r="BF332" s="141">
        <f>IF(N332="snížená",J332,0)</f>
        <v>0</v>
      </c>
      <c r="BG332" s="141">
        <f>IF(N332="zákl. přenesená",J332,0)</f>
        <v>0</v>
      </c>
      <c r="BH332" s="141">
        <f>IF(N332="sníž. přenesená",J332,0)</f>
        <v>0</v>
      </c>
      <c r="BI332" s="141">
        <f>IF(N332="nulová",J332,0)</f>
        <v>0</v>
      </c>
      <c r="BJ332" s="18" t="s">
        <v>40</v>
      </c>
      <c r="BK332" s="141">
        <f>ROUND(I332*H332,2)</f>
        <v>0</v>
      </c>
      <c r="BL332" s="18" t="s">
        <v>157</v>
      </c>
      <c r="BM332" s="140" t="s">
        <v>599</v>
      </c>
    </row>
    <row r="333" spans="2:65" s="1" customFormat="1">
      <c r="B333" s="34"/>
      <c r="D333" s="163" t="s">
        <v>174</v>
      </c>
      <c r="F333" s="164" t="s">
        <v>600</v>
      </c>
      <c r="I333" s="165"/>
      <c r="L333" s="34"/>
      <c r="M333" s="166"/>
      <c r="T333" s="55"/>
      <c r="AT333" s="18" t="s">
        <v>174</v>
      </c>
      <c r="AU333" s="18" t="s">
        <v>89</v>
      </c>
    </row>
    <row r="334" spans="2:65" s="12" customFormat="1">
      <c r="B334" s="142"/>
      <c r="D334" s="143" t="s">
        <v>159</v>
      </c>
      <c r="E334" s="144" t="s">
        <v>32</v>
      </c>
      <c r="F334" s="145" t="s">
        <v>376</v>
      </c>
      <c r="H334" s="144" t="s">
        <v>32</v>
      </c>
      <c r="I334" s="146"/>
      <c r="L334" s="142"/>
      <c r="M334" s="147"/>
      <c r="T334" s="148"/>
      <c r="AT334" s="144" t="s">
        <v>159</v>
      </c>
      <c r="AU334" s="144" t="s">
        <v>89</v>
      </c>
      <c r="AV334" s="12" t="s">
        <v>40</v>
      </c>
      <c r="AW334" s="12" t="s">
        <v>38</v>
      </c>
      <c r="AX334" s="12" t="s">
        <v>80</v>
      </c>
      <c r="AY334" s="144" t="s">
        <v>150</v>
      </c>
    </row>
    <row r="335" spans="2:65" s="13" customFormat="1">
      <c r="B335" s="149"/>
      <c r="D335" s="143" t="s">
        <v>159</v>
      </c>
      <c r="E335" s="150" t="s">
        <v>32</v>
      </c>
      <c r="F335" s="151" t="s">
        <v>601</v>
      </c>
      <c r="H335" s="152">
        <v>28.524000000000001</v>
      </c>
      <c r="I335" s="153"/>
      <c r="L335" s="149"/>
      <c r="M335" s="154"/>
      <c r="T335" s="155"/>
      <c r="AT335" s="150" t="s">
        <v>159</v>
      </c>
      <c r="AU335" s="150" t="s">
        <v>89</v>
      </c>
      <c r="AV335" s="13" t="s">
        <v>89</v>
      </c>
      <c r="AW335" s="13" t="s">
        <v>38</v>
      </c>
      <c r="AX335" s="13" t="s">
        <v>80</v>
      </c>
      <c r="AY335" s="150" t="s">
        <v>150</v>
      </c>
    </row>
    <row r="336" spans="2:65" s="15" customFormat="1">
      <c r="B336" s="168"/>
      <c r="D336" s="143" t="s">
        <v>159</v>
      </c>
      <c r="E336" s="169" t="s">
        <v>32</v>
      </c>
      <c r="F336" s="170" t="s">
        <v>388</v>
      </c>
      <c r="H336" s="171">
        <v>28.524000000000001</v>
      </c>
      <c r="I336" s="172"/>
      <c r="L336" s="168"/>
      <c r="M336" s="173"/>
      <c r="T336" s="174"/>
      <c r="AT336" s="169" t="s">
        <v>159</v>
      </c>
      <c r="AU336" s="169" t="s">
        <v>89</v>
      </c>
      <c r="AV336" s="15" t="s">
        <v>168</v>
      </c>
      <c r="AW336" s="15" t="s">
        <v>38</v>
      </c>
      <c r="AX336" s="15" t="s">
        <v>80</v>
      </c>
      <c r="AY336" s="169" t="s">
        <v>150</v>
      </c>
    </row>
    <row r="337" spans="2:65" s="14" customFormat="1">
      <c r="B337" s="156"/>
      <c r="D337" s="143" t="s">
        <v>159</v>
      </c>
      <c r="E337" s="157" t="s">
        <v>32</v>
      </c>
      <c r="F337" s="158" t="s">
        <v>162</v>
      </c>
      <c r="H337" s="159">
        <v>28.524000000000001</v>
      </c>
      <c r="I337" s="160"/>
      <c r="L337" s="156"/>
      <c r="M337" s="161"/>
      <c r="T337" s="162"/>
      <c r="AT337" s="157" t="s">
        <v>159</v>
      </c>
      <c r="AU337" s="157" t="s">
        <v>89</v>
      </c>
      <c r="AV337" s="14" t="s">
        <v>157</v>
      </c>
      <c r="AW337" s="14" t="s">
        <v>38</v>
      </c>
      <c r="AX337" s="14" t="s">
        <v>40</v>
      </c>
      <c r="AY337" s="157" t="s">
        <v>150</v>
      </c>
    </row>
    <row r="338" spans="2:65" s="1" customFormat="1" ht="24.15" customHeight="1">
      <c r="B338" s="34"/>
      <c r="C338" s="129" t="s">
        <v>602</v>
      </c>
      <c r="D338" s="129" t="s">
        <v>152</v>
      </c>
      <c r="E338" s="130" t="s">
        <v>603</v>
      </c>
      <c r="F338" s="131" t="s">
        <v>604</v>
      </c>
      <c r="G338" s="132" t="s">
        <v>171</v>
      </c>
      <c r="H338" s="133">
        <v>1</v>
      </c>
      <c r="I338" s="134"/>
      <c r="J338" s="135">
        <f>ROUND(I338*H338,2)</f>
        <v>0</v>
      </c>
      <c r="K338" s="131" t="s">
        <v>156</v>
      </c>
      <c r="L338" s="34"/>
      <c r="M338" s="136" t="s">
        <v>32</v>
      </c>
      <c r="N338" s="137" t="s">
        <v>51</v>
      </c>
      <c r="P338" s="138">
        <f>O338*H338</f>
        <v>0</v>
      </c>
      <c r="Q338" s="138">
        <v>0</v>
      </c>
      <c r="R338" s="138">
        <f>Q338*H338</f>
        <v>0</v>
      </c>
      <c r="S338" s="138">
        <v>0</v>
      </c>
      <c r="T338" s="139">
        <f>S338*H338</f>
        <v>0</v>
      </c>
      <c r="AR338" s="140" t="s">
        <v>157</v>
      </c>
      <c r="AT338" s="140" t="s">
        <v>152</v>
      </c>
      <c r="AU338" s="140" t="s">
        <v>89</v>
      </c>
      <c r="AY338" s="18" t="s">
        <v>150</v>
      </c>
      <c r="BE338" s="141">
        <f>IF(N338="základní",J338,0)</f>
        <v>0</v>
      </c>
      <c r="BF338" s="141">
        <f>IF(N338="snížená",J338,0)</f>
        <v>0</v>
      </c>
      <c r="BG338" s="141">
        <f>IF(N338="zákl. přenesená",J338,0)</f>
        <v>0</v>
      </c>
      <c r="BH338" s="141">
        <f>IF(N338="sníž. přenesená",J338,0)</f>
        <v>0</v>
      </c>
      <c r="BI338" s="141">
        <f>IF(N338="nulová",J338,0)</f>
        <v>0</v>
      </c>
      <c r="BJ338" s="18" t="s">
        <v>40</v>
      </c>
      <c r="BK338" s="141">
        <f>ROUND(I338*H338,2)</f>
        <v>0</v>
      </c>
      <c r="BL338" s="18" t="s">
        <v>157</v>
      </c>
      <c r="BM338" s="140" t="s">
        <v>605</v>
      </c>
    </row>
    <row r="339" spans="2:65" s="1" customFormat="1" ht="37.799999999999997" customHeight="1">
      <c r="B339" s="34"/>
      <c r="C339" s="129" t="s">
        <v>606</v>
      </c>
      <c r="D339" s="129" t="s">
        <v>152</v>
      </c>
      <c r="E339" s="130" t="s">
        <v>607</v>
      </c>
      <c r="F339" s="131" t="s">
        <v>608</v>
      </c>
      <c r="G339" s="132" t="s">
        <v>165</v>
      </c>
      <c r="H339" s="133">
        <v>114.931</v>
      </c>
      <c r="I339" s="134"/>
      <c r="J339" s="135">
        <f>ROUND(I339*H339,2)</f>
        <v>0</v>
      </c>
      <c r="K339" s="131" t="s">
        <v>172</v>
      </c>
      <c r="L339" s="34"/>
      <c r="M339" s="136" t="s">
        <v>32</v>
      </c>
      <c r="N339" s="137" t="s">
        <v>51</v>
      </c>
      <c r="P339" s="138">
        <f>O339*H339</f>
        <v>0</v>
      </c>
      <c r="Q339" s="138">
        <v>2.5018699999999998</v>
      </c>
      <c r="R339" s="138">
        <f>Q339*H339</f>
        <v>287.54242096999997</v>
      </c>
      <c r="S339" s="138">
        <v>0</v>
      </c>
      <c r="T339" s="139">
        <f>S339*H339</f>
        <v>0</v>
      </c>
      <c r="AR339" s="140" t="s">
        <v>157</v>
      </c>
      <c r="AT339" s="140" t="s">
        <v>152</v>
      </c>
      <c r="AU339" s="140" t="s">
        <v>89</v>
      </c>
      <c r="AY339" s="18" t="s">
        <v>150</v>
      </c>
      <c r="BE339" s="141">
        <f>IF(N339="základní",J339,0)</f>
        <v>0</v>
      </c>
      <c r="BF339" s="141">
        <f>IF(N339="snížená",J339,0)</f>
        <v>0</v>
      </c>
      <c r="BG339" s="141">
        <f>IF(N339="zákl. přenesená",J339,0)</f>
        <v>0</v>
      </c>
      <c r="BH339" s="141">
        <f>IF(N339="sníž. přenesená",J339,0)</f>
        <v>0</v>
      </c>
      <c r="BI339" s="141">
        <f>IF(N339="nulová",J339,0)</f>
        <v>0</v>
      </c>
      <c r="BJ339" s="18" t="s">
        <v>40</v>
      </c>
      <c r="BK339" s="141">
        <f>ROUND(I339*H339,2)</f>
        <v>0</v>
      </c>
      <c r="BL339" s="18" t="s">
        <v>157</v>
      </c>
      <c r="BM339" s="140" t="s">
        <v>609</v>
      </c>
    </row>
    <row r="340" spans="2:65" s="1" customFormat="1">
      <c r="B340" s="34"/>
      <c r="D340" s="163" t="s">
        <v>174</v>
      </c>
      <c r="F340" s="164" t="s">
        <v>610</v>
      </c>
      <c r="I340" s="165"/>
      <c r="L340" s="34"/>
      <c r="M340" s="166"/>
      <c r="T340" s="55"/>
      <c r="AT340" s="18" t="s">
        <v>174</v>
      </c>
      <c r="AU340" s="18" t="s">
        <v>89</v>
      </c>
    </row>
    <row r="341" spans="2:65" s="12" customFormat="1">
      <c r="B341" s="142"/>
      <c r="D341" s="143" t="s">
        <v>159</v>
      </c>
      <c r="E341" s="144" t="s">
        <v>32</v>
      </c>
      <c r="F341" s="145" t="s">
        <v>376</v>
      </c>
      <c r="H341" s="144" t="s">
        <v>32</v>
      </c>
      <c r="I341" s="146"/>
      <c r="L341" s="142"/>
      <c r="M341" s="147"/>
      <c r="T341" s="148"/>
      <c r="AT341" s="144" t="s">
        <v>159</v>
      </c>
      <c r="AU341" s="144" t="s">
        <v>89</v>
      </c>
      <c r="AV341" s="12" t="s">
        <v>40</v>
      </c>
      <c r="AW341" s="12" t="s">
        <v>38</v>
      </c>
      <c r="AX341" s="12" t="s">
        <v>80</v>
      </c>
      <c r="AY341" s="144" t="s">
        <v>150</v>
      </c>
    </row>
    <row r="342" spans="2:65" s="13" customFormat="1">
      <c r="B342" s="149"/>
      <c r="D342" s="143" t="s">
        <v>159</v>
      </c>
      <c r="E342" s="150" t="s">
        <v>32</v>
      </c>
      <c r="F342" s="151" t="s">
        <v>611</v>
      </c>
      <c r="H342" s="152">
        <v>15.84</v>
      </c>
      <c r="I342" s="153"/>
      <c r="L342" s="149"/>
      <c r="M342" s="154"/>
      <c r="T342" s="155"/>
      <c r="AT342" s="150" t="s">
        <v>159</v>
      </c>
      <c r="AU342" s="150" t="s">
        <v>89</v>
      </c>
      <c r="AV342" s="13" t="s">
        <v>89</v>
      </c>
      <c r="AW342" s="13" t="s">
        <v>38</v>
      </c>
      <c r="AX342" s="13" t="s">
        <v>80</v>
      </c>
      <c r="AY342" s="150" t="s">
        <v>150</v>
      </c>
    </row>
    <row r="343" spans="2:65" s="13" customFormat="1">
      <c r="B343" s="149"/>
      <c r="D343" s="143" t="s">
        <v>159</v>
      </c>
      <c r="E343" s="150" t="s">
        <v>32</v>
      </c>
      <c r="F343" s="151" t="s">
        <v>612</v>
      </c>
      <c r="H343" s="152">
        <v>50.22</v>
      </c>
      <c r="I343" s="153"/>
      <c r="L343" s="149"/>
      <c r="M343" s="154"/>
      <c r="T343" s="155"/>
      <c r="AT343" s="150" t="s">
        <v>159</v>
      </c>
      <c r="AU343" s="150" t="s">
        <v>89</v>
      </c>
      <c r="AV343" s="13" t="s">
        <v>89</v>
      </c>
      <c r="AW343" s="13" t="s">
        <v>38</v>
      </c>
      <c r="AX343" s="13" t="s">
        <v>80</v>
      </c>
      <c r="AY343" s="150" t="s">
        <v>150</v>
      </c>
    </row>
    <row r="344" spans="2:65" s="13" customFormat="1">
      <c r="B344" s="149"/>
      <c r="D344" s="143" t="s">
        <v>159</v>
      </c>
      <c r="E344" s="150" t="s">
        <v>32</v>
      </c>
      <c r="F344" s="151" t="s">
        <v>613</v>
      </c>
      <c r="H344" s="152">
        <v>10.71</v>
      </c>
      <c r="I344" s="153"/>
      <c r="L344" s="149"/>
      <c r="M344" s="154"/>
      <c r="T344" s="155"/>
      <c r="AT344" s="150" t="s">
        <v>159</v>
      </c>
      <c r="AU344" s="150" t="s">
        <v>89</v>
      </c>
      <c r="AV344" s="13" t="s">
        <v>89</v>
      </c>
      <c r="AW344" s="13" t="s">
        <v>38</v>
      </c>
      <c r="AX344" s="13" t="s">
        <v>80</v>
      </c>
      <c r="AY344" s="150" t="s">
        <v>150</v>
      </c>
    </row>
    <row r="345" spans="2:65" s="15" customFormat="1">
      <c r="B345" s="168"/>
      <c r="D345" s="143" t="s">
        <v>159</v>
      </c>
      <c r="E345" s="169" t="s">
        <v>32</v>
      </c>
      <c r="F345" s="170" t="s">
        <v>388</v>
      </c>
      <c r="H345" s="171">
        <v>76.77</v>
      </c>
      <c r="I345" s="172"/>
      <c r="L345" s="168"/>
      <c r="M345" s="173"/>
      <c r="T345" s="174"/>
      <c r="AT345" s="169" t="s">
        <v>159</v>
      </c>
      <c r="AU345" s="169" t="s">
        <v>89</v>
      </c>
      <c r="AV345" s="15" t="s">
        <v>168</v>
      </c>
      <c r="AW345" s="15" t="s">
        <v>38</v>
      </c>
      <c r="AX345" s="15" t="s">
        <v>80</v>
      </c>
      <c r="AY345" s="169" t="s">
        <v>150</v>
      </c>
    </row>
    <row r="346" spans="2:65" s="12" customFormat="1">
      <c r="B346" s="142"/>
      <c r="D346" s="143" t="s">
        <v>159</v>
      </c>
      <c r="E346" s="144" t="s">
        <v>32</v>
      </c>
      <c r="F346" s="145" t="s">
        <v>586</v>
      </c>
      <c r="H346" s="144" t="s">
        <v>32</v>
      </c>
      <c r="I346" s="146"/>
      <c r="L346" s="142"/>
      <c r="M346" s="147"/>
      <c r="T346" s="148"/>
      <c r="AT346" s="144" t="s">
        <v>159</v>
      </c>
      <c r="AU346" s="144" t="s">
        <v>89</v>
      </c>
      <c r="AV346" s="12" t="s">
        <v>40</v>
      </c>
      <c r="AW346" s="12" t="s">
        <v>38</v>
      </c>
      <c r="AX346" s="12" t="s">
        <v>80</v>
      </c>
      <c r="AY346" s="144" t="s">
        <v>150</v>
      </c>
    </row>
    <row r="347" spans="2:65" s="13" customFormat="1">
      <c r="B347" s="149"/>
      <c r="D347" s="143" t="s">
        <v>159</v>
      </c>
      <c r="E347" s="150" t="s">
        <v>32</v>
      </c>
      <c r="F347" s="151" t="s">
        <v>614</v>
      </c>
      <c r="H347" s="152">
        <v>38.161000000000001</v>
      </c>
      <c r="I347" s="153"/>
      <c r="L347" s="149"/>
      <c r="M347" s="154"/>
      <c r="T347" s="155"/>
      <c r="AT347" s="150" t="s">
        <v>159</v>
      </c>
      <c r="AU347" s="150" t="s">
        <v>89</v>
      </c>
      <c r="AV347" s="13" t="s">
        <v>89</v>
      </c>
      <c r="AW347" s="13" t="s">
        <v>38</v>
      </c>
      <c r="AX347" s="13" t="s">
        <v>80</v>
      </c>
      <c r="AY347" s="150" t="s">
        <v>150</v>
      </c>
    </row>
    <row r="348" spans="2:65" s="15" customFormat="1">
      <c r="B348" s="168"/>
      <c r="D348" s="143" t="s">
        <v>159</v>
      </c>
      <c r="E348" s="169" t="s">
        <v>32</v>
      </c>
      <c r="F348" s="170" t="s">
        <v>588</v>
      </c>
      <c r="H348" s="171">
        <v>38.161000000000001</v>
      </c>
      <c r="I348" s="172"/>
      <c r="L348" s="168"/>
      <c r="M348" s="173"/>
      <c r="T348" s="174"/>
      <c r="AT348" s="169" t="s">
        <v>159</v>
      </c>
      <c r="AU348" s="169" t="s">
        <v>89</v>
      </c>
      <c r="AV348" s="15" t="s">
        <v>168</v>
      </c>
      <c r="AW348" s="15" t="s">
        <v>38</v>
      </c>
      <c r="AX348" s="15" t="s">
        <v>80</v>
      </c>
      <c r="AY348" s="169" t="s">
        <v>150</v>
      </c>
    </row>
    <row r="349" spans="2:65" s="14" customFormat="1">
      <c r="B349" s="156"/>
      <c r="D349" s="143" t="s">
        <v>159</v>
      </c>
      <c r="E349" s="157" t="s">
        <v>32</v>
      </c>
      <c r="F349" s="158" t="s">
        <v>162</v>
      </c>
      <c r="H349" s="159">
        <v>114.931</v>
      </c>
      <c r="I349" s="160"/>
      <c r="L349" s="156"/>
      <c r="M349" s="161"/>
      <c r="T349" s="162"/>
      <c r="AT349" s="157" t="s">
        <v>159</v>
      </c>
      <c r="AU349" s="157" t="s">
        <v>89</v>
      </c>
      <c r="AV349" s="14" t="s">
        <v>157</v>
      </c>
      <c r="AW349" s="14" t="s">
        <v>38</v>
      </c>
      <c r="AX349" s="14" t="s">
        <v>40</v>
      </c>
      <c r="AY349" s="157" t="s">
        <v>150</v>
      </c>
    </row>
    <row r="350" spans="2:65" s="1" customFormat="1" ht="37.799999999999997" customHeight="1">
      <c r="B350" s="34"/>
      <c r="C350" s="129" t="s">
        <v>615</v>
      </c>
      <c r="D350" s="129" t="s">
        <v>152</v>
      </c>
      <c r="E350" s="130" t="s">
        <v>616</v>
      </c>
      <c r="F350" s="131" t="s">
        <v>617</v>
      </c>
      <c r="G350" s="132" t="s">
        <v>155</v>
      </c>
      <c r="H350" s="133">
        <v>158.4</v>
      </c>
      <c r="I350" s="134"/>
      <c r="J350" s="135">
        <f>ROUND(I350*H350,2)</f>
        <v>0</v>
      </c>
      <c r="K350" s="131" t="s">
        <v>172</v>
      </c>
      <c r="L350" s="34"/>
      <c r="M350" s="136" t="s">
        <v>32</v>
      </c>
      <c r="N350" s="137" t="s">
        <v>51</v>
      </c>
      <c r="P350" s="138">
        <f>O350*H350</f>
        <v>0</v>
      </c>
      <c r="Q350" s="138">
        <v>2.4399999999999999E-3</v>
      </c>
      <c r="R350" s="138">
        <f>Q350*H350</f>
        <v>0.38649600000000001</v>
      </c>
      <c r="S350" s="138">
        <v>0</v>
      </c>
      <c r="T350" s="139">
        <f>S350*H350</f>
        <v>0</v>
      </c>
      <c r="AR350" s="140" t="s">
        <v>157</v>
      </c>
      <c r="AT350" s="140" t="s">
        <v>152</v>
      </c>
      <c r="AU350" s="140" t="s">
        <v>89</v>
      </c>
      <c r="AY350" s="18" t="s">
        <v>150</v>
      </c>
      <c r="BE350" s="141">
        <f>IF(N350="základní",J350,0)</f>
        <v>0</v>
      </c>
      <c r="BF350" s="141">
        <f>IF(N350="snížená",J350,0)</f>
        <v>0</v>
      </c>
      <c r="BG350" s="141">
        <f>IF(N350="zákl. přenesená",J350,0)</f>
        <v>0</v>
      </c>
      <c r="BH350" s="141">
        <f>IF(N350="sníž. přenesená",J350,0)</f>
        <v>0</v>
      </c>
      <c r="BI350" s="141">
        <f>IF(N350="nulová",J350,0)</f>
        <v>0</v>
      </c>
      <c r="BJ350" s="18" t="s">
        <v>40</v>
      </c>
      <c r="BK350" s="141">
        <f>ROUND(I350*H350,2)</f>
        <v>0</v>
      </c>
      <c r="BL350" s="18" t="s">
        <v>157</v>
      </c>
      <c r="BM350" s="140" t="s">
        <v>618</v>
      </c>
    </row>
    <row r="351" spans="2:65" s="1" customFormat="1">
      <c r="B351" s="34"/>
      <c r="D351" s="163" t="s">
        <v>174</v>
      </c>
      <c r="F351" s="164" t="s">
        <v>619</v>
      </c>
      <c r="I351" s="165"/>
      <c r="L351" s="34"/>
      <c r="M351" s="166"/>
      <c r="T351" s="55"/>
      <c r="AT351" s="18" t="s">
        <v>174</v>
      </c>
      <c r="AU351" s="18" t="s">
        <v>89</v>
      </c>
    </row>
    <row r="352" spans="2:65" s="12" customFormat="1">
      <c r="B352" s="142"/>
      <c r="D352" s="143" t="s">
        <v>159</v>
      </c>
      <c r="E352" s="144" t="s">
        <v>32</v>
      </c>
      <c r="F352" s="145" t="s">
        <v>376</v>
      </c>
      <c r="H352" s="144" t="s">
        <v>32</v>
      </c>
      <c r="I352" s="146"/>
      <c r="L352" s="142"/>
      <c r="M352" s="147"/>
      <c r="T352" s="148"/>
      <c r="AT352" s="144" t="s">
        <v>159</v>
      </c>
      <c r="AU352" s="144" t="s">
        <v>89</v>
      </c>
      <c r="AV352" s="12" t="s">
        <v>40</v>
      </c>
      <c r="AW352" s="12" t="s">
        <v>38</v>
      </c>
      <c r="AX352" s="12" t="s">
        <v>80</v>
      </c>
      <c r="AY352" s="144" t="s">
        <v>150</v>
      </c>
    </row>
    <row r="353" spans="2:65" s="13" customFormat="1">
      <c r="B353" s="149"/>
      <c r="D353" s="143" t="s">
        <v>159</v>
      </c>
      <c r="E353" s="150" t="s">
        <v>32</v>
      </c>
      <c r="F353" s="151" t="s">
        <v>620</v>
      </c>
      <c r="H353" s="152">
        <v>158.4</v>
      </c>
      <c r="I353" s="153"/>
      <c r="L353" s="149"/>
      <c r="M353" s="154"/>
      <c r="T353" s="155"/>
      <c r="AT353" s="150" t="s">
        <v>159</v>
      </c>
      <c r="AU353" s="150" t="s">
        <v>89</v>
      </c>
      <c r="AV353" s="13" t="s">
        <v>89</v>
      </c>
      <c r="AW353" s="13" t="s">
        <v>38</v>
      </c>
      <c r="AX353" s="13" t="s">
        <v>80</v>
      </c>
      <c r="AY353" s="150" t="s">
        <v>150</v>
      </c>
    </row>
    <row r="354" spans="2:65" s="15" customFormat="1">
      <c r="B354" s="168"/>
      <c r="D354" s="143" t="s">
        <v>159</v>
      </c>
      <c r="E354" s="169" t="s">
        <v>32</v>
      </c>
      <c r="F354" s="170" t="s">
        <v>388</v>
      </c>
      <c r="H354" s="171">
        <v>158.4</v>
      </c>
      <c r="I354" s="172"/>
      <c r="L354" s="168"/>
      <c r="M354" s="173"/>
      <c r="T354" s="174"/>
      <c r="AT354" s="169" t="s">
        <v>159</v>
      </c>
      <c r="AU354" s="169" t="s">
        <v>89</v>
      </c>
      <c r="AV354" s="15" t="s">
        <v>168</v>
      </c>
      <c r="AW354" s="15" t="s">
        <v>38</v>
      </c>
      <c r="AX354" s="15" t="s">
        <v>80</v>
      </c>
      <c r="AY354" s="169" t="s">
        <v>150</v>
      </c>
    </row>
    <row r="355" spans="2:65" s="14" customFormat="1">
      <c r="B355" s="156"/>
      <c r="D355" s="143" t="s">
        <v>159</v>
      </c>
      <c r="E355" s="157" t="s">
        <v>32</v>
      </c>
      <c r="F355" s="158" t="s">
        <v>162</v>
      </c>
      <c r="H355" s="159">
        <v>158.4</v>
      </c>
      <c r="I355" s="160"/>
      <c r="L355" s="156"/>
      <c r="M355" s="161"/>
      <c r="T355" s="162"/>
      <c r="AT355" s="157" t="s">
        <v>159</v>
      </c>
      <c r="AU355" s="157" t="s">
        <v>89</v>
      </c>
      <c r="AV355" s="14" t="s">
        <v>157</v>
      </c>
      <c r="AW355" s="14" t="s">
        <v>38</v>
      </c>
      <c r="AX355" s="14" t="s">
        <v>40</v>
      </c>
      <c r="AY355" s="157" t="s">
        <v>150</v>
      </c>
    </row>
    <row r="356" spans="2:65" s="1" customFormat="1" ht="44.25" customHeight="1">
      <c r="B356" s="34"/>
      <c r="C356" s="129" t="s">
        <v>621</v>
      </c>
      <c r="D356" s="129" t="s">
        <v>152</v>
      </c>
      <c r="E356" s="130" t="s">
        <v>622</v>
      </c>
      <c r="F356" s="131" t="s">
        <v>623</v>
      </c>
      <c r="G356" s="132" t="s">
        <v>155</v>
      </c>
      <c r="H356" s="133">
        <v>158.4</v>
      </c>
      <c r="I356" s="134"/>
      <c r="J356" s="135">
        <f>ROUND(I356*H356,2)</f>
        <v>0</v>
      </c>
      <c r="K356" s="131" t="s">
        <v>172</v>
      </c>
      <c r="L356" s="34"/>
      <c r="M356" s="136" t="s">
        <v>32</v>
      </c>
      <c r="N356" s="137" t="s">
        <v>51</v>
      </c>
      <c r="P356" s="138">
        <f>O356*H356</f>
        <v>0</v>
      </c>
      <c r="Q356" s="138">
        <v>0</v>
      </c>
      <c r="R356" s="138">
        <f>Q356*H356</f>
        <v>0</v>
      </c>
      <c r="S356" s="138">
        <v>0</v>
      </c>
      <c r="T356" s="139">
        <f>S356*H356</f>
        <v>0</v>
      </c>
      <c r="AR356" s="140" t="s">
        <v>157</v>
      </c>
      <c r="AT356" s="140" t="s">
        <v>152</v>
      </c>
      <c r="AU356" s="140" t="s">
        <v>89</v>
      </c>
      <c r="AY356" s="18" t="s">
        <v>150</v>
      </c>
      <c r="BE356" s="141">
        <f>IF(N356="základní",J356,0)</f>
        <v>0</v>
      </c>
      <c r="BF356" s="141">
        <f>IF(N356="snížená",J356,0)</f>
        <v>0</v>
      </c>
      <c r="BG356" s="141">
        <f>IF(N356="zákl. přenesená",J356,0)</f>
        <v>0</v>
      </c>
      <c r="BH356" s="141">
        <f>IF(N356="sníž. přenesená",J356,0)</f>
        <v>0</v>
      </c>
      <c r="BI356" s="141">
        <f>IF(N356="nulová",J356,0)</f>
        <v>0</v>
      </c>
      <c r="BJ356" s="18" t="s">
        <v>40</v>
      </c>
      <c r="BK356" s="141">
        <f>ROUND(I356*H356,2)</f>
        <v>0</v>
      </c>
      <c r="BL356" s="18" t="s">
        <v>157</v>
      </c>
      <c r="BM356" s="140" t="s">
        <v>624</v>
      </c>
    </row>
    <row r="357" spans="2:65" s="1" customFormat="1">
      <c r="B357" s="34"/>
      <c r="D357" s="163" t="s">
        <v>174</v>
      </c>
      <c r="F357" s="164" t="s">
        <v>625</v>
      </c>
      <c r="I357" s="165"/>
      <c r="L357" s="34"/>
      <c r="M357" s="166"/>
      <c r="T357" s="55"/>
      <c r="AT357" s="18" t="s">
        <v>174</v>
      </c>
      <c r="AU357" s="18" t="s">
        <v>89</v>
      </c>
    </row>
    <row r="358" spans="2:65" s="1" customFormat="1" ht="37.799999999999997" customHeight="1">
      <c r="B358" s="34"/>
      <c r="C358" s="129" t="s">
        <v>626</v>
      </c>
      <c r="D358" s="129" t="s">
        <v>152</v>
      </c>
      <c r="E358" s="130" t="s">
        <v>627</v>
      </c>
      <c r="F358" s="131" t="s">
        <v>628</v>
      </c>
      <c r="G358" s="132" t="s">
        <v>155</v>
      </c>
      <c r="H358" s="133">
        <v>719.79499999999996</v>
      </c>
      <c r="I358" s="134"/>
      <c r="J358" s="135">
        <f>ROUND(I358*H358,2)</f>
        <v>0</v>
      </c>
      <c r="K358" s="131" t="s">
        <v>172</v>
      </c>
      <c r="L358" s="34"/>
      <c r="M358" s="136" t="s">
        <v>32</v>
      </c>
      <c r="N358" s="137" t="s">
        <v>51</v>
      </c>
      <c r="P358" s="138">
        <f>O358*H358</f>
        <v>0</v>
      </c>
      <c r="Q358" s="138">
        <v>2.2000000000000001E-3</v>
      </c>
      <c r="R358" s="138">
        <f>Q358*H358</f>
        <v>1.5835490000000001</v>
      </c>
      <c r="S358" s="138">
        <v>0</v>
      </c>
      <c r="T358" s="139">
        <f>S358*H358</f>
        <v>0</v>
      </c>
      <c r="AR358" s="140" t="s">
        <v>157</v>
      </c>
      <c r="AT358" s="140" t="s">
        <v>152</v>
      </c>
      <c r="AU358" s="140" t="s">
        <v>89</v>
      </c>
      <c r="AY358" s="18" t="s">
        <v>150</v>
      </c>
      <c r="BE358" s="141">
        <f>IF(N358="základní",J358,0)</f>
        <v>0</v>
      </c>
      <c r="BF358" s="141">
        <f>IF(N358="snížená",J358,0)</f>
        <v>0</v>
      </c>
      <c r="BG358" s="141">
        <f>IF(N358="zákl. přenesená",J358,0)</f>
        <v>0</v>
      </c>
      <c r="BH358" s="141">
        <f>IF(N358="sníž. přenesená",J358,0)</f>
        <v>0</v>
      </c>
      <c r="BI358" s="141">
        <f>IF(N358="nulová",J358,0)</f>
        <v>0</v>
      </c>
      <c r="BJ358" s="18" t="s">
        <v>40</v>
      </c>
      <c r="BK358" s="141">
        <f>ROUND(I358*H358,2)</f>
        <v>0</v>
      </c>
      <c r="BL358" s="18" t="s">
        <v>157</v>
      </c>
      <c r="BM358" s="140" t="s">
        <v>629</v>
      </c>
    </row>
    <row r="359" spans="2:65" s="1" customFormat="1">
      <c r="B359" s="34"/>
      <c r="D359" s="163" t="s">
        <v>174</v>
      </c>
      <c r="F359" s="164" t="s">
        <v>630</v>
      </c>
      <c r="I359" s="165"/>
      <c r="L359" s="34"/>
      <c r="M359" s="166"/>
      <c r="T359" s="55"/>
      <c r="AT359" s="18" t="s">
        <v>174</v>
      </c>
      <c r="AU359" s="18" t="s">
        <v>89</v>
      </c>
    </row>
    <row r="360" spans="2:65" s="12" customFormat="1">
      <c r="B360" s="142"/>
      <c r="D360" s="143" t="s">
        <v>159</v>
      </c>
      <c r="E360" s="144" t="s">
        <v>32</v>
      </c>
      <c r="F360" s="145" t="s">
        <v>376</v>
      </c>
      <c r="H360" s="144" t="s">
        <v>32</v>
      </c>
      <c r="I360" s="146"/>
      <c r="L360" s="142"/>
      <c r="M360" s="147"/>
      <c r="T360" s="148"/>
      <c r="AT360" s="144" t="s">
        <v>159</v>
      </c>
      <c r="AU360" s="144" t="s">
        <v>89</v>
      </c>
      <c r="AV360" s="12" t="s">
        <v>40</v>
      </c>
      <c r="AW360" s="12" t="s">
        <v>38</v>
      </c>
      <c r="AX360" s="12" t="s">
        <v>80</v>
      </c>
      <c r="AY360" s="144" t="s">
        <v>150</v>
      </c>
    </row>
    <row r="361" spans="2:65" s="13" customFormat="1">
      <c r="B361" s="149"/>
      <c r="D361" s="143" t="s">
        <v>159</v>
      </c>
      <c r="E361" s="150" t="s">
        <v>32</v>
      </c>
      <c r="F361" s="151" t="s">
        <v>631</v>
      </c>
      <c r="H361" s="152">
        <v>279</v>
      </c>
      <c r="I361" s="153"/>
      <c r="L361" s="149"/>
      <c r="M361" s="154"/>
      <c r="T361" s="155"/>
      <c r="AT361" s="150" t="s">
        <v>159</v>
      </c>
      <c r="AU361" s="150" t="s">
        <v>89</v>
      </c>
      <c r="AV361" s="13" t="s">
        <v>89</v>
      </c>
      <c r="AW361" s="13" t="s">
        <v>38</v>
      </c>
      <c r="AX361" s="13" t="s">
        <v>80</v>
      </c>
      <c r="AY361" s="150" t="s">
        <v>150</v>
      </c>
    </row>
    <row r="362" spans="2:65" s="13" customFormat="1">
      <c r="B362" s="149"/>
      <c r="D362" s="143" t="s">
        <v>159</v>
      </c>
      <c r="E362" s="150" t="s">
        <v>32</v>
      </c>
      <c r="F362" s="151" t="s">
        <v>632</v>
      </c>
      <c r="H362" s="152">
        <v>96.6</v>
      </c>
      <c r="I362" s="153"/>
      <c r="L362" s="149"/>
      <c r="M362" s="154"/>
      <c r="T362" s="155"/>
      <c r="AT362" s="150" t="s">
        <v>159</v>
      </c>
      <c r="AU362" s="150" t="s">
        <v>89</v>
      </c>
      <c r="AV362" s="13" t="s">
        <v>89</v>
      </c>
      <c r="AW362" s="13" t="s">
        <v>38</v>
      </c>
      <c r="AX362" s="13" t="s">
        <v>80</v>
      </c>
      <c r="AY362" s="150" t="s">
        <v>150</v>
      </c>
    </row>
    <row r="363" spans="2:65" s="15" customFormat="1">
      <c r="B363" s="168"/>
      <c r="D363" s="143" t="s">
        <v>159</v>
      </c>
      <c r="E363" s="169" t="s">
        <v>32</v>
      </c>
      <c r="F363" s="170" t="s">
        <v>388</v>
      </c>
      <c r="H363" s="171">
        <v>375.6</v>
      </c>
      <c r="I363" s="172"/>
      <c r="L363" s="168"/>
      <c r="M363" s="173"/>
      <c r="T363" s="174"/>
      <c r="AT363" s="169" t="s">
        <v>159</v>
      </c>
      <c r="AU363" s="169" t="s">
        <v>89</v>
      </c>
      <c r="AV363" s="15" t="s">
        <v>168</v>
      </c>
      <c r="AW363" s="15" t="s">
        <v>38</v>
      </c>
      <c r="AX363" s="15" t="s">
        <v>80</v>
      </c>
      <c r="AY363" s="169" t="s">
        <v>150</v>
      </c>
    </row>
    <row r="364" spans="2:65" s="12" customFormat="1">
      <c r="B364" s="142"/>
      <c r="D364" s="143" t="s">
        <v>159</v>
      </c>
      <c r="E364" s="144" t="s">
        <v>32</v>
      </c>
      <c r="F364" s="145" t="s">
        <v>586</v>
      </c>
      <c r="H364" s="144" t="s">
        <v>32</v>
      </c>
      <c r="I364" s="146"/>
      <c r="L364" s="142"/>
      <c r="M364" s="147"/>
      <c r="T364" s="148"/>
      <c r="AT364" s="144" t="s">
        <v>159</v>
      </c>
      <c r="AU364" s="144" t="s">
        <v>89</v>
      </c>
      <c r="AV364" s="12" t="s">
        <v>40</v>
      </c>
      <c r="AW364" s="12" t="s">
        <v>38</v>
      </c>
      <c r="AX364" s="12" t="s">
        <v>80</v>
      </c>
      <c r="AY364" s="144" t="s">
        <v>150</v>
      </c>
    </row>
    <row r="365" spans="2:65" s="13" customFormat="1">
      <c r="B365" s="149"/>
      <c r="D365" s="143" t="s">
        <v>159</v>
      </c>
      <c r="E365" s="150" t="s">
        <v>32</v>
      </c>
      <c r="F365" s="151" t="s">
        <v>633</v>
      </c>
      <c r="H365" s="152">
        <v>344.19499999999999</v>
      </c>
      <c r="I365" s="153"/>
      <c r="L365" s="149"/>
      <c r="M365" s="154"/>
      <c r="T365" s="155"/>
      <c r="AT365" s="150" t="s">
        <v>159</v>
      </c>
      <c r="AU365" s="150" t="s">
        <v>89</v>
      </c>
      <c r="AV365" s="13" t="s">
        <v>89</v>
      </c>
      <c r="AW365" s="13" t="s">
        <v>38</v>
      </c>
      <c r="AX365" s="13" t="s">
        <v>80</v>
      </c>
      <c r="AY365" s="150" t="s">
        <v>150</v>
      </c>
    </row>
    <row r="366" spans="2:65" s="15" customFormat="1">
      <c r="B366" s="168"/>
      <c r="D366" s="143" t="s">
        <v>159</v>
      </c>
      <c r="E366" s="169" t="s">
        <v>32</v>
      </c>
      <c r="F366" s="170" t="s">
        <v>588</v>
      </c>
      <c r="H366" s="171">
        <v>344.19499999999999</v>
      </c>
      <c r="I366" s="172"/>
      <c r="L366" s="168"/>
      <c r="M366" s="173"/>
      <c r="T366" s="174"/>
      <c r="AT366" s="169" t="s">
        <v>159</v>
      </c>
      <c r="AU366" s="169" t="s">
        <v>89</v>
      </c>
      <c r="AV366" s="15" t="s">
        <v>168</v>
      </c>
      <c r="AW366" s="15" t="s">
        <v>38</v>
      </c>
      <c r="AX366" s="15" t="s">
        <v>80</v>
      </c>
      <c r="AY366" s="169" t="s">
        <v>150</v>
      </c>
    </row>
    <row r="367" spans="2:65" s="14" customFormat="1">
      <c r="B367" s="156"/>
      <c r="D367" s="143" t="s">
        <v>159</v>
      </c>
      <c r="E367" s="157" t="s">
        <v>32</v>
      </c>
      <c r="F367" s="158" t="s">
        <v>162</v>
      </c>
      <c r="H367" s="159">
        <v>719.79499999999996</v>
      </c>
      <c r="I367" s="160"/>
      <c r="L367" s="156"/>
      <c r="M367" s="161"/>
      <c r="T367" s="162"/>
      <c r="AT367" s="157" t="s">
        <v>159</v>
      </c>
      <c r="AU367" s="157" t="s">
        <v>89</v>
      </c>
      <c r="AV367" s="14" t="s">
        <v>157</v>
      </c>
      <c r="AW367" s="14" t="s">
        <v>38</v>
      </c>
      <c r="AX367" s="14" t="s">
        <v>40</v>
      </c>
      <c r="AY367" s="157" t="s">
        <v>150</v>
      </c>
    </row>
    <row r="368" spans="2:65" s="1" customFormat="1" ht="37.799999999999997" customHeight="1">
      <c r="B368" s="34"/>
      <c r="C368" s="129" t="s">
        <v>634</v>
      </c>
      <c r="D368" s="129" t="s">
        <v>152</v>
      </c>
      <c r="E368" s="130" t="s">
        <v>635</v>
      </c>
      <c r="F368" s="131" t="s">
        <v>636</v>
      </c>
      <c r="G368" s="132" t="s">
        <v>155</v>
      </c>
      <c r="H368" s="133">
        <v>719.79499999999996</v>
      </c>
      <c r="I368" s="134"/>
      <c r="J368" s="135">
        <f>ROUND(I368*H368,2)</f>
        <v>0</v>
      </c>
      <c r="K368" s="131" t="s">
        <v>172</v>
      </c>
      <c r="L368" s="34"/>
      <c r="M368" s="136" t="s">
        <v>32</v>
      </c>
      <c r="N368" s="137" t="s">
        <v>51</v>
      </c>
      <c r="P368" s="138">
        <f>O368*H368</f>
        <v>0</v>
      </c>
      <c r="Q368" s="138">
        <v>0</v>
      </c>
      <c r="R368" s="138">
        <f>Q368*H368</f>
        <v>0</v>
      </c>
      <c r="S368" s="138">
        <v>0</v>
      </c>
      <c r="T368" s="139">
        <f>S368*H368</f>
        <v>0</v>
      </c>
      <c r="AR368" s="140" t="s">
        <v>157</v>
      </c>
      <c r="AT368" s="140" t="s">
        <v>152</v>
      </c>
      <c r="AU368" s="140" t="s">
        <v>89</v>
      </c>
      <c r="AY368" s="18" t="s">
        <v>150</v>
      </c>
      <c r="BE368" s="141">
        <f>IF(N368="základní",J368,0)</f>
        <v>0</v>
      </c>
      <c r="BF368" s="141">
        <f>IF(N368="snížená",J368,0)</f>
        <v>0</v>
      </c>
      <c r="BG368" s="141">
        <f>IF(N368="zákl. přenesená",J368,0)</f>
        <v>0</v>
      </c>
      <c r="BH368" s="141">
        <f>IF(N368="sníž. přenesená",J368,0)</f>
        <v>0</v>
      </c>
      <c r="BI368" s="141">
        <f>IF(N368="nulová",J368,0)</f>
        <v>0</v>
      </c>
      <c r="BJ368" s="18" t="s">
        <v>40</v>
      </c>
      <c r="BK368" s="141">
        <f>ROUND(I368*H368,2)</f>
        <v>0</v>
      </c>
      <c r="BL368" s="18" t="s">
        <v>157</v>
      </c>
      <c r="BM368" s="140" t="s">
        <v>637</v>
      </c>
    </row>
    <row r="369" spans="2:65" s="1" customFormat="1">
      <c r="B369" s="34"/>
      <c r="D369" s="163" t="s">
        <v>174</v>
      </c>
      <c r="F369" s="164" t="s">
        <v>638</v>
      </c>
      <c r="I369" s="165"/>
      <c r="L369" s="34"/>
      <c r="M369" s="166"/>
      <c r="T369" s="55"/>
      <c r="AT369" s="18" t="s">
        <v>174</v>
      </c>
      <c r="AU369" s="18" t="s">
        <v>89</v>
      </c>
    </row>
    <row r="370" spans="2:65" s="1" customFormat="1" ht="44.25" customHeight="1">
      <c r="B370" s="34"/>
      <c r="C370" s="129" t="s">
        <v>639</v>
      </c>
      <c r="D370" s="129" t="s">
        <v>152</v>
      </c>
      <c r="E370" s="130" t="s">
        <v>640</v>
      </c>
      <c r="F370" s="131" t="s">
        <v>641</v>
      </c>
      <c r="G370" s="132" t="s">
        <v>282</v>
      </c>
      <c r="H370" s="133">
        <v>17.239999999999998</v>
      </c>
      <c r="I370" s="134"/>
      <c r="J370" s="135">
        <f>ROUND(I370*H370,2)</f>
        <v>0</v>
      </c>
      <c r="K370" s="131" t="s">
        <v>172</v>
      </c>
      <c r="L370" s="34"/>
      <c r="M370" s="136" t="s">
        <v>32</v>
      </c>
      <c r="N370" s="137" t="s">
        <v>51</v>
      </c>
      <c r="P370" s="138">
        <f>O370*H370</f>
        <v>0</v>
      </c>
      <c r="Q370" s="138">
        <v>1.05237</v>
      </c>
      <c r="R370" s="138">
        <f>Q370*H370</f>
        <v>18.142858799999999</v>
      </c>
      <c r="S370" s="138">
        <v>0</v>
      </c>
      <c r="T370" s="139">
        <f>S370*H370</f>
        <v>0</v>
      </c>
      <c r="AR370" s="140" t="s">
        <v>157</v>
      </c>
      <c r="AT370" s="140" t="s">
        <v>152</v>
      </c>
      <c r="AU370" s="140" t="s">
        <v>89</v>
      </c>
      <c r="AY370" s="18" t="s">
        <v>150</v>
      </c>
      <c r="BE370" s="141">
        <f>IF(N370="základní",J370,0)</f>
        <v>0</v>
      </c>
      <c r="BF370" s="141">
        <f>IF(N370="snížená",J370,0)</f>
        <v>0</v>
      </c>
      <c r="BG370" s="141">
        <f>IF(N370="zákl. přenesená",J370,0)</f>
        <v>0</v>
      </c>
      <c r="BH370" s="141">
        <f>IF(N370="sníž. přenesená",J370,0)</f>
        <v>0</v>
      </c>
      <c r="BI370" s="141">
        <f>IF(N370="nulová",J370,0)</f>
        <v>0</v>
      </c>
      <c r="BJ370" s="18" t="s">
        <v>40</v>
      </c>
      <c r="BK370" s="141">
        <f>ROUND(I370*H370,2)</f>
        <v>0</v>
      </c>
      <c r="BL370" s="18" t="s">
        <v>157</v>
      </c>
      <c r="BM370" s="140" t="s">
        <v>642</v>
      </c>
    </row>
    <row r="371" spans="2:65" s="1" customFormat="1">
      <c r="B371" s="34"/>
      <c r="D371" s="163" t="s">
        <v>174</v>
      </c>
      <c r="F371" s="164" t="s">
        <v>643</v>
      </c>
      <c r="I371" s="165"/>
      <c r="L371" s="34"/>
      <c r="M371" s="166"/>
      <c r="T371" s="55"/>
      <c r="AT371" s="18" t="s">
        <v>174</v>
      </c>
      <c r="AU371" s="18" t="s">
        <v>89</v>
      </c>
    </row>
    <row r="372" spans="2:65" s="13" customFormat="1">
      <c r="B372" s="149"/>
      <c r="D372" s="143" t="s">
        <v>159</v>
      </c>
      <c r="E372" s="150" t="s">
        <v>32</v>
      </c>
      <c r="F372" s="151" t="s">
        <v>644</v>
      </c>
      <c r="H372" s="152">
        <v>17.239999999999998</v>
      </c>
      <c r="I372" s="153"/>
      <c r="L372" s="149"/>
      <c r="M372" s="154"/>
      <c r="T372" s="155"/>
      <c r="AT372" s="150" t="s">
        <v>159</v>
      </c>
      <c r="AU372" s="150" t="s">
        <v>89</v>
      </c>
      <c r="AV372" s="13" t="s">
        <v>89</v>
      </c>
      <c r="AW372" s="13" t="s">
        <v>38</v>
      </c>
      <c r="AX372" s="13" t="s">
        <v>40</v>
      </c>
      <c r="AY372" s="150" t="s">
        <v>150</v>
      </c>
    </row>
    <row r="373" spans="2:65" s="1" customFormat="1" ht="37.799999999999997" customHeight="1">
      <c r="B373" s="34"/>
      <c r="C373" s="129" t="s">
        <v>645</v>
      </c>
      <c r="D373" s="129" t="s">
        <v>152</v>
      </c>
      <c r="E373" s="130" t="s">
        <v>646</v>
      </c>
      <c r="F373" s="131" t="s">
        <v>647</v>
      </c>
      <c r="G373" s="132" t="s">
        <v>155</v>
      </c>
      <c r="H373" s="133">
        <v>1507.845</v>
      </c>
      <c r="I373" s="134"/>
      <c r="J373" s="135">
        <f>ROUND(I373*H373,2)</f>
        <v>0</v>
      </c>
      <c r="K373" s="131" t="s">
        <v>172</v>
      </c>
      <c r="L373" s="34"/>
      <c r="M373" s="136" t="s">
        <v>32</v>
      </c>
      <c r="N373" s="137" t="s">
        <v>51</v>
      </c>
      <c r="P373" s="138">
        <f>O373*H373</f>
        <v>0</v>
      </c>
      <c r="Q373" s="138">
        <v>0.11396000000000001</v>
      </c>
      <c r="R373" s="138">
        <f>Q373*H373</f>
        <v>171.83401620000001</v>
      </c>
      <c r="S373" s="138">
        <v>0</v>
      </c>
      <c r="T373" s="139">
        <f>S373*H373</f>
        <v>0</v>
      </c>
      <c r="AR373" s="140" t="s">
        <v>157</v>
      </c>
      <c r="AT373" s="140" t="s">
        <v>152</v>
      </c>
      <c r="AU373" s="140" t="s">
        <v>89</v>
      </c>
      <c r="AY373" s="18" t="s">
        <v>150</v>
      </c>
      <c r="BE373" s="141">
        <f>IF(N373="základní",J373,0)</f>
        <v>0</v>
      </c>
      <c r="BF373" s="141">
        <f>IF(N373="snížená",J373,0)</f>
        <v>0</v>
      </c>
      <c r="BG373" s="141">
        <f>IF(N373="zákl. přenesená",J373,0)</f>
        <v>0</v>
      </c>
      <c r="BH373" s="141">
        <f>IF(N373="sníž. přenesená",J373,0)</f>
        <v>0</v>
      </c>
      <c r="BI373" s="141">
        <f>IF(N373="nulová",J373,0)</f>
        <v>0</v>
      </c>
      <c r="BJ373" s="18" t="s">
        <v>40</v>
      </c>
      <c r="BK373" s="141">
        <f>ROUND(I373*H373,2)</f>
        <v>0</v>
      </c>
      <c r="BL373" s="18" t="s">
        <v>157</v>
      </c>
      <c r="BM373" s="140" t="s">
        <v>648</v>
      </c>
    </row>
    <row r="374" spans="2:65" s="1" customFormat="1">
      <c r="B374" s="34"/>
      <c r="D374" s="163" t="s">
        <v>174</v>
      </c>
      <c r="F374" s="164" t="s">
        <v>649</v>
      </c>
      <c r="I374" s="165"/>
      <c r="L374" s="34"/>
      <c r="M374" s="166"/>
      <c r="T374" s="55"/>
      <c r="AT374" s="18" t="s">
        <v>174</v>
      </c>
      <c r="AU374" s="18" t="s">
        <v>89</v>
      </c>
    </row>
    <row r="375" spans="2:65" s="12" customFormat="1">
      <c r="B375" s="142"/>
      <c r="D375" s="143" t="s">
        <v>159</v>
      </c>
      <c r="E375" s="144" t="s">
        <v>32</v>
      </c>
      <c r="F375" s="145" t="s">
        <v>376</v>
      </c>
      <c r="H375" s="144" t="s">
        <v>32</v>
      </c>
      <c r="I375" s="146"/>
      <c r="L375" s="142"/>
      <c r="M375" s="147"/>
      <c r="T375" s="148"/>
      <c r="AT375" s="144" t="s">
        <v>159</v>
      </c>
      <c r="AU375" s="144" t="s">
        <v>89</v>
      </c>
      <c r="AV375" s="12" t="s">
        <v>40</v>
      </c>
      <c r="AW375" s="12" t="s">
        <v>38</v>
      </c>
      <c r="AX375" s="12" t="s">
        <v>80</v>
      </c>
      <c r="AY375" s="144" t="s">
        <v>150</v>
      </c>
    </row>
    <row r="376" spans="2:65" s="13" customFormat="1" ht="30.6">
      <c r="B376" s="149"/>
      <c r="D376" s="143" t="s">
        <v>159</v>
      </c>
      <c r="E376" s="150" t="s">
        <v>32</v>
      </c>
      <c r="F376" s="151" t="s">
        <v>650</v>
      </c>
      <c r="H376" s="152">
        <v>574.65599999999995</v>
      </c>
      <c r="I376" s="153"/>
      <c r="L376" s="149"/>
      <c r="M376" s="154"/>
      <c r="T376" s="155"/>
      <c r="AT376" s="150" t="s">
        <v>159</v>
      </c>
      <c r="AU376" s="150" t="s">
        <v>89</v>
      </c>
      <c r="AV376" s="13" t="s">
        <v>89</v>
      </c>
      <c r="AW376" s="13" t="s">
        <v>38</v>
      </c>
      <c r="AX376" s="13" t="s">
        <v>80</v>
      </c>
      <c r="AY376" s="150" t="s">
        <v>150</v>
      </c>
    </row>
    <row r="377" spans="2:65" s="13" customFormat="1" ht="20.399999999999999">
      <c r="B377" s="149"/>
      <c r="D377" s="143" t="s">
        <v>159</v>
      </c>
      <c r="E377" s="150" t="s">
        <v>32</v>
      </c>
      <c r="F377" s="151" t="s">
        <v>651</v>
      </c>
      <c r="H377" s="152">
        <v>251.74199999999999</v>
      </c>
      <c r="I377" s="153"/>
      <c r="L377" s="149"/>
      <c r="M377" s="154"/>
      <c r="T377" s="155"/>
      <c r="AT377" s="150" t="s">
        <v>159</v>
      </c>
      <c r="AU377" s="150" t="s">
        <v>89</v>
      </c>
      <c r="AV377" s="13" t="s">
        <v>89</v>
      </c>
      <c r="AW377" s="13" t="s">
        <v>38</v>
      </c>
      <c r="AX377" s="13" t="s">
        <v>80</v>
      </c>
      <c r="AY377" s="150" t="s">
        <v>150</v>
      </c>
    </row>
    <row r="378" spans="2:65" s="15" customFormat="1">
      <c r="B378" s="168"/>
      <c r="D378" s="143" t="s">
        <v>159</v>
      </c>
      <c r="E378" s="169" t="s">
        <v>32</v>
      </c>
      <c r="F378" s="170" t="s">
        <v>388</v>
      </c>
      <c r="H378" s="171">
        <v>826.39800000000002</v>
      </c>
      <c r="I378" s="172"/>
      <c r="L378" s="168"/>
      <c r="M378" s="173"/>
      <c r="T378" s="174"/>
      <c r="AT378" s="169" t="s">
        <v>159</v>
      </c>
      <c r="AU378" s="169" t="s">
        <v>89</v>
      </c>
      <c r="AV378" s="15" t="s">
        <v>168</v>
      </c>
      <c r="AW378" s="15" t="s">
        <v>38</v>
      </c>
      <c r="AX378" s="15" t="s">
        <v>80</v>
      </c>
      <c r="AY378" s="169" t="s">
        <v>150</v>
      </c>
    </row>
    <row r="379" spans="2:65" s="12" customFormat="1">
      <c r="B379" s="142"/>
      <c r="D379" s="143" t="s">
        <v>159</v>
      </c>
      <c r="E379" s="144" t="s">
        <v>32</v>
      </c>
      <c r="F379" s="145" t="s">
        <v>586</v>
      </c>
      <c r="H379" s="144" t="s">
        <v>32</v>
      </c>
      <c r="I379" s="146"/>
      <c r="L379" s="142"/>
      <c r="M379" s="147"/>
      <c r="T379" s="148"/>
      <c r="AT379" s="144" t="s">
        <v>159</v>
      </c>
      <c r="AU379" s="144" t="s">
        <v>89</v>
      </c>
      <c r="AV379" s="12" t="s">
        <v>40</v>
      </c>
      <c r="AW379" s="12" t="s">
        <v>38</v>
      </c>
      <c r="AX379" s="12" t="s">
        <v>80</v>
      </c>
      <c r="AY379" s="144" t="s">
        <v>150</v>
      </c>
    </row>
    <row r="380" spans="2:65" s="13" customFormat="1" ht="30.6">
      <c r="B380" s="149"/>
      <c r="D380" s="143" t="s">
        <v>159</v>
      </c>
      <c r="E380" s="150" t="s">
        <v>32</v>
      </c>
      <c r="F380" s="151" t="s">
        <v>652</v>
      </c>
      <c r="H380" s="152">
        <v>414.73200000000003</v>
      </c>
      <c r="I380" s="153"/>
      <c r="L380" s="149"/>
      <c r="M380" s="154"/>
      <c r="T380" s="155"/>
      <c r="AT380" s="150" t="s">
        <v>159</v>
      </c>
      <c r="AU380" s="150" t="s">
        <v>89</v>
      </c>
      <c r="AV380" s="13" t="s">
        <v>89</v>
      </c>
      <c r="AW380" s="13" t="s">
        <v>38</v>
      </c>
      <c r="AX380" s="13" t="s">
        <v>80</v>
      </c>
      <c r="AY380" s="150" t="s">
        <v>150</v>
      </c>
    </row>
    <row r="381" spans="2:65" s="13" customFormat="1">
      <c r="B381" s="149"/>
      <c r="D381" s="143" t="s">
        <v>159</v>
      </c>
      <c r="E381" s="150" t="s">
        <v>32</v>
      </c>
      <c r="F381" s="151" t="s">
        <v>653</v>
      </c>
      <c r="H381" s="152">
        <v>18.242999999999999</v>
      </c>
      <c r="I381" s="153"/>
      <c r="L381" s="149"/>
      <c r="M381" s="154"/>
      <c r="T381" s="155"/>
      <c r="AT381" s="150" t="s">
        <v>159</v>
      </c>
      <c r="AU381" s="150" t="s">
        <v>89</v>
      </c>
      <c r="AV381" s="13" t="s">
        <v>89</v>
      </c>
      <c r="AW381" s="13" t="s">
        <v>38</v>
      </c>
      <c r="AX381" s="13" t="s">
        <v>80</v>
      </c>
      <c r="AY381" s="150" t="s">
        <v>150</v>
      </c>
    </row>
    <row r="382" spans="2:65" s="15" customFormat="1">
      <c r="B382" s="168"/>
      <c r="D382" s="143" t="s">
        <v>159</v>
      </c>
      <c r="E382" s="169" t="s">
        <v>32</v>
      </c>
      <c r="F382" s="170" t="s">
        <v>588</v>
      </c>
      <c r="H382" s="171">
        <v>432.97500000000002</v>
      </c>
      <c r="I382" s="172"/>
      <c r="L382" s="168"/>
      <c r="M382" s="173"/>
      <c r="T382" s="174"/>
      <c r="AT382" s="169" t="s">
        <v>159</v>
      </c>
      <c r="AU382" s="169" t="s">
        <v>89</v>
      </c>
      <c r="AV382" s="15" t="s">
        <v>168</v>
      </c>
      <c r="AW382" s="15" t="s">
        <v>38</v>
      </c>
      <c r="AX382" s="15" t="s">
        <v>80</v>
      </c>
      <c r="AY382" s="169" t="s">
        <v>150</v>
      </c>
    </row>
    <row r="383" spans="2:65" s="12" customFormat="1">
      <c r="B383" s="142"/>
      <c r="D383" s="143" t="s">
        <v>159</v>
      </c>
      <c r="E383" s="144" t="s">
        <v>32</v>
      </c>
      <c r="F383" s="145" t="s">
        <v>654</v>
      </c>
      <c r="H383" s="144" t="s">
        <v>32</v>
      </c>
      <c r="I383" s="146"/>
      <c r="L383" s="142"/>
      <c r="M383" s="147"/>
      <c r="T383" s="148"/>
      <c r="AT383" s="144" t="s">
        <v>159</v>
      </c>
      <c r="AU383" s="144" t="s">
        <v>89</v>
      </c>
      <c r="AV383" s="12" t="s">
        <v>40</v>
      </c>
      <c r="AW383" s="12" t="s">
        <v>38</v>
      </c>
      <c r="AX383" s="12" t="s">
        <v>80</v>
      </c>
      <c r="AY383" s="144" t="s">
        <v>150</v>
      </c>
    </row>
    <row r="384" spans="2:65" s="13" customFormat="1" ht="20.399999999999999">
      <c r="B384" s="149"/>
      <c r="D384" s="143" t="s">
        <v>159</v>
      </c>
      <c r="E384" s="150" t="s">
        <v>32</v>
      </c>
      <c r="F384" s="151" t="s">
        <v>655</v>
      </c>
      <c r="H384" s="152">
        <v>248.47200000000001</v>
      </c>
      <c r="I384" s="153"/>
      <c r="L384" s="149"/>
      <c r="M384" s="154"/>
      <c r="T384" s="155"/>
      <c r="AT384" s="150" t="s">
        <v>159</v>
      </c>
      <c r="AU384" s="150" t="s">
        <v>89</v>
      </c>
      <c r="AV384" s="13" t="s">
        <v>89</v>
      </c>
      <c r="AW384" s="13" t="s">
        <v>38</v>
      </c>
      <c r="AX384" s="13" t="s">
        <v>80</v>
      </c>
      <c r="AY384" s="150" t="s">
        <v>150</v>
      </c>
    </row>
    <row r="385" spans="2:65" s="15" customFormat="1">
      <c r="B385" s="168"/>
      <c r="D385" s="143" t="s">
        <v>159</v>
      </c>
      <c r="E385" s="169" t="s">
        <v>32</v>
      </c>
      <c r="F385" s="170" t="s">
        <v>656</v>
      </c>
      <c r="H385" s="171">
        <v>248.47200000000001</v>
      </c>
      <c r="I385" s="172"/>
      <c r="L385" s="168"/>
      <c r="M385" s="173"/>
      <c r="T385" s="174"/>
      <c r="AT385" s="169" t="s">
        <v>159</v>
      </c>
      <c r="AU385" s="169" t="s">
        <v>89</v>
      </c>
      <c r="AV385" s="15" t="s">
        <v>168</v>
      </c>
      <c r="AW385" s="15" t="s">
        <v>38</v>
      </c>
      <c r="AX385" s="15" t="s">
        <v>80</v>
      </c>
      <c r="AY385" s="169" t="s">
        <v>150</v>
      </c>
    </row>
    <row r="386" spans="2:65" s="14" customFormat="1">
      <c r="B386" s="156"/>
      <c r="D386" s="143" t="s">
        <v>159</v>
      </c>
      <c r="E386" s="157" t="s">
        <v>32</v>
      </c>
      <c r="F386" s="158" t="s">
        <v>162</v>
      </c>
      <c r="H386" s="159">
        <v>1507.845</v>
      </c>
      <c r="I386" s="160"/>
      <c r="L386" s="156"/>
      <c r="M386" s="161"/>
      <c r="T386" s="162"/>
      <c r="AT386" s="157" t="s">
        <v>159</v>
      </c>
      <c r="AU386" s="157" t="s">
        <v>89</v>
      </c>
      <c r="AV386" s="14" t="s">
        <v>157</v>
      </c>
      <c r="AW386" s="14" t="s">
        <v>38</v>
      </c>
      <c r="AX386" s="14" t="s">
        <v>40</v>
      </c>
      <c r="AY386" s="157" t="s">
        <v>150</v>
      </c>
    </row>
    <row r="387" spans="2:65" s="1" customFormat="1" ht="24.15" customHeight="1">
      <c r="B387" s="34"/>
      <c r="C387" s="129" t="s">
        <v>657</v>
      </c>
      <c r="D387" s="129" t="s">
        <v>152</v>
      </c>
      <c r="E387" s="130" t="s">
        <v>658</v>
      </c>
      <c r="F387" s="131" t="s">
        <v>659</v>
      </c>
      <c r="G387" s="132" t="s">
        <v>384</v>
      </c>
      <c r="H387" s="133">
        <v>502.61500000000001</v>
      </c>
      <c r="I387" s="134"/>
      <c r="J387" s="135">
        <f>ROUND(I387*H387,2)</f>
        <v>0</v>
      </c>
      <c r="K387" s="131" t="s">
        <v>172</v>
      </c>
      <c r="L387" s="34"/>
      <c r="M387" s="136" t="s">
        <v>32</v>
      </c>
      <c r="N387" s="137" t="s">
        <v>51</v>
      </c>
      <c r="P387" s="138">
        <f>O387*H387</f>
        <v>0</v>
      </c>
      <c r="Q387" s="138">
        <v>1.2E-4</v>
      </c>
      <c r="R387" s="138">
        <f>Q387*H387</f>
        <v>6.0313800000000001E-2</v>
      </c>
      <c r="S387" s="138">
        <v>0</v>
      </c>
      <c r="T387" s="139">
        <f>S387*H387</f>
        <v>0</v>
      </c>
      <c r="AR387" s="140" t="s">
        <v>157</v>
      </c>
      <c r="AT387" s="140" t="s">
        <v>152</v>
      </c>
      <c r="AU387" s="140" t="s">
        <v>89</v>
      </c>
      <c r="AY387" s="18" t="s">
        <v>150</v>
      </c>
      <c r="BE387" s="141">
        <f>IF(N387="základní",J387,0)</f>
        <v>0</v>
      </c>
      <c r="BF387" s="141">
        <f>IF(N387="snížená",J387,0)</f>
        <v>0</v>
      </c>
      <c r="BG387" s="141">
        <f>IF(N387="zákl. přenesená",J387,0)</f>
        <v>0</v>
      </c>
      <c r="BH387" s="141">
        <f>IF(N387="sníž. přenesená",J387,0)</f>
        <v>0</v>
      </c>
      <c r="BI387" s="141">
        <f>IF(N387="nulová",J387,0)</f>
        <v>0</v>
      </c>
      <c r="BJ387" s="18" t="s">
        <v>40</v>
      </c>
      <c r="BK387" s="141">
        <f>ROUND(I387*H387,2)</f>
        <v>0</v>
      </c>
      <c r="BL387" s="18" t="s">
        <v>157</v>
      </c>
      <c r="BM387" s="140" t="s">
        <v>660</v>
      </c>
    </row>
    <row r="388" spans="2:65" s="1" customFormat="1">
      <c r="B388" s="34"/>
      <c r="D388" s="163" t="s">
        <v>174</v>
      </c>
      <c r="F388" s="164" t="s">
        <v>661</v>
      </c>
      <c r="I388" s="165"/>
      <c r="L388" s="34"/>
      <c r="M388" s="166"/>
      <c r="T388" s="55"/>
      <c r="AT388" s="18" t="s">
        <v>174</v>
      </c>
      <c r="AU388" s="18" t="s">
        <v>89</v>
      </c>
    </row>
    <row r="389" spans="2:65" s="12" customFormat="1">
      <c r="B389" s="142"/>
      <c r="D389" s="143" t="s">
        <v>159</v>
      </c>
      <c r="E389" s="144" t="s">
        <v>32</v>
      </c>
      <c r="F389" s="145" t="s">
        <v>376</v>
      </c>
      <c r="H389" s="144" t="s">
        <v>32</v>
      </c>
      <c r="I389" s="146"/>
      <c r="L389" s="142"/>
      <c r="M389" s="147"/>
      <c r="T389" s="148"/>
      <c r="AT389" s="144" t="s">
        <v>159</v>
      </c>
      <c r="AU389" s="144" t="s">
        <v>89</v>
      </c>
      <c r="AV389" s="12" t="s">
        <v>40</v>
      </c>
      <c r="AW389" s="12" t="s">
        <v>38</v>
      </c>
      <c r="AX389" s="12" t="s">
        <v>80</v>
      </c>
      <c r="AY389" s="144" t="s">
        <v>150</v>
      </c>
    </row>
    <row r="390" spans="2:65" s="13" customFormat="1" ht="30.6">
      <c r="B390" s="149"/>
      <c r="D390" s="143" t="s">
        <v>159</v>
      </c>
      <c r="E390" s="150" t="s">
        <v>32</v>
      </c>
      <c r="F390" s="151" t="s">
        <v>662</v>
      </c>
      <c r="H390" s="152">
        <v>191.55199999999999</v>
      </c>
      <c r="I390" s="153"/>
      <c r="L390" s="149"/>
      <c r="M390" s="154"/>
      <c r="T390" s="155"/>
      <c r="AT390" s="150" t="s">
        <v>159</v>
      </c>
      <c r="AU390" s="150" t="s">
        <v>89</v>
      </c>
      <c r="AV390" s="13" t="s">
        <v>89</v>
      </c>
      <c r="AW390" s="13" t="s">
        <v>38</v>
      </c>
      <c r="AX390" s="13" t="s">
        <v>80</v>
      </c>
      <c r="AY390" s="150" t="s">
        <v>150</v>
      </c>
    </row>
    <row r="391" spans="2:65" s="13" customFormat="1" ht="20.399999999999999">
      <c r="B391" s="149"/>
      <c r="D391" s="143" t="s">
        <v>159</v>
      </c>
      <c r="E391" s="150" t="s">
        <v>32</v>
      </c>
      <c r="F391" s="151" t="s">
        <v>663</v>
      </c>
      <c r="H391" s="152">
        <v>83.914000000000001</v>
      </c>
      <c r="I391" s="153"/>
      <c r="L391" s="149"/>
      <c r="M391" s="154"/>
      <c r="T391" s="155"/>
      <c r="AT391" s="150" t="s">
        <v>159</v>
      </c>
      <c r="AU391" s="150" t="s">
        <v>89</v>
      </c>
      <c r="AV391" s="13" t="s">
        <v>89</v>
      </c>
      <c r="AW391" s="13" t="s">
        <v>38</v>
      </c>
      <c r="AX391" s="13" t="s">
        <v>80</v>
      </c>
      <c r="AY391" s="150" t="s">
        <v>150</v>
      </c>
    </row>
    <row r="392" spans="2:65" s="15" customFormat="1">
      <c r="B392" s="168"/>
      <c r="D392" s="143" t="s">
        <v>159</v>
      </c>
      <c r="E392" s="169" t="s">
        <v>32</v>
      </c>
      <c r="F392" s="170" t="s">
        <v>388</v>
      </c>
      <c r="H392" s="171">
        <v>275.46600000000001</v>
      </c>
      <c r="I392" s="172"/>
      <c r="L392" s="168"/>
      <c r="M392" s="173"/>
      <c r="T392" s="174"/>
      <c r="AT392" s="169" t="s">
        <v>159</v>
      </c>
      <c r="AU392" s="169" t="s">
        <v>89</v>
      </c>
      <c r="AV392" s="15" t="s">
        <v>168</v>
      </c>
      <c r="AW392" s="15" t="s">
        <v>38</v>
      </c>
      <c r="AX392" s="15" t="s">
        <v>80</v>
      </c>
      <c r="AY392" s="169" t="s">
        <v>150</v>
      </c>
    </row>
    <row r="393" spans="2:65" s="12" customFormat="1">
      <c r="B393" s="142"/>
      <c r="D393" s="143" t="s">
        <v>159</v>
      </c>
      <c r="E393" s="144" t="s">
        <v>32</v>
      </c>
      <c r="F393" s="145" t="s">
        <v>586</v>
      </c>
      <c r="H393" s="144" t="s">
        <v>32</v>
      </c>
      <c r="I393" s="146"/>
      <c r="L393" s="142"/>
      <c r="M393" s="147"/>
      <c r="T393" s="148"/>
      <c r="AT393" s="144" t="s">
        <v>159</v>
      </c>
      <c r="AU393" s="144" t="s">
        <v>89</v>
      </c>
      <c r="AV393" s="12" t="s">
        <v>40</v>
      </c>
      <c r="AW393" s="12" t="s">
        <v>38</v>
      </c>
      <c r="AX393" s="12" t="s">
        <v>80</v>
      </c>
      <c r="AY393" s="144" t="s">
        <v>150</v>
      </c>
    </row>
    <row r="394" spans="2:65" s="13" customFormat="1" ht="30.6">
      <c r="B394" s="149"/>
      <c r="D394" s="143" t="s">
        <v>159</v>
      </c>
      <c r="E394" s="150" t="s">
        <v>32</v>
      </c>
      <c r="F394" s="151" t="s">
        <v>664</v>
      </c>
      <c r="H394" s="152">
        <v>138.244</v>
      </c>
      <c r="I394" s="153"/>
      <c r="L394" s="149"/>
      <c r="M394" s="154"/>
      <c r="T394" s="155"/>
      <c r="AT394" s="150" t="s">
        <v>159</v>
      </c>
      <c r="AU394" s="150" t="s">
        <v>89</v>
      </c>
      <c r="AV394" s="13" t="s">
        <v>89</v>
      </c>
      <c r="AW394" s="13" t="s">
        <v>38</v>
      </c>
      <c r="AX394" s="13" t="s">
        <v>80</v>
      </c>
      <c r="AY394" s="150" t="s">
        <v>150</v>
      </c>
    </row>
    <row r="395" spans="2:65" s="13" customFormat="1">
      <c r="B395" s="149"/>
      <c r="D395" s="143" t="s">
        <v>159</v>
      </c>
      <c r="E395" s="150" t="s">
        <v>32</v>
      </c>
      <c r="F395" s="151" t="s">
        <v>665</v>
      </c>
      <c r="H395" s="152">
        <v>6.0810000000000004</v>
      </c>
      <c r="I395" s="153"/>
      <c r="L395" s="149"/>
      <c r="M395" s="154"/>
      <c r="T395" s="155"/>
      <c r="AT395" s="150" t="s">
        <v>159</v>
      </c>
      <c r="AU395" s="150" t="s">
        <v>89</v>
      </c>
      <c r="AV395" s="13" t="s">
        <v>89</v>
      </c>
      <c r="AW395" s="13" t="s">
        <v>38</v>
      </c>
      <c r="AX395" s="13" t="s">
        <v>80</v>
      </c>
      <c r="AY395" s="150" t="s">
        <v>150</v>
      </c>
    </row>
    <row r="396" spans="2:65" s="15" customFormat="1">
      <c r="B396" s="168"/>
      <c r="D396" s="143" t="s">
        <v>159</v>
      </c>
      <c r="E396" s="169" t="s">
        <v>32</v>
      </c>
      <c r="F396" s="170" t="s">
        <v>588</v>
      </c>
      <c r="H396" s="171">
        <v>144.32499999999999</v>
      </c>
      <c r="I396" s="172"/>
      <c r="L396" s="168"/>
      <c r="M396" s="173"/>
      <c r="T396" s="174"/>
      <c r="AT396" s="169" t="s">
        <v>159</v>
      </c>
      <c r="AU396" s="169" t="s">
        <v>89</v>
      </c>
      <c r="AV396" s="15" t="s">
        <v>168</v>
      </c>
      <c r="AW396" s="15" t="s">
        <v>38</v>
      </c>
      <c r="AX396" s="15" t="s">
        <v>80</v>
      </c>
      <c r="AY396" s="169" t="s">
        <v>150</v>
      </c>
    </row>
    <row r="397" spans="2:65" s="12" customFormat="1">
      <c r="B397" s="142"/>
      <c r="D397" s="143" t="s">
        <v>159</v>
      </c>
      <c r="E397" s="144" t="s">
        <v>32</v>
      </c>
      <c r="F397" s="145" t="s">
        <v>654</v>
      </c>
      <c r="H397" s="144" t="s">
        <v>32</v>
      </c>
      <c r="I397" s="146"/>
      <c r="L397" s="142"/>
      <c r="M397" s="147"/>
      <c r="T397" s="148"/>
      <c r="AT397" s="144" t="s">
        <v>159</v>
      </c>
      <c r="AU397" s="144" t="s">
        <v>89</v>
      </c>
      <c r="AV397" s="12" t="s">
        <v>40</v>
      </c>
      <c r="AW397" s="12" t="s">
        <v>38</v>
      </c>
      <c r="AX397" s="12" t="s">
        <v>80</v>
      </c>
      <c r="AY397" s="144" t="s">
        <v>150</v>
      </c>
    </row>
    <row r="398" spans="2:65" s="13" customFormat="1" ht="20.399999999999999">
      <c r="B398" s="149"/>
      <c r="D398" s="143" t="s">
        <v>159</v>
      </c>
      <c r="E398" s="150" t="s">
        <v>32</v>
      </c>
      <c r="F398" s="151" t="s">
        <v>666</v>
      </c>
      <c r="H398" s="152">
        <v>82.823999999999998</v>
      </c>
      <c r="I398" s="153"/>
      <c r="L398" s="149"/>
      <c r="M398" s="154"/>
      <c r="T398" s="155"/>
      <c r="AT398" s="150" t="s">
        <v>159</v>
      </c>
      <c r="AU398" s="150" t="s">
        <v>89</v>
      </c>
      <c r="AV398" s="13" t="s">
        <v>89</v>
      </c>
      <c r="AW398" s="13" t="s">
        <v>38</v>
      </c>
      <c r="AX398" s="13" t="s">
        <v>80</v>
      </c>
      <c r="AY398" s="150" t="s">
        <v>150</v>
      </c>
    </row>
    <row r="399" spans="2:65" s="15" customFormat="1">
      <c r="B399" s="168"/>
      <c r="D399" s="143" t="s">
        <v>159</v>
      </c>
      <c r="E399" s="169" t="s">
        <v>32</v>
      </c>
      <c r="F399" s="170" t="s">
        <v>656</v>
      </c>
      <c r="H399" s="171">
        <v>82.823999999999998</v>
      </c>
      <c r="I399" s="172"/>
      <c r="L399" s="168"/>
      <c r="M399" s="173"/>
      <c r="T399" s="174"/>
      <c r="AT399" s="169" t="s">
        <v>159</v>
      </c>
      <c r="AU399" s="169" t="s">
        <v>89</v>
      </c>
      <c r="AV399" s="15" t="s">
        <v>168</v>
      </c>
      <c r="AW399" s="15" t="s">
        <v>38</v>
      </c>
      <c r="AX399" s="15" t="s">
        <v>80</v>
      </c>
      <c r="AY399" s="169" t="s">
        <v>150</v>
      </c>
    </row>
    <row r="400" spans="2:65" s="14" customFormat="1">
      <c r="B400" s="156"/>
      <c r="D400" s="143" t="s">
        <v>159</v>
      </c>
      <c r="E400" s="157" t="s">
        <v>32</v>
      </c>
      <c r="F400" s="158" t="s">
        <v>162</v>
      </c>
      <c r="H400" s="159">
        <v>502.61500000000001</v>
      </c>
      <c r="I400" s="160"/>
      <c r="L400" s="156"/>
      <c r="M400" s="161"/>
      <c r="T400" s="162"/>
      <c r="AT400" s="157" t="s">
        <v>159</v>
      </c>
      <c r="AU400" s="157" t="s">
        <v>89</v>
      </c>
      <c r="AV400" s="14" t="s">
        <v>157</v>
      </c>
      <c r="AW400" s="14" t="s">
        <v>38</v>
      </c>
      <c r="AX400" s="14" t="s">
        <v>40</v>
      </c>
      <c r="AY400" s="157" t="s">
        <v>150</v>
      </c>
    </row>
    <row r="401" spans="2:65" s="1" customFormat="1" ht="24.15" customHeight="1">
      <c r="B401" s="34"/>
      <c r="C401" s="129" t="s">
        <v>667</v>
      </c>
      <c r="D401" s="129" t="s">
        <v>152</v>
      </c>
      <c r="E401" s="130" t="s">
        <v>668</v>
      </c>
      <c r="F401" s="131" t="s">
        <v>669</v>
      </c>
      <c r="G401" s="132" t="s">
        <v>384</v>
      </c>
      <c r="H401" s="133">
        <v>150</v>
      </c>
      <c r="I401" s="134"/>
      <c r="J401" s="135">
        <f>ROUND(I401*H401,2)</f>
        <v>0</v>
      </c>
      <c r="K401" s="131" t="s">
        <v>172</v>
      </c>
      <c r="L401" s="34"/>
      <c r="M401" s="136" t="s">
        <v>32</v>
      </c>
      <c r="N401" s="137" t="s">
        <v>51</v>
      </c>
      <c r="P401" s="138">
        <f>O401*H401</f>
        <v>0</v>
      </c>
      <c r="Q401" s="138">
        <v>2.0000000000000001E-4</v>
      </c>
      <c r="R401" s="138">
        <f>Q401*H401</f>
        <v>3.0000000000000002E-2</v>
      </c>
      <c r="S401" s="138">
        <v>0</v>
      </c>
      <c r="T401" s="139">
        <f>S401*H401</f>
        <v>0</v>
      </c>
      <c r="AR401" s="140" t="s">
        <v>157</v>
      </c>
      <c r="AT401" s="140" t="s">
        <v>152</v>
      </c>
      <c r="AU401" s="140" t="s">
        <v>89</v>
      </c>
      <c r="AY401" s="18" t="s">
        <v>150</v>
      </c>
      <c r="BE401" s="141">
        <f>IF(N401="základní",J401,0)</f>
        <v>0</v>
      </c>
      <c r="BF401" s="141">
        <f>IF(N401="snížená",J401,0)</f>
        <v>0</v>
      </c>
      <c r="BG401" s="141">
        <f>IF(N401="zákl. přenesená",J401,0)</f>
        <v>0</v>
      </c>
      <c r="BH401" s="141">
        <f>IF(N401="sníž. přenesená",J401,0)</f>
        <v>0</v>
      </c>
      <c r="BI401" s="141">
        <f>IF(N401="nulová",J401,0)</f>
        <v>0</v>
      </c>
      <c r="BJ401" s="18" t="s">
        <v>40</v>
      </c>
      <c r="BK401" s="141">
        <f>ROUND(I401*H401,2)</f>
        <v>0</v>
      </c>
      <c r="BL401" s="18" t="s">
        <v>157</v>
      </c>
      <c r="BM401" s="140" t="s">
        <v>670</v>
      </c>
    </row>
    <row r="402" spans="2:65" s="1" customFormat="1">
      <c r="B402" s="34"/>
      <c r="D402" s="163" t="s">
        <v>174</v>
      </c>
      <c r="F402" s="164" t="s">
        <v>671</v>
      </c>
      <c r="I402" s="165"/>
      <c r="L402" s="34"/>
      <c r="M402" s="166"/>
      <c r="T402" s="55"/>
      <c r="AT402" s="18" t="s">
        <v>174</v>
      </c>
      <c r="AU402" s="18" t="s">
        <v>89</v>
      </c>
    </row>
    <row r="403" spans="2:65" s="13" customFormat="1">
      <c r="B403" s="149"/>
      <c r="D403" s="143" t="s">
        <v>159</v>
      </c>
      <c r="E403" s="150" t="s">
        <v>32</v>
      </c>
      <c r="F403" s="151" t="s">
        <v>672</v>
      </c>
      <c r="H403" s="152">
        <v>150</v>
      </c>
      <c r="I403" s="153"/>
      <c r="L403" s="149"/>
      <c r="M403" s="154"/>
      <c r="T403" s="155"/>
      <c r="AT403" s="150" t="s">
        <v>159</v>
      </c>
      <c r="AU403" s="150" t="s">
        <v>89</v>
      </c>
      <c r="AV403" s="13" t="s">
        <v>89</v>
      </c>
      <c r="AW403" s="13" t="s">
        <v>38</v>
      </c>
      <c r="AX403" s="13" t="s">
        <v>40</v>
      </c>
      <c r="AY403" s="150" t="s">
        <v>150</v>
      </c>
    </row>
    <row r="404" spans="2:65" s="1" customFormat="1" ht="37.799999999999997" customHeight="1">
      <c r="B404" s="34"/>
      <c r="C404" s="129" t="s">
        <v>673</v>
      </c>
      <c r="D404" s="129" t="s">
        <v>152</v>
      </c>
      <c r="E404" s="130" t="s">
        <v>674</v>
      </c>
      <c r="F404" s="131" t="s">
        <v>675</v>
      </c>
      <c r="G404" s="132" t="s">
        <v>155</v>
      </c>
      <c r="H404" s="133">
        <v>73.394999999999996</v>
      </c>
      <c r="I404" s="134"/>
      <c r="J404" s="135">
        <f>ROUND(I404*H404,2)</f>
        <v>0</v>
      </c>
      <c r="K404" s="131" t="s">
        <v>172</v>
      </c>
      <c r="L404" s="34"/>
      <c r="M404" s="136" t="s">
        <v>32</v>
      </c>
      <c r="N404" s="137" t="s">
        <v>51</v>
      </c>
      <c r="P404" s="138">
        <f>O404*H404</f>
        <v>0</v>
      </c>
      <c r="Q404" s="138">
        <v>1.1900000000000001E-3</v>
      </c>
      <c r="R404" s="138">
        <f>Q404*H404</f>
        <v>8.7340050000000002E-2</v>
      </c>
      <c r="S404" s="138">
        <v>0</v>
      </c>
      <c r="T404" s="139">
        <f>S404*H404</f>
        <v>0</v>
      </c>
      <c r="AR404" s="140" t="s">
        <v>157</v>
      </c>
      <c r="AT404" s="140" t="s">
        <v>152</v>
      </c>
      <c r="AU404" s="140" t="s">
        <v>89</v>
      </c>
      <c r="AY404" s="18" t="s">
        <v>150</v>
      </c>
      <c r="BE404" s="141">
        <f>IF(N404="základní",J404,0)</f>
        <v>0</v>
      </c>
      <c r="BF404" s="141">
        <f>IF(N404="snížená",J404,0)</f>
        <v>0</v>
      </c>
      <c r="BG404" s="141">
        <f>IF(N404="zákl. přenesená",J404,0)</f>
        <v>0</v>
      </c>
      <c r="BH404" s="141">
        <f>IF(N404="sníž. přenesená",J404,0)</f>
        <v>0</v>
      </c>
      <c r="BI404" s="141">
        <f>IF(N404="nulová",J404,0)</f>
        <v>0</v>
      </c>
      <c r="BJ404" s="18" t="s">
        <v>40</v>
      </c>
      <c r="BK404" s="141">
        <f>ROUND(I404*H404,2)</f>
        <v>0</v>
      </c>
      <c r="BL404" s="18" t="s">
        <v>157</v>
      </c>
      <c r="BM404" s="140" t="s">
        <v>676</v>
      </c>
    </row>
    <row r="405" spans="2:65" s="1" customFormat="1">
      <c r="B405" s="34"/>
      <c r="D405" s="163" t="s">
        <v>174</v>
      </c>
      <c r="F405" s="164" t="s">
        <v>677</v>
      </c>
      <c r="I405" s="165"/>
      <c r="L405" s="34"/>
      <c r="M405" s="166"/>
      <c r="T405" s="55"/>
      <c r="AT405" s="18" t="s">
        <v>174</v>
      </c>
      <c r="AU405" s="18" t="s">
        <v>89</v>
      </c>
    </row>
    <row r="406" spans="2:65" s="12" customFormat="1">
      <c r="B406" s="142"/>
      <c r="D406" s="143" t="s">
        <v>159</v>
      </c>
      <c r="E406" s="144" t="s">
        <v>32</v>
      </c>
      <c r="F406" s="145" t="s">
        <v>376</v>
      </c>
      <c r="H406" s="144" t="s">
        <v>32</v>
      </c>
      <c r="I406" s="146"/>
      <c r="L406" s="142"/>
      <c r="M406" s="147"/>
      <c r="T406" s="148"/>
      <c r="AT406" s="144" t="s">
        <v>159</v>
      </c>
      <c r="AU406" s="144" t="s">
        <v>89</v>
      </c>
      <c r="AV406" s="12" t="s">
        <v>40</v>
      </c>
      <c r="AW406" s="12" t="s">
        <v>38</v>
      </c>
      <c r="AX406" s="12" t="s">
        <v>80</v>
      </c>
      <c r="AY406" s="144" t="s">
        <v>150</v>
      </c>
    </row>
    <row r="407" spans="2:65" s="13" customFormat="1">
      <c r="B407" s="149"/>
      <c r="D407" s="143" t="s">
        <v>159</v>
      </c>
      <c r="E407" s="150" t="s">
        <v>32</v>
      </c>
      <c r="F407" s="151" t="s">
        <v>678</v>
      </c>
      <c r="H407" s="152">
        <v>73.394999999999996</v>
      </c>
      <c r="I407" s="153"/>
      <c r="L407" s="149"/>
      <c r="M407" s="154"/>
      <c r="T407" s="155"/>
      <c r="AT407" s="150" t="s">
        <v>159</v>
      </c>
      <c r="AU407" s="150" t="s">
        <v>89</v>
      </c>
      <c r="AV407" s="13" t="s">
        <v>89</v>
      </c>
      <c r="AW407" s="13" t="s">
        <v>38</v>
      </c>
      <c r="AX407" s="13" t="s">
        <v>80</v>
      </c>
      <c r="AY407" s="150" t="s">
        <v>150</v>
      </c>
    </row>
    <row r="408" spans="2:65" s="15" customFormat="1">
      <c r="B408" s="168"/>
      <c r="D408" s="143" t="s">
        <v>159</v>
      </c>
      <c r="E408" s="169" t="s">
        <v>32</v>
      </c>
      <c r="F408" s="170" t="s">
        <v>388</v>
      </c>
      <c r="H408" s="171">
        <v>73.394999999999996</v>
      </c>
      <c r="I408" s="172"/>
      <c r="L408" s="168"/>
      <c r="M408" s="173"/>
      <c r="T408" s="174"/>
      <c r="AT408" s="169" t="s">
        <v>159</v>
      </c>
      <c r="AU408" s="169" t="s">
        <v>89</v>
      </c>
      <c r="AV408" s="15" t="s">
        <v>168</v>
      </c>
      <c r="AW408" s="15" t="s">
        <v>38</v>
      </c>
      <c r="AX408" s="15" t="s">
        <v>80</v>
      </c>
      <c r="AY408" s="169" t="s">
        <v>150</v>
      </c>
    </row>
    <row r="409" spans="2:65" s="14" customFormat="1">
      <c r="B409" s="156"/>
      <c r="D409" s="143" t="s">
        <v>159</v>
      </c>
      <c r="E409" s="157" t="s">
        <v>32</v>
      </c>
      <c r="F409" s="158" t="s">
        <v>162</v>
      </c>
      <c r="H409" s="159">
        <v>73.394999999999996</v>
      </c>
      <c r="I409" s="160"/>
      <c r="L409" s="156"/>
      <c r="M409" s="161"/>
      <c r="T409" s="162"/>
      <c r="AT409" s="157" t="s">
        <v>159</v>
      </c>
      <c r="AU409" s="157" t="s">
        <v>89</v>
      </c>
      <c r="AV409" s="14" t="s">
        <v>157</v>
      </c>
      <c r="AW409" s="14" t="s">
        <v>38</v>
      </c>
      <c r="AX409" s="14" t="s">
        <v>40</v>
      </c>
      <c r="AY409" s="157" t="s">
        <v>150</v>
      </c>
    </row>
    <row r="410" spans="2:65" s="1" customFormat="1" ht="44.25" customHeight="1">
      <c r="B410" s="34"/>
      <c r="C410" s="129" t="s">
        <v>679</v>
      </c>
      <c r="D410" s="129" t="s">
        <v>152</v>
      </c>
      <c r="E410" s="130" t="s">
        <v>680</v>
      </c>
      <c r="F410" s="131" t="s">
        <v>681</v>
      </c>
      <c r="G410" s="132" t="s">
        <v>155</v>
      </c>
      <c r="H410" s="133">
        <v>109.455</v>
      </c>
      <c r="I410" s="134"/>
      <c r="J410" s="135">
        <f>ROUND(I410*H410,2)</f>
        <v>0</v>
      </c>
      <c r="K410" s="131" t="s">
        <v>172</v>
      </c>
      <c r="L410" s="34"/>
      <c r="M410" s="136" t="s">
        <v>32</v>
      </c>
      <c r="N410" s="137" t="s">
        <v>51</v>
      </c>
      <c r="P410" s="138">
        <f>O410*H410</f>
        <v>0</v>
      </c>
      <c r="Q410" s="138">
        <v>2.31E-3</v>
      </c>
      <c r="R410" s="138">
        <f>Q410*H410</f>
        <v>0.25284105000000001</v>
      </c>
      <c r="S410" s="138">
        <v>0</v>
      </c>
      <c r="T410" s="139">
        <f>S410*H410</f>
        <v>0</v>
      </c>
      <c r="AR410" s="140" t="s">
        <v>157</v>
      </c>
      <c r="AT410" s="140" t="s">
        <v>152</v>
      </c>
      <c r="AU410" s="140" t="s">
        <v>89</v>
      </c>
      <c r="AY410" s="18" t="s">
        <v>150</v>
      </c>
      <c r="BE410" s="141">
        <f>IF(N410="základní",J410,0)</f>
        <v>0</v>
      </c>
      <c r="BF410" s="141">
        <f>IF(N410="snížená",J410,0)</f>
        <v>0</v>
      </c>
      <c r="BG410" s="141">
        <f>IF(N410="zákl. přenesená",J410,0)</f>
        <v>0</v>
      </c>
      <c r="BH410" s="141">
        <f>IF(N410="sníž. přenesená",J410,0)</f>
        <v>0</v>
      </c>
      <c r="BI410" s="141">
        <f>IF(N410="nulová",J410,0)</f>
        <v>0</v>
      </c>
      <c r="BJ410" s="18" t="s">
        <v>40</v>
      </c>
      <c r="BK410" s="141">
        <f>ROUND(I410*H410,2)</f>
        <v>0</v>
      </c>
      <c r="BL410" s="18" t="s">
        <v>157</v>
      </c>
      <c r="BM410" s="140" t="s">
        <v>682</v>
      </c>
    </row>
    <row r="411" spans="2:65" s="1" customFormat="1">
      <c r="B411" s="34"/>
      <c r="D411" s="163" t="s">
        <v>174</v>
      </c>
      <c r="F411" s="164" t="s">
        <v>683</v>
      </c>
      <c r="I411" s="165"/>
      <c r="L411" s="34"/>
      <c r="M411" s="166"/>
      <c r="T411" s="55"/>
      <c r="AT411" s="18" t="s">
        <v>174</v>
      </c>
      <c r="AU411" s="18" t="s">
        <v>89</v>
      </c>
    </row>
    <row r="412" spans="2:65" s="12" customFormat="1">
      <c r="B412" s="142"/>
      <c r="D412" s="143" t="s">
        <v>159</v>
      </c>
      <c r="E412" s="144" t="s">
        <v>32</v>
      </c>
      <c r="F412" s="145" t="s">
        <v>376</v>
      </c>
      <c r="H412" s="144" t="s">
        <v>32</v>
      </c>
      <c r="I412" s="146"/>
      <c r="L412" s="142"/>
      <c r="M412" s="147"/>
      <c r="T412" s="148"/>
      <c r="AT412" s="144" t="s">
        <v>159</v>
      </c>
      <c r="AU412" s="144" t="s">
        <v>89</v>
      </c>
      <c r="AV412" s="12" t="s">
        <v>40</v>
      </c>
      <c r="AW412" s="12" t="s">
        <v>38</v>
      </c>
      <c r="AX412" s="12" t="s">
        <v>80</v>
      </c>
      <c r="AY412" s="144" t="s">
        <v>150</v>
      </c>
    </row>
    <row r="413" spans="2:65" s="13" customFormat="1">
      <c r="B413" s="149"/>
      <c r="D413" s="143" t="s">
        <v>159</v>
      </c>
      <c r="E413" s="150" t="s">
        <v>32</v>
      </c>
      <c r="F413" s="151" t="s">
        <v>684</v>
      </c>
      <c r="H413" s="152">
        <v>109.455</v>
      </c>
      <c r="I413" s="153"/>
      <c r="L413" s="149"/>
      <c r="M413" s="154"/>
      <c r="T413" s="155"/>
      <c r="AT413" s="150" t="s">
        <v>159</v>
      </c>
      <c r="AU413" s="150" t="s">
        <v>89</v>
      </c>
      <c r="AV413" s="13" t="s">
        <v>89</v>
      </c>
      <c r="AW413" s="13" t="s">
        <v>38</v>
      </c>
      <c r="AX413" s="13" t="s">
        <v>80</v>
      </c>
      <c r="AY413" s="150" t="s">
        <v>150</v>
      </c>
    </row>
    <row r="414" spans="2:65" s="15" customFormat="1">
      <c r="B414" s="168"/>
      <c r="D414" s="143" t="s">
        <v>159</v>
      </c>
      <c r="E414" s="169" t="s">
        <v>32</v>
      </c>
      <c r="F414" s="170" t="s">
        <v>388</v>
      </c>
      <c r="H414" s="171">
        <v>109.455</v>
      </c>
      <c r="I414" s="172"/>
      <c r="L414" s="168"/>
      <c r="M414" s="173"/>
      <c r="T414" s="174"/>
      <c r="AT414" s="169" t="s">
        <v>159</v>
      </c>
      <c r="AU414" s="169" t="s">
        <v>89</v>
      </c>
      <c r="AV414" s="15" t="s">
        <v>168</v>
      </c>
      <c r="AW414" s="15" t="s">
        <v>38</v>
      </c>
      <c r="AX414" s="15" t="s">
        <v>80</v>
      </c>
      <c r="AY414" s="169" t="s">
        <v>150</v>
      </c>
    </row>
    <row r="415" spans="2:65" s="14" customFormat="1">
      <c r="B415" s="156"/>
      <c r="D415" s="143" t="s">
        <v>159</v>
      </c>
      <c r="E415" s="157" t="s">
        <v>32</v>
      </c>
      <c r="F415" s="158" t="s">
        <v>162</v>
      </c>
      <c r="H415" s="159">
        <v>109.455</v>
      </c>
      <c r="I415" s="160"/>
      <c r="L415" s="156"/>
      <c r="M415" s="161"/>
      <c r="T415" s="162"/>
      <c r="AT415" s="157" t="s">
        <v>159</v>
      </c>
      <c r="AU415" s="157" t="s">
        <v>89</v>
      </c>
      <c r="AV415" s="14" t="s">
        <v>157</v>
      </c>
      <c r="AW415" s="14" t="s">
        <v>38</v>
      </c>
      <c r="AX415" s="14" t="s">
        <v>40</v>
      </c>
      <c r="AY415" s="157" t="s">
        <v>150</v>
      </c>
    </row>
    <row r="416" spans="2:65" s="1" customFormat="1" ht="44.25" customHeight="1">
      <c r="B416" s="34"/>
      <c r="C416" s="129" t="s">
        <v>685</v>
      </c>
      <c r="D416" s="129" t="s">
        <v>152</v>
      </c>
      <c r="E416" s="130" t="s">
        <v>686</v>
      </c>
      <c r="F416" s="131" t="s">
        <v>687</v>
      </c>
      <c r="G416" s="132" t="s">
        <v>171</v>
      </c>
      <c r="H416" s="133">
        <v>76</v>
      </c>
      <c r="I416" s="134"/>
      <c r="J416" s="135">
        <f>ROUND(I416*H416,2)</f>
        <v>0</v>
      </c>
      <c r="K416" s="131" t="s">
        <v>172</v>
      </c>
      <c r="L416" s="34"/>
      <c r="M416" s="136" t="s">
        <v>32</v>
      </c>
      <c r="N416" s="137" t="s">
        <v>51</v>
      </c>
      <c r="P416" s="138">
        <f>O416*H416</f>
        <v>0</v>
      </c>
      <c r="Q416" s="138">
        <v>0.14737</v>
      </c>
      <c r="R416" s="138">
        <f>Q416*H416</f>
        <v>11.20012</v>
      </c>
      <c r="S416" s="138">
        <v>0</v>
      </c>
      <c r="T416" s="139">
        <f>S416*H416</f>
        <v>0</v>
      </c>
      <c r="AR416" s="140" t="s">
        <v>157</v>
      </c>
      <c r="AT416" s="140" t="s">
        <v>152</v>
      </c>
      <c r="AU416" s="140" t="s">
        <v>89</v>
      </c>
      <c r="AY416" s="18" t="s">
        <v>150</v>
      </c>
      <c r="BE416" s="141">
        <f>IF(N416="základní",J416,0)</f>
        <v>0</v>
      </c>
      <c r="BF416" s="141">
        <f>IF(N416="snížená",J416,0)</f>
        <v>0</v>
      </c>
      <c r="BG416" s="141">
        <f>IF(N416="zákl. přenesená",J416,0)</f>
        <v>0</v>
      </c>
      <c r="BH416" s="141">
        <f>IF(N416="sníž. přenesená",J416,0)</f>
        <v>0</v>
      </c>
      <c r="BI416" s="141">
        <f>IF(N416="nulová",J416,0)</f>
        <v>0</v>
      </c>
      <c r="BJ416" s="18" t="s">
        <v>40</v>
      </c>
      <c r="BK416" s="141">
        <f>ROUND(I416*H416,2)</f>
        <v>0</v>
      </c>
      <c r="BL416" s="18" t="s">
        <v>157</v>
      </c>
      <c r="BM416" s="140" t="s">
        <v>688</v>
      </c>
    </row>
    <row r="417" spans="2:65" s="1" customFormat="1">
      <c r="B417" s="34"/>
      <c r="D417" s="163" t="s">
        <v>174</v>
      </c>
      <c r="F417" s="164" t="s">
        <v>689</v>
      </c>
      <c r="I417" s="165"/>
      <c r="L417" s="34"/>
      <c r="M417" s="166"/>
      <c r="T417" s="55"/>
      <c r="AT417" s="18" t="s">
        <v>174</v>
      </c>
      <c r="AU417" s="18" t="s">
        <v>89</v>
      </c>
    </row>
    <row r="418" spans="2:65" s="12" customFormat="1">
      <c r="B418" s="142"/>
      <c r="D418" s="143" t="s">
        <v>159</v>
      </c>
      <c r="E418" s="144" t="s">
        <v>32</v>
      </c>
      <c r="F418" s="145" t="s">
        <v>376</v>
      </c>
      <c r="H418" s="144" t="s">
        <v>32</v>
      </c>
      <c r="I418" s="146"/>
      <c r="L418" s="142"/>
      <c r="M418" s="147"/>
      <c r="T418" s="148"/>
      <c r="AT418" s="144" t="s">
        <v>159</v>
      </c>
      <c r="AU418" s="144" t="s">
        <v>89</v>
      </c>
      <c r="AV418" s="12" t="s">
        <v>40</v>
      </c>
      <c r="AW418" s="12" t="s">
        <v>38</v>
      </c>
      <c r="AX418" s="12" t="s">
        <v>80</v>
      </c>
      <c r="AY418" s="144" t="s">
        <v>150</v>
      </c>
    </row>
    <row r="419" spans="2:65" s="13" customFormat="1">
      <c r="B419" s="149"/>
      <c r="D419" s="143" t="s">
        <v>159</v>
      </c>
      <c r="E419" s="150" t="s">
        <v>32</v>
      </c>
      <c r="F419" s="151" t="s">
        <v>690</v>
      </c>
      <c r="H419" s="152">
        <v>76</v>
      </c>
      <c r="I419" s="153"/>
      <c r="L419" s="149"/>
      <c r="M419" s="154"/>
      <c r="T419" s="155"/>
      <c r="AT419" s="150" t="s">
        <v>159</v>
      </c>
      <c r="AU419" s="150" t="s">
        <v>89</v>
      </c>
      <c r="AV419" s="13" t="s">
        <v>89</v>
      </c>
      <c r="AW419" s="13" t="s">
        <v>38</v>
      </c>
      <c r="AX419" s="13" t="s">
        <v>80</v>
      </c>
      <c r="AY419" s="150" t="s">
        <v>150</v>
      </c>
    </row>
    <row r="420" spans="2:65" s="15" customFormat="1">
      <c r="B420" s="168"/>
      <c r="D420" s="143" t="s">
        <v>159</v>
      </c>
      <c r="E420" s="169" t="s">
        <v>32</v>
      </c>
      <c r="F420" s="170" t="s">
        <v>588</v>
      </c>
      <c r="H420" s="171">
        <v>76</v>
      </c>
      <c r="I420" s="172"/>
      <c r="L420" s="168"/>
      <c r="M420" s="173"/>
      <c r="T420" s="174"/>
      <c r="AT420" s="169" t="s">
        <v>159</v>
      </c>
      <c r="AU420" s="169" t="s">
        <v>89</v>
      </c>
      <c r="AV420" s="15" t="s">
        <v>168</v>
      </c>
      <c r="AW420" s="15" t="s">
        <v>38</v>
      </c>
      <c r="AX420" s="15" t="s">
        <v>80</v>
      </c>
      <c r="AY420" s="169" t="s">
        <v>150</v>
      </c>
    </row>
    <row r="421" spans="2:65" s="14" customFormat="1">
      <c r="B421" s="156"/>
      <c r="D421" s="143" t="s">
        <v>159</v>
      </c>
      <c r="E421" s="157" t="s">
        <v>32</v>
      </c>
      <c r="F421" s="158" t="s">
        <v>162</v>
      </c>
      <c r="H421" s="159">
        <v>76</v>
      </c>
      <c r="I421" s="160"/>
      <c r="L421" s="156"/>
      <c r="M421" s="161"/>
      <c r="T421" s="162"/>
      <c r="AT421" s="157" t="s">
        <v>159</v>
      </c>
      <c r="AU421" s="157" t="s">
        <v>89</v>
      </c>
      <c r="AV421" s="14" t="s">
        <v>157</v>
      </c>
      <c r="AW421" s="14" t="s">
        <v>38</v>
      </c>
      <c r="AX421" s="14" t="s">
        <v>40</v>
      </c>
      <c r="AY421" s="157" t="s">
        <v>150</v>
      </c>
    </row>
    <row r="422" spans="2:65" s="1" customFormat="1" ht="16.5" customHeight="1">
      <c r="B422" s="34"/>
      <c r="C422" s="178" t="s">
        <v>691</v>
      </c>
      <c r="D422" s="178" t="s">
        <v>389</v>
      </c>
      <c r="E422" s="179" t="s">
        <v>692</v>
      </c>
      <c r="F422" s="180" t="s">
        <v>693</v>
      </c>
      <c r="G422" s="181" t="s">
        <v>171</v>
      </c>
      <c r="H422" s="182">
        <v>76.760000000000005</v>
      </c>
      <c r="I422" s="183"/>
      <c r="J422" s="184">
        <f>ROUND(I422*H422,2)</f>
        <v>0</v>
      </c>
      <c r="K422" s="180" t="s">
        <v>156</v>
      </c>
      <c r="L422" s="185"/>
      <c r="M422" s="186" t="s">
        <v>32</v>
      </c>
      <c r="N422" s="187" t="s">
        <v>51</v>
      </c>
      <c r="P422" s="138">
        <f>O422*H422</f>
        <v>0</v>
      </c>
      <c r="Q422" s="138">
        <v>6.5359999999999996</v>
      </c>
      <c r="R422" s="138">
        <f>Q422*H422</f>
        <v>501.70335999999998</v>
      </c>
      <c r="S422" s="138">
        <v>0</v>
      </c>
      <c r="T422" s="139">
        <f>S422*H422</f>
        <v>0</v>
      </c>
      <c r="AR422" s="140" t="s">
        <v>204</v>
      </c>
      <c r="AT422" s="140" t="s">
        <v>389</v>
      </c>
      <c r="AU422" s="140" t="s">
        <v>89</v>
      </c>
      <c r="AY422" s="18" t="s">
        <v>150</v>
      </c>
      <c r="BE422" s="141">
        <f>IF(N422="základní",J422,0)</f>
        <v>0</v>
      </c>
      <c r="BF422" s="141">
        <f>IF(N422="snížená",J422,0)</f>
        <v>0</v>
      </c>
      <c r="BG422" s="141">
        <f>IF(N422="zákl. přenesená",J422,0)</f>
        <v>0</v>
      </c>
      <c r="BH422" s="141">
        <f>IF(N422="sníž. přenesená",J422,0)</f>
        <v>0</v>
      </c>
      <c r="BI422" s="141">
        <f>IF(N422="nulová",J422,0)</f>
        <v>0</v>
      </c>
      <c r="BJ422" s="18" t="s">
        <v>40</v>
      </c>
      <c r="BK422" s="141">
        <f>ROUND(I422*H422,2)</f>
        <v>0</v>
      </c>
      <c r="BL422" s="18" t="s">
        <v>157</v>
      </c>
      <c r="BM422" s="140" t="s">
        <v>694</v>
      </c>
    </row>
    <row r="423" spans="2:65" s="13" customFormat="1">
      <c r="B423" s="149"/>
      <c r="D423" s="143" t="s">
        <v>159</v>
      </c>
      <c r="F423" s="151" t="s">
        <v>695</v>
      </c>
      <c r="H423" s="152">
        <v>76.760000000000005</v>
      </c>
      <c r="I423" s="153"/>
      <c r="L423" s="149"/>
      <c r="M423" s="154"/>
      <c r="T423" s="155"/>
      <c r="AT423" s="150" t="s">
        <v>159</v>
      </c>
      <c r="AU423" s="150" t="s">
        <v>89</v>
      </c>
      <c r="AV423" s="13" t="s">
        <v>89</v>
      </c>
      <c r="AW423" s="13" t="s">
        <v>4</v>
      </c>
      <c r="AX423" s="13" t="s">
        <v>40</v>
      </c>
      <c r="AY423" s="150" t="s">
        <v>150</v>
      </c>
    </row>
    <row r="424" spans="2:65" s="1" customFormat="1" ht="16.5" customHeight="1">
      <c r="B424" s="34"/>
      <c r="C424" s="178" t="s">
        <v>696</v>
      </c>
      <c r="D424" s="178" t="s">
        <v>389</v>
      </c>
      <c r="E424" s="179" t="s">
        <v>697</v>
      </c>
      <c r="F424" s="180" t="s">
        <v>698</v>
      </c>
      <c r="G424" s="181" t="s">
        <v>171</v>
      </c>
      <c r="H424" s="182">
        <v>76.760000000000005</v>
      </c>
      <c r="I424" s="183"/>
      <c r="J424" s="184">
        <f>ROUND(I424*H424,2)</f>
        <v>0</v>
      </c>
      <c r="K424" s="180" t="s">
        <v>156</v>
      </c>
      <c r="L424" s="185"/>
      <c r="M424" s="186" t="s">
        <v>32</v>
      </c>
      <c r="N424" s="187" t="s">
        <v>51</v>
      </c>
      <c r="P424" s="138">
        <f>O424*H424</f>
        <v>0</v>
      </c>
      <c r="Q424" s="138">
        <v>2.56</v>
      </c>
      <c r="R424" s="138">
        <f>Q424*H424</f>
        <v>196.50560000000002</v>
      </c>
      <c r="S424" s="138">
        <v>0</v>
      </c>
      <c r="T424" s="139">
        <f>S424*H424</f>
        <v>0</v>
      </c>
      <c r="AR424" s="140" t="s">
        <v>204</v>
      </c>
      <c r="AT424" s="140" t="s">
        <v>389</v>
      </c>
      <c r="AU424" s="140" t="s">
        <v>89</v>
      </c>
      <c r="AY424" s="18" t="s">
        <v>150</v>
      </c>
      <c r="BE424" s="141">
        <f>IF(N424="základní",J424,0)</f>
        <v>0</v>
      </c>
      <c r="BF424" s="141">
        <f>IF(N424="snížená",J424,0)</f>
        <v>0</v>
      </c>
      <c r="BG424" s="141">
        <f>IF(N424="zákl. přenesená",J424,0)</f>
        <v>0</v>
      </c>
      <c r="BH424" s="141">
        <f>IF(N424="sníž. přenesená",J424,0)</f>
        <v>0</v>
      </c>
      <c r="BI424" s="141">
        <f>IF(N424="nulová",J424,0)</f>
        <v>0</v>
      </c>
      <c r="BJ424" s="18" t="s">
        <v>40</v>
      </c>
      <c r="BK424" s="141">
        <f>ROUND(I424*H424,2)</f>
        <v>0</v>
      </c>
      <c r="BL424" s="18" t="s">
        <v>157</v>
      </c>
      <c r="BM424" s="140" t="s">
        <v>699</v>
      </c>
    </row>
    <row r="425" spans="2:65" s="13" customFormat="1">
      <c r="B425" s="149"/>
      <c r="D425" s="143" t="s">
        <v>159</v>
      </c>
      <c r="F425" s="151" t="s">
        <v>695</v>
      </c>
      <c r="H425" s="152">
        <v>76.760000000000005</v>
      </c>
      <c r="I425" s="153"/>
      <c r="L425" s="149"/>
      <c r="M425" s="154"/>
      <c r="T425" s="155"/>
      <c r="AT425" s="150" t="s">
        <v>159</v>
      </c>
      <c r="AU425" s="150" t="s">
        <v>89</v>
      </c>
      <c r="AV425" s="13" t="s">
        <v>89</v>
      </c>
      <c r="AW425" s="13" t="s">
        <v>4</v>
      </c>
      <c r="AX425" s="13" t="s">
        <v>40</v>
      </c>
      <c r="AY425" s="150" t="s">
        <v>150</v>
      </c>
    </row>
    <row r="426" spans="2:65" s="11" customFormat="1" ht="22.8" customHeight="1">
      <c r="B426" s="117"/>
      <c r="D426" s="118" t="s">
        <v>79</v>
      </c>
      <c r="E426" s="127" t="s">
        <v>157</v>
      </c>
      <c r="F426" s="127" t="s">
        <v>700</v>
      </c>
      <c r="I426" s="120"/>
      <c r="J426" s="128">
        <f>BK426</f>
        <v>0</v>
      </c>
      <c r="L426" s="117"/>
      <c r="M426" s="122"/>
      <c r="P426" s="123">
        <f>SUM(P427:P463)</f>
        <v>0</v>
      </c>
      <c r="R426" s="123">
        <f>SUM(R427:R463)</f>
        <v>3128.0692630999997</v>
      </c>
      <c r="T426" s="124">
        <f>SUM(T427:T463)</f>
        <v>0</v>
      </c>
      <c r="AR426" s="118" t="s">
        <v>40</v>
      </c>
      <c r="AT426" s="125" t="s">
        <v>79</v>
      </c>
      <c r="AU426" s="125" t="s">
        <v>40</v>
      </c>
      <c r="AY426" s="118" t="s">
        <v>150</v>
      </c>
      <c r="BK426" s="126">
        <f>SUM(BK427:BK463)</f>
        <v>0</v>
      </c>
    </row>
    <row r="427" spans="2:65" s="1" customFormat="1" ht="49.05" customHeight="1">
      <c r="B427" s="34"/>
      <c r="C427" s="129" t="s">
        <v>701</v>
      </c>
      <c r="D427" s="129" t="s">
        <v>152</v>
      </c>
      <c r="E427" s="130" t="s">
        <v>702</v>
      </c>
      <c r="F427" s="131" t="s">
        <v>703</v>
      </c>
      <c r="G427" s="132" t="s">
        <v>165</v>
      </c>
      <c r="H427" s="133">
        <v>1179.771</v>
      </c>
      <c r="I427" s="134"/>
      <c r="J427" s="135">
        <f>ROUND(I427*H427,2)</f>
        <v>0</v>
      </c>
      <c r="K427" s="131" t="s">
        <v>172</v>
      </c>
      <c r="L427" s="34"/>
      <c r="M427" s="136" t="s">
        <v>32</v>
      </c>
      <c r="N427" s="137" t="s">
        <v>51</v>
      </c>
      <c r="P427" s="138">
        <f>O427*H427</f>
        <v>0</v>
      </c>
      <c r="Q427" s="138">
        <v>2.5020099999999998</v>
      </c>
      <c r="R427" s="138">
        <f>Q427*H427</f>
        <v>2951.7988397099998</v>
      </c>
      <c r="S427" s="138">
        <v>0</v>
      </c>
      <c r="T427" s="139">
        <f>S427*H427</f>
        <v>0</v>
      </c>
      <c r="AR427" s="140" t="s">
        <v>157</v>
      </c>
      <c r="AT427" s="140" t="s">
        <v>152</v>
      </c>
      <c r="AU427" s="140" t="s">
        <v>89</v>
      </c>
      <c r="AY427" s="18" t="s">
        <v>150</v>
      </c>
      <c r="BE427" s="141">
        <f>IF(N427="základní",J427,0)</f>
        <v>0</v>
      </c>
      <c r="BF427" s="141">
        <f>IF(N427="snížená",J427,0)</f>
        <v>0</v>
      </c>
      <c r="BG427" s="141">
        <f>IF(N427="zákl. přenesená",J427,0)</f>
        <v>0</v>
      </c>
      <c r="BH427" s="141">
        <f>IF(N427="sníž. přenesená",J427,0)</f>
        <v>0</v>
      </c>
      <c r="BI427" s="141">
        <f>IF(N427="nulová",J427,0)</f>
        <v>0</v>
      </c>
      <c r="BJ427" s="18" t="s">
        <v>40</v>
      </c>
      <c r="BK427" s="141">
        <f>ROUND(I427*H427,2)</f>
        <v>0</v>
      </c>
      <c r="BL427" s="18" t="s">
        <v>157</v>
      </c>
      <c r="BM427" s="140" t="s">
        <v>704</v>
      </c>
    </row>
    <row r="428" spans="2:65" s="1" customFormat="1">
      <c r="B428" s="34"/>
      <c r="D428" s="163" t="s">
        <v>174</v>
      </c>
      <c r="F428" s="164" t="s">
        <v>705</v>
      </c>
      <c r="I428" s="165"/>
      <c r="L428" s="34"/>
      <c r="M428" s="166"/>
      <c r="T428" s="55"/>
      <c r="AT428" s="18" t="s">
        <v>174</v>
      </c>
      <c r="AU428" s="18" t="s">
        <v>89</v>
      </c>
    </row>
    <row r="429" spans="2:65" s="12" customFormat="1">
      <c r="B429" s="142"/>
      <c r="D429" s="143" t="s">
        <v>159</v>
      </c>
      <c r="E429" s="144" t="s">
        <v>32</v>
      </c>
      <c r="F429" s="145" t="s">
        <v>376</v>
      </c>
      <c r="H429" s="144" t="s">
        <v>32</v>
      </c>
      <c r="I429" s="146"/>
      <c r="L429" s="142"/>
      <c r="M429" s="147"/>
      <c r="T429" s="148"/>
      <c r="AT429" s="144" t="s">
        <v>159</v>
      </c>
      <c r="AU429" s="144" t="s">
        <v>89</v>
      </c>
      <c r="AV429" s="12" t="s">
        <v>40</v>
      </c>
      <c r="AW429" s="12" t="s">
        <v>38</v>
      </c>
      <c r="AX429" s="12" t="s">
        <v>80</v>
      </c>
      <c r="AY429" s="144" t="s">
        <v>150</v>
      </c>
    </row>
    <row r="430" spans="2:65" s="13" customFormat="1">
      <c r="B430" s="149"/>
      <c r="D430" s="143" t="s">
        <v>159</v>
      </c>
      <c r="E430" s="150" t="s">
        <v>32</v>
      </c>
      <c r="F430" s="151" t="s">
        <v>706</v>
      </c>
      <c r="H430" s="152">
        <v>1001.357</v>
      </c>
      <c r="I430" s="153"/>
      <c r="L430" s="149"/>
      <c r="M430" s="154"/>
      <c r="T430" s="155"/>
      <c r="AT430" s="150" t="s">
        <v>159</v>
      </c>
      <c r="AU430" s="150" t="s">
        <v>89</v>
      </c>
      <c r="AV430" s="13" t="s">
        <v>89</v>
      </c>
      <c r="AW430" s="13" t="s">
        <v>38</v>
      </c>
      <c r="AX430" s="13" t="s">
        <v>80</v>
      </c>
      <c r="AY430" s="150" t="s">
        <v>150</v>
      </c>
    </row>
    <row r="431" spans="2:65" s="15" customFormat="1">
      <c r="B431" s="168"/>
      <c r="D431" s="143" t="s">
        <v>159</v>
      </c>
      <c r="E431" s="169" t="s">
        <v>32</v>
      </c>
      <c r="F431" s="170" t="s">
        <v>388</v>
      </c>
      <c r="H431" s="171">
        <v>1001.357</v>
      </c>
      <c r="I431" s="172"/>
      <c r="L431" s="168"/>
      <c r="M431" s="173"/>
      <c r="T431" s="174"/>
      <c r="AT431" s="169" t="s">
        <v>159</v>
      </c>
      <c r="AU431" s="169" t="s">
        <v>89</v>
      </c>
      <c r="AV431" s="15" t="s">
        <v>168</v>
      </c>
      <c r="AW431" s="15" t="s">
        <v>38</v>
      </c>
      <c r="AX431" s="15" t="s">
        <v>80</v>
      </c>
      <c r="AY431" s="169" t="s">
        <v>150</v>
      </c>
    </row>
    <row r="432" spans="2:65" s="12" customFormat="1">
      <c r="B432" s="142"/>
      <c r="D432" s="143" t="s">
        <v>159</v>
      </c>
      <c r="E432" s="144" t="s">
        <v>32</v>
      </c>
      <c r="F432" s="145" t="s">
        <v>586</v>
      </c>
      <c r="H432" s="144" t="s">
        <v>32</v>
      </c>
      <c r="I432" s="146"/>
      <c r="L432" s="142"/>
      <c r="M432" s="147"/>
      <c r="T432" s="148"/>
      <c r="AT432" s="144" t="s">
        <v>159</v>
      </c>
      <c r="AU432" s="144" t="s">
        <v>89</v>
      </c>
      <c r="AV432" s="12" t="s">
        <v>40</v>
      </c>
      <c r="AW432" s="12" t="s">
        <v>38</v>
      </c>
      <c r="AX432" s="12" t="s">
        <v>80</v>
      </c>
      <c r="AY432" s="144" t="s">
        <v>150</v>
      </c>
    </row>
    <row r="433" spans="2:65" s="13" customFormat="1">
      <c r="B433" s="149"/>
      <c r="D433" s="143" t="s">
        <v>159</v>
      </c>
      <c r="E433" s="150" t="s">
        <v>32</v>
      </c>
      <c r="F433" s="151" t="s">
        <v>707</v>
      </c>
      <c r="H433" s="152">
        <v>178.41399999999999</v>
      </c>
      <c r="I433" s="153"/>
      <c r="L433" s="149"/>
      <c r="M433" s="154"/>
      <c r="T433" s="155"/>
      <c r="AT433" s="150" t="s">
        <v>159</v>
      </c>
      <c r="AU433" s="150" t="s">
        <v>89</v>
      </c>
      <c r="AV433" s="13" t="s">
        <v>89</v>
      </c>
      <c r="AW433" s="13" t="s">
        <v>38</v>
      </c>
      <c r="AX433" s="13" t="s">
        <v>80</v>
      </c>
      <c r="AY433" s="150" t="s">
        <v>150</v>
      </c>
    </row>
    <row r="434" spans="2:65" s="15" customFormat="1">
      <c r="B434" s="168"/>
      <c r="D434" s="143" t="s">
        <v>159</v>
      </c>
      <c r="E434" s="169" t="s">
        <v>32</v>
      </c>
      <c r="F434" s="170" t="s">
        <v>588</v>
      </c>
      <c r="H434" s="171">
        <v>178.41399999999999</v>
      </c>
      <c r="I434" s="172"/>
      <c r="L434" s="168"/>
      <c r="M434" s="173"/>
      <c r="T434" s="174"/>
      <c r="AT434" s="169" t="s">
        <v>159</v>
      </c>
      <c r="AU434" s="169" t="s">
        <v>89</v>
      </c>
      <c r="AV434" s="15" t="s">
        <v>168</v>
      </c>
      <c r="AW434" s="15" t="s">
        <v>38</v>
      </c>
      <c r="AX434" s="15" t="s">
        <v>80</v>
      </c>
      <c r="AY434" s="169" t="s">
        <v>150</v>
      </c>
    </row>
    <row r="435" spans="2:65" s="14" customFormat="1">
      <c r="B435" s="156"/>
      <c r="D435" s="143" t="s">
        <v>159</v>
      </c>
      <c r="E435" s="157" t="s">
        <v>32</v>
      </c>
      <c r="F435" s="158" t="s">
        <v>162</v>
      </c>
      <c r="H435" s="159">
        <v>1179.771</v>
      </c>
      <c r="I435" s="160"/>
      <c r="L435" s="156"/>
      <c r="M435" s="161"/>
      <c r="T435" s="162"/>
      <c r="AT435" s="157" t="s">
        <v>159</v>
      </c>
      <c r="AU435" s="157" t="s">
        <v>89</v>
      </c>
      <c r="AV435" s="14" t="s">
        <v>157</v>
      </c>
      <c r="AW435" s="14" t="s">
        <v>38</v>
      </c>
      <c r="AX435" s="14" t="s">
        <v>40</v>
      </c>
      <c r="AY435" s="157" t="s">
        <v>150</v>
      </c>
    </row>
    <row r="436" spans="2:65" s="1" customFormat="1" ht="24.15" customHeight="1">
      <c r="B436" s="34"/>
      <c r="C436" s="129" t="s">
        <v>708</v>
      </c>
      <c r="D436" s="129" t="s">
        <v>152</v>
      </c>
      <c r="E436" s="130" t="s">
        <v>709</v>
      </c>
      <c r="F436" s="131" t="s">
        <v>604</v>
      </c>
      <c r="G436" s="132" t="s">
        <v>171</v>
      </c>
      <c r="H436" s="133">
        <v>1</v>
      </c>
      <c r="I436" s="134"/>
      <c r="J436" s="135">
        <f>ROUND(I436*H436,2)</f>
        <v>0</v>
      </c>
      <c r="K436" s="131" t="s">
        <v>156</v>
      </c>
      <c r="L436" s="34"/>
      <c r="M436" s="136" t="s">
        <v>32</v>
      </c>
      <c r="N436" s="137" t="s">
        <v>51</v>
      </c>
      <c r="P436" s="138">
        <f>O436*H436</f>
        <v>0</v>
      </c>
      <c r="Q436" s="138">
        <v>0</v>
      </c>
      <c r="R436" s="138">
        <f>Q436*H436</f>
        <v>0</v>
      </c>
      <c r="S436" s="138">
        <v>0</v>
      </c>
      <c r="T436" s="139">
        <f>S436*H436</f>
        <v>0</v>
      </c>
      <c r="AR436" s="140" t="s">
        <v>157</v>
      </c>
      <c r="AT436" s="140" t="s">
        <v>152</v>
      </c>
      <c r="AU436" s="140" t="s">
        <v>89</v>
      </c>
      <c r="AY436" s="18" t="s">
        <v>150</v>
      </c>
      <c r="BE436" s="141">
        <f>IF(N436="základní",J436,0)</f>
        <v>0</v>
      </c>
      <c r="BF436" s="141">
        <f>IF(N436="snížená",J436,0)</f>
        <v>0</v>
      </c>
      <c r="BG436" s="141">
        <f>IF(N436="zákl. přenesená",J436,0)</f>
        <v>0</v>
      </c>
      <c r="BH436" s="141">
        <f>IF(N436="sníž. přenesená",J436,0)</f>
        <v>0</v>
      </c>
      <c r="BI436" s="141">
        <f>IF(N436="nulová",J436,0)</f>
        <v>0</v>
      </c>
      <c r="BJ436" s="18" t="s">
        <v>40</v>
      </c>
      <c r="BK436" s="141">
        <f>ROUND(I436*H436,2)</f>
        <v>0</v>
      </c>
      <c r="BL436" s="18" t="s">
        <v>157</v>
      </c>
      <c r="BM436" s="140" t="s">
        <v>710</v>
      </c>
    </row>
    <row r="437" spans="2:65" s="1" customFormat="1" ht="37.799999999999997" customHeight="1">
      <c r="B437" s="34"/>
      <c r="C437" s="129" t="s">
        <v>711</v>
      </c>
      <c r="D437" s="129" t="s">
        <v>152</v>
      </c>
      <c r="E437" s="130" t="s">
        <v>712</v>
      </c>
      <c r="F437" s="131" t="s">
        <v>713</v>
      </c>
      <c r="G437" s="132" t="s">
        <v>155</v>
      </c>
      <c r="H437" s="133">
        <v>4148.6369999999997</v>
      </c>
      <c r="I437" s="134"/>
      <c r="J437" s="135">
        <f>ROUND(I437*H437,2)</f>
        <v>0</v>
      </c>
      <c r="K437" s="131" t="s">
        <v>172</v>
      </c>
      <c r="L437" s="34"/>
      <c r="M437" s="136" t="s">
        <v>32</v>
      </c>
      <c r="N437" s="137" t="s">
        <v>51</v>
      </c>
      <c r="P437" s="138">
        <f>O437*H437</f>
        <v>0</v>
      </c>
      <c r="Q437" s="138">
        <v>5.5199999999999997E-3</v>
      </c>
      <c r="R437" s="138">
        <f>Q437*H437</f>
        <v>22.900476239999996</v>
      </c>
      <c r="S437" s="138">
        <v>0</v>
      </c>
      <c r="T437" s="139">
        <f>S437*H437</f>
        <v>0</v>
      </c>
      <c r="AR437" s="140" t="s">
        <v>157</v>
      </c>
      <c r="AT437" s="140" t="s">
        <v>152</v>
      </c>
      <c r="AU437" s="140" t="s">
        <v>89</v>
      </c>
      <c r="AY437" s="18" t="s">
        <v>150</v>
      </c>
      <c r="BE437" s="141">
        <f>IF(N437="základní",J437,0)</f>
        <v>0</v>
      </c>
      <c r="BF437" s="141">
        <f>IF(N437="snížená",J437,0)</f>
        <v>0</v>
      </c>
      <c r="BG437" s="141">
        <f>IF(N437="zákl. přenesená",J437,0)</f>
        <v>0</v>
      </c>
      <c r="BH437" s="141">
        <f>IF(N437="sníž. přenesená",J437,0)</f>
        <v>0</v>
      </c>
      <c r="BI437" s="141">
        <f>IF(N437="nulová",J437,0)</f>
        <v>0</v>
      </c>
      <c r="BJ437" s="18" t="s">
        <v>40</v>
      </c>
      <c r="BK437" s="141">
        <f>ROUND(I437*H437,2)</f>
        <v>0</v>
      </c>
      <c r="BL437" s="18" t="s">
        <v>157</v>
      </c>
      <c r="BM437" s="140" t="s">
        <v>714</v>
      </c>
    </row>
    <row r="438" spans="2:65" s="1" customFormat="1">
      <c r="B438" s="34"/>
      <c r="D438" s="163" t="s">
        <v>174</v>
      </c>
      <c r="F438" s="164" t="s">
        <v>715</v>
      </c>
      <c r="I438" s="165"/>
      <c r="L438" s="34"/>
      <c r="M438" s="166"/>
      <c r="T438" s="55"/>
      <c r="AT438" s="18" t="s">
        <v>174</v>
      </c>
      <c r="AU438" s="18" t="s">
        <v>89</v>
      </c>
    </row>
    <row r="439" spans="2:65" s="12" customFormat="1">
      <c r="B439" s="142"/>
      <c r="D439" s="143" t="s">
        <v>159</v>
      </c>
      <c r="E439" s="144" t="s">
        <v>32</v>
      </c>
      <c r="F439" s="145" t="s">
        <v>376</v>
      </c>
      <c r="H439" s="144" t="s">
        <v>32</v>
      </c>
      <c r="I439" s="146"/>
      <c r="L439" s="142"/>
      <c r="M439" s="147"/>
      <c r="T439" s="148"/>
      <c r="AT439" s="144" t="s">
        <v>159</v>
      </c>
      <c r="AU439" s="144" t="s">
        <v>89</v>
      </c>
      <c r="AV439" s="12" t="s">
        <v>40</v>
      </c>
      <c r="AW439" s="12" t="s">
        <v>38</v>
      </c>
      <c r="AX439" s="12" t="s">
        <v>80</v>
      </c>
      <c r="AY439" s="144" t="s">
        <v>150</v>
      </c>
    </row>
    <row r="440" spans="2:65" s="13" customFormat="1">
      <c r="B440" s="149"/>
      <c r="D440" s="143" t="s">
        <v>159</v>
      </c>
      <c r="E440" s="150" t="s">
        <v>32</v>
      </c>
      <c r="F440" s="151" t="s">
        <v>716</v>
      </c>
      <c r="H440" s="152">
        <v>3337.855</v>
      </c>
      <c r="I440" s="153"/>
      <c r="L440" s="149"/>
      <c r="M440" s="154"/>
      <c r="T440" s="155"/>
      <c r="AT440" s="150" t="s">
        <v>159</v>
      </c>
      <c r="AU440" s="150" t="s">
        <v>89</v>
      </c>
      <c r="AV440" s="13" t="s">
        <v>89</v>
      </c>
      <c r="AW440" s="13" t="s">
        <v>38</v>
      </c>
      <c r="AX440" s="13" t="s">
        <v>80</v>
      </c>
      <c r="AY440" s="150" t="s">
        <v>150</v>
      </c>
    </row>
    <row r="441" spans="2:65" s="13" customFormat="1">
      <c r="B441" s="149"/>
      <c r="D441" s="143" t="s">
        <v>159</v>
      </c>
      <c r="E441" s="150" t="s">
        <v>32</v>
      </c>
      <c r="F441" s="151" t="s">
        <v>717</v>
      </c>
      <c r="H441" s="152">
        <v>183.58199999999999</v>
      </c>
      <c r="I441" s="153"/>
      <c r="L441" s="149"/>
      <c r="M441" s="154"/>
      <c r="T441" s="155"/>
      <c r="AT441" s="150" t="s">
        <v>159</v>
      </c>
      <c r="AU441" s="150" t="s">
        <v>89</v>
      </c>
      <c r="AV441" s="13" t="s">
        <v>89</v>
      </c>
      <c r="AW441" s="13" t="s">
        <v>38</v>
      </c>
      <c r="AX441" s="13" t="s">
        <v>80</v>
      </c>
      <c r="AY441" s="150" t="s">
        <v>150</v>
      </c>
    </row>
    <row r="442" spans="2:65" s="15" customFormat="1">
      <c r="B442" s="168"/>
      <c r="D442" s="143" t="s">
        <v>159</v>
      </c>
      <c r="E442" s="169" t="s">
        <v>32</v>
      </c>
      <c r="F442" s="170" t="s">
        <v>388</v>
      </c>
      <c r="H442" s="171">
        <v>3521.4369999999999</v>
      </c>
      <c r="I442" s="172"/>
      <c r="L442" s="168"/>
      <c r="M442" s="173"/>
      <c r="T442" s="174"/>
      <c r="AT442" s="169" t="s">
        <v>159</v>
      </c>
      <c r="AU442" s="169" t="s">
        <v>89</v>
      </c>
      <c r="AV442" s="15" t="s">
        <v>168</v>
      </c>
      <c r="AW442" s="15" t="s">
        <v>38</v>
      </c>
      <c r="AX442" s="15" t="s">
        <v>80</v>
      </c>
      <c r="AY442" s="169" t="s">
        <v>150</v>
      </c>
    </row>
    <row r="443" spans="2:65" s="12" customFormat="1">
      <c r="B443" s="142"/>
      <c r="D443" s="143" t="s">
        <v>159</v>
      </c>
      <c r="E443" s="144" t="s">
        <v>32</v>
      </c>
      <c r="F443" s="145" t="s">
        <v>586</v>
      </c>
      <c r="H443" s="144" t="s">
        <v>32</v>
      </c>
      <c r="I443" s="146"/>
      <c r="L443" s="142"/>
      <c r="M443" s="147"/>
      <c r="T443" s="148"/>
      <c r="AT443" s="144" t="s">
        <v>159</v>
      </c>
      <c r="AU443" s="144" t="s">
        <v>89</v>
      </c>
      <c r="AV443" s="12" t="s">
        <v>40</v>
      </c>
      <c r="AW443" s="12" t="s">
        <v>38</v>
      </c>
      <c r="AX443" s="12" t="s">
        <v>80</v>
      </c>
      <c r="AY443" s="144" t="s">
        <v>150</v>
      </c>
    </row>
    <row r="444" spans="2:65" s="13" customFormat="1">
      <c r="B444" s="149"/>
      <c r="D444" s="143" t="s">
        <v>159</v>
      </c>
      <c r="E444" s="150" t="s">
        <v>32</v>
      </c>
      <c r="F444" s="151" t="s">
        <v>718</v>
      </c>
      <c r="H444" s="152">
        <v>594.71199999999999</v>
      </c>
      <c r="I444" s="153"/>
      <c r="L444" s="149"/>
      <c r="M444" s="154"/>
      <c r="T444" s="155"/>
      <c r="AT444" s="150" t="s">
        <v>159</v>
      </c>
      <c r="AU444" s="150" t="s">
        <v>89</v>
      </c>
      <c r="AV444" s="13" t="s">
        <v>89</v>
      </c>
      <c r="AW444" s="13" t="s">
        <v>38</v>
      </c>
      <c r="AX444" s="13" t="s">
        <v>80</v>
      </c>
      <c r="AY444" s="150" t="s">
        <v>150</v>
      </c>
    </row>
    <row r="445" spans="2:65" s="13" customFormat="1">
      <c r="B445" s="149"/>
      <c r="D445" s="143" t="s">
        <v>159</v>
      </c>
      <c r="E445" s="150" t="s">
        <v>32</v>
      </c>
      <c r="F445" s="151" t="s">
        <v>719</v>
      </c>
      <c r="H445" s="152">
        <v>32.488</v>
      </c>
      <c r="I445" s="153"/>
      <c r="L445" s="149"/>
      <c r="M445" s="154"/>
      <c r="T445" s="155"/>
      <c r="AT445" s="150" t="s">
        <v>159</v>
      </c>
      <c r="AU445" s="150" t="s">
        <v>89</v>
      </c>
      <c r="AV445" s="13" t="s">
        <v>89</v>
      </c>
      <c r="AW445" s="13" t="s">
        <v>38</v>
      </c>
      <c r="AX445" s="13" t="s">
        <v>80</v>
      </c>
      <c r="AY445" s="150" t="s">
        <v>150</v>
      </c>
    </row>
    <row r="446" spans="2:65" s="15" customFormat="1">
      <c r="B446" s="168"/>
      <c r="D446" s="143" t="s">
        <v>159</v>
      </c>
      <c r="E446" s="169" t="s">
        <v>32</v>
      </c>
      <c r="F446" s="170" t="s">
        <v>588</v>
      </c>
      <c r="H446" s="171">
        <v>627.20000000000005</v>
      </c>
      <c r="I446" s="172"/>
      <c r="L446" s="168"/>
      <c r="M446" s="173"/>
      <c r="T446" s="174"/>
      <c r="AT446" s="169" t="s">
        <v>159</v>
      </c>
      <c r="AU446" s="169" t="s">
        <v>89</v>
      </c>
      <c r="AV446" s="15" t="s">
        <v>168</v>
      </c>
      <c r="AW446" s="15" t="s">
        <v>38</v>
      </c>
      <c r="AX446" s="15" t="s">
        <v>80</v>
      </c>
      <c r="AY446" s="169" t="s">
        <v>150</v>
      </c>
    </row>
    <row r="447" spans="2:65" s="14" customFormat="1">
      <c r="B447" s="156"/>
      <c r="D447" s="143" t="s">
        <v>159</v>
      </c>
      <c r="E447" s="157" t="s">
        <v>32</v>
      </c>
      <c r="F447" s="158" t="s">
        <v>162</v>
      </c>
      <c r="H447" s="159">
        <v>4148.6369999999997</v>
      </c>
      <c r="I447" s="160"/>
      <c r="L447" s="156"/>
      <c r="M447" s="161"/>
      <c r="T447" s="162"/>
      <c r="AT447" s="157" t="s">
        <v>159</v>
      </c>
      <c r="AU447" s="157" t="s">
        <v>89</v>
      </c>
      <c r="AV447" s="14" t="s">
        <v>157</v>
      </c>
      <c r="AW447" s="14" t="s">
        <v>38</v>
      </c>
      <c r="AX447" s="14" t="s">
        <v>40</v>
      </c>
      <c r="AY447" s="157" t="s">
        <v>150</v>
      </c>
    </row>
    <row r="448" spans="2:65" s="1" customFormat="1" ht="37.799999999999997" customHeight="1">
      <c r="B448" s="34"/>
      <c r="C448" s="129" t="s">
        <v>720</v>
      </c>
      <c r="D448" s="129" t="s">
        <v>152</v>
      </c>
      <c r="E448" s="130" t="s">
        <v>721</v>
      </c>
      <c r="F448" s="131" t="s">
        <v>722</v>
      </c>
      <c r="G448" s="132" t="s">
        <v>155</v>
      </c>
      <c r="H448" s="133">
        <v>4148.6369999999997</v>
      </c>
      <c r="I448" s="134"/>
      <c r="J448" s="135">
        <f>ROUND(I448*H448,2)</f>
        <v>0</v>
      </c>
      <c r="K448" s="131" t="s">
        <v>172</v>
      </c>
      <c r="L448" s="34"/>
      <c r="M448" s="136" t="s">
        <v>32</v>
      </c>
      <c r="N448" s="137" t="s">
        <v>51</v>
      </c>
      <c r="P448" s="138">
        <f>O448*H448</f>
        <v>0</v>
      </c>
      <c r="Q448" s="138">
        <v>0</v>
      </c>
      <c r="R448" s="138">
        <f>Q448*H448</f>
        <v>0</v>
      </c>
      <c r="S448" s="138">
        <v>0</v>
      </c>
      <c r="T448" s="139">
        <f>S448*H448</f>
        <v>0</v>
      </c>
      <c r="AR448" s="140" t="s">
        <v>157</v>
      </c>
      <c r="AT448" s="140" t="s">
        <v>152</v>
      </c>
      <c r="AU448" s="140" t="s">
        <v>89</v>
      </c>
      <c r="AY448" s="18" t="s">
        <v>150</v>
      </c>
      <c r="BE448" s="141">
        <f>IF(N448="základní",J448,0)</f>
        <v>0</v>
      </c>
      <c r="BF448" s="141">
        <f>IF(N448="snížená",J448,0)</f>
        <v>0</v>
      </c>
      <c r="BG448" s="141">
        <f>IF(N448="zákl. přenesená",J448,0)</f>
        <v>0</v>
      </c>
      <c r="BH448" s="141">
        <f>IF(N448="sníž. přenesená",J448,0)</f>
        <v>0</v>
      </c>
      <c r="BI448" s="141">
        <f>IF(N448="nulová",J448,0)</f>
        <v>0</v>
      </c>
      <c r="BJ448" s="18" t="s">
        <v>40</v>
      </c>
      <c r="BK448" s="141">
        <f>ROUND(I448*H448,2)</f>
        <v>0</v>
      </c>
      <c r="BL448" s="18" t="s">
        <v>157</v>
      </c>
      <c r="BM448" s="140" t="s">
        <v>723</v>
      </c>
    </row>
    <row r="449" spans="2:65" s="1" customFormat="1">
      <c r="B449" s="34"/>
      <c r="D449" s="163" t="s">
        <v>174</v>
      </c>
      <c r="F449" s="164" t="s">
        <v>724</v>
      </c>
      <c r="I449" s="165"/>
      <c r="L449" s="34"/>
      <c r="M449" s="166"/>
      <c r="T449" s="55"/>
      <c r="AT449" s="18" t="s">
        <v>174</v>
      </c>
      <c r="AU449" s="18" t="s">
        <v>89</v>
      </c>
    </row>
    <row r="450" spans="2:65" s="1" customFormat="1" ht="37.799999999999997" customHeight="1">
      <c r="B450" s="34"/>
      <c r="C450" s="129" t="s">
        <v>725</v>
      </c>
      <c r="D450" s="129" t="s">
        <v>152</v>
      </c>
      <c r="E450" s="130" t="s">
        <v>726</v>
      </c>
      <c r="F450" s="131" t="s">
        <v>727</v>
      </c>
      <c r="G450" s="132" t="s">
        <v>155</v>
      </c>
      <c r="H450" s="133">
        <v>3932.567</v>
      </c>
      <c r="I450" s="134"/>
      <c r="J450" s="135">
        <f>ROUND(I450*H450,2)</f>
        <v>0</v>
      </c>
      <c r="K450" s="131" t="s">
        <v>172</v>
      </c>
      <c r="L450" s="34"/>
      <c r="M450" s="136" t="s">
        <v>32</v>
      </c>
      <c r="N450" s="137" t="s">
        <v>51</v>
      </c>
      <c r="P450" s="138">
        <f>O450*H450</f>
        <v>0</v>
      </c>
      <c r="Q450" s="138">
        <v>1E-3</v>
      </c>
      <c r="R450" s="138">
        <f>Q450*H450</f>
        <v>3.9325670000000001</v>
      </c>
      <c r="S450" s="138">
        <v>0</v>
      </c>
      <c r="T450" s="139">
        <f>S450*H450</f>
        <v>0</v>
      </c>
      <c r="AR450" s="140" t="s">
        <v>157</v>
      </c>
      <c r="AT450" s="140" t="s">
        <v>152</v>
      </c>
      <c r="AU450" s="140" t="s">
        <v>89</v>
      </c>
      <c r="AY450" s="18" t="s">
        <v>150</v>
      </c>
      <c r="BE450" s="141">
        <f>IF(N450="základní",J450,0)</f>
        <v>0</v>
      </c>
      <c r="BF450" s="141">
        <f>IF(N450="snížená",J450,0)</f>
        <v>0</v>
      </c>
      <c r="BG450" s="141">
        <f>IF(N450="zákl. přenesená",J450,0)</f>
        <v>0</v>
      </c>
      <c r="BH450" s="141">
        <f>IF(N450="sníž. přenesená",J450,0)</f>
        <v>0</v>
      </c>
      <c r="BI450" s="141">
        <f>IF(N450="nulová",J450,0)</f>
        <v>0</v>
      </c>
      <c r="BJ450" s="18" t="s">
        <v>40</v>
      </c>
      <c r="BK450" s="141">
        <f>ROUND(I450*H450,2)</f>
        <v>0</v>
      </c>
      <c r="BL450" s="18" t="s">
        <v>157</v>
      </c>
      <c r="BM450" s="140" t="s">
        <v>728</v>
      </c>
    </row>
    <row r="451" spans="2:65" s="1" customFormat="1">
      <c r="B451" s="34"/>
      <c r="D451" s="163" t="s">
        <v>174</v>
      </c>
      <c r="F451" s="164" t="s">
        <v>729</v>
      </c>
      <c r="I451" s="165"/>
      <c r="L451" s="34"/>
      <c r="M451" s="166"/>
      <c r="T451" s="55"/>
      <c r="AT451" s="18" t="s">
        <v>174</v>
      </c>
      <c r="AU451" s="18" t="s">
        <v>89</v>
      </c>
    </row>
    <row r="452" spans="2:65" s="12" customFormat="1">
      <c r="B452" s="142"/>
      <c r="D452" s="143" t="s">
        <v>159</v>
      </c>
      <c r="E452" s="144" t="s">
        <v>32</v>
      </c>
      <c r="F452" s="145" t="s">
        <v>376</v>
      </c>
      <c r="H452" s="144" t="s">
        <v>32</v>
      </c>
      <c r="I452" s="146"/>
      <c r="L452" s="142"/>
      <c r="M452" s="147"/>
      <c r="T452" s="148"/>
      <c r="AT452" s="144" t="s">
        <v>159</v>
      </c>
      <c r="AU452" s="144" t="s">
        <v>89</v>
      </c>
      <c r="AV452" s="12" t="s">
        <v>40</v>
      </c>
      <c r="AW452" s="12" t="s">
        <v>38</v>
      </c>
      <c r="AX452" s="12" t="s">
        <v>80</v>
      </c>
      <c r="AY452" s="144" t="s">
        <v>150</v>
      </c>
    </row>
    <row r="453" spans="2:65" s="13" customFormat="1">
      <c r="B453" s="149"/>
      <c r="D453" s="143" t="s">
        <v>159</v>
      </c>
      <c r="E453" s="150" t="s">
        <v>32</v>
      </c>
      <c r="F453" s="151" t="s">
        <v>716</v>
      </c>
      <c r="H453" s="152">
        <v>3337.855</v>
      </c>
      <c r="I453" s="153"/>
      <c r="L453" s="149"/>
      <c r="M453" s="154"/>
      <c r="T453" s="155"/>
      <c r="AT453" s="150" t="s">
        <v>159</v>
      </c>
      <c r="AU453" s="150" t="s">
        <v>89</v>
      </c>
      <c r="AV453" s="13" t="s">
        <v>89</v>
      </c>
      <c r="AW453" s="13" t="s">
        <v>38</v>
      </c>
      <c r="AX453" s="13" t="s">
        <v>80</v>
      </c>
      <c r="AY453" s="150" t="s">
        <v>150</v>
      </c>
    </row>
    <row r="454" spans="2:65" s="15" customFormat="1">
      <c r="B454" s="168"/>
      <c r="D454" s="143" t="s">
        <v>159</v>
      </c>
      <c r="E454" s="169" t="s">
        <v>32</v>
      </c>
      <c r="F454" s="170" t="s">
        <v>388</v>
      </c>
      <c r="H454" s="171">
        <v>3337.855</v>
      </c>
      <c r="I454" s="172"/>
      <c r="L454" s="168"/>
      <c r="M454" s="173"/>
      <c r="T454" s="174"/>
      <c r="AT454" s="169" t="s">
        <v>159</v>
      </c>
      <c r="AU454" s="169" t="s">
        <v>89</v>
      </c>
      <c r="AV454" s="15" t="s">
        <v>168</v>
      </c>
      <c r="AW454" s="15" t="s">
        <v>38</v>
      </c>
      <c r="AX454" s="15" t="s">
        <v>80</v>
      </c>
      <c r="AY454" s="169" t="s">
        <v>150</v>
      </c>
    </row>
    <row r="455" spans="2:65" s="12" customFormat="1">
      <c r="B455" s="142"/>
      <c r="D455" s="143" t="s">
        <v>159</v>
      </c>
      <c r="E455" s="144" t="s">
        <v>32</v>
      </c>
      <c r="F455" s="145" t="s">
        <v>586</v>
      </c>
      <c r="H455" s="144" t="s">
        <v>32</v>
      </c>
      <c r="I455" s="146"/>
      <c r="L455" s="142"/>
      <c r="M455" s="147"/>
      <c r="T455" s="148"/>
      <c r="AT455" s="144" t="s">
        <v>159</v>
      </c>
      <c r="AU455" s="144" t="s">
        <v>89</v>
      </c>
      <c r="AV455" s="12" t="s">
        <v>40</v>
      </c>
      <c r="AW455" s="12" t="s">
        <v>38</v>
      </c>
      <c r="AX455" s="12" t="s">
        <v>80</v>
      </c>
      <c r="AY455" s="144" t="s">
        <v>150</v>
      </c>
    </row>
    <row r="456" spans="2:65" s="13" customFormat="1">
      <c r="B456" s="149"/>
      <c r="D456" s="143" t="s">
        <v>159</v>
      </c>
      <c r="E456" s="150" t="s">
        <v>32</v>
      </c>
      <c r="F456" s="151" t="s">
        <v>718</v>
      </c>
      <c r="H456" s="152">
        <v>594.71199999999999</v>
      </c>
      <c r="I456" s="153"/>
      <c r="L456" s="149"/>
      <c r="M456" s="154"/>
      <c r="T456" s="155"/>
      <c r="AT456" s="150" t="s">
        <v>159</v>
      </c>
      <c r="AU456" s="150" t="s">
        <v>89</v>
      </c>
      <c r="AV456" s="13" t="s">
        <v>89</v>
      </c>
      <c r="AW456" s="13" t="s">
        <v>38</v>
      </c>
      <c r="AX456" s="13" t="s">
        <v>80</v>
      </c>
      <c r="AY456" s="150" t="s">
        <v>150</v>
      </c>
    </row>
    <row r="457" spans="2:65" s="15" customFormat="1">
      <c r="B457" s="168"/>
      <c r="D457" s="143" t="s">
        <v>159</v>
      </c>
      <c r="E457" s="169" t="s">
        <v>32</v>
      </c>
      <c r="F457" s="170" t="s">
        <v>588</v>
      </c>
      <c r="H457" s="171">
        <v>594.71199999999999</v>
      </c>
      <c r="I457" s="172"/>
      <c r="L457" s="168"/>
      <c r="M457" s="173"/>
      <c r="T457" s="174"/>
      <c r="AT457" s="169" t="s">
        <v>159</v>
      </c>
      <c r="AU457" s="169" t="s">
        <v>89</v>
      </c>
      <c r="AV457" s="15" t="s">
        <v>168</v>
      </c>
      <c r="AW457" s="15" t="s">
        <v>38</v>
      </c>
      <c r="AX457" s="15" t="s">
        <v>80</v>
      </c>
      <c r="AY457" s="169" t="s">
        <v>150</v>
      </c>
    </row>
    <row r="458" spans="2:65" s="14" customFormat="1">
      <c r="B458" s="156"/>
      <c r="D458" s="143" t="s">
        <v>159</v>
      </c>
      <c r="E458" s="157" t="s">
        <v>32</v>
      </c>
      <c r="F458" s="158" t="s">
        <v>162</v>
      </c>
      <c r="H458" s="159">
        <v>3932.567</v>
      </c>
      <c r="I458" s="160"/>
      <c r="L458" s="156"/>
      <c r="M458" s="161"/>
      <c r="T458" s="162"/>
      <c r="AT458" s="157" t="s">
        <v>159</v>
      </c>
      <c r="AU458" s="157" t="s">
        <v>89</v>
      </c>
      <c r="AV458" s="14" t="s">
        <v>157</v>
      </c>
      <c r="AW458" s="14" t="s">
        <v>38</v>
      </c>
      <c r="AX458" s="14" t="s">
        <v>40</v>
      </c>
      <c r="AY458" s="157" t="s">
        <v>150</v>
      </c>
    </row>
    <row r="459" spans="2:65" s="1" customFormat="1" ht="37.799999999999997" customHeight="1">
      <c r="B459" s="34"/>
      <c r="C459" s="129" t="s">
        <v>730</v>
      </c>
      <c r="D459" s="129" t="s">
        <v>152</v>
      </c>
      <c r="E459" s="130" t="s">
        <v>731</v>
      </c>
      <c r="F459" s="131" t="s">
        <v>732</v>
      </c>
      <c r="G459" s="132" t="s">
        <v>155</v>
      </c>
      <c r="H459" s="133">
        <v>3932.567</v>
      </c>
      <c r="I459" s="134"/>
      <c r="J459" s="135">
        <f>ROUND(I459*H459,2)</f>
        <v>0</v>
      </c>
      <c r="K459" s="131" t="s">
        <v>172</v>
      </c>
      <c r="L459" s="34"/>
      <c r="M459" s="136" t="s">
        <v>32</v>
      </c>
      <c r="N459" s="137" t="s">
        <v>51</v>
      </c>
      <c r="P459" s="138">
        <f>O459*H459</f>
        <v>0</v>
      </c>
      <c r="Q459" s="138">
        <v>0</v>
      </c>
      <c r="R459" s="138">
        <f>Q459*H459</f>
        <v>0</v>
      </c>
      <c r="S459" s="138">
        <v>0</v>
      </c>
      <c r="T459" s="139">
        <f>S459*H459</f>
        <v>0</v>
      </c>
      <c r="AR459" s="140" t="s">
        <v>157</v>
      </c>
      <c r="AT459" s="140" t="s">
        <v>152</v>
      </c>
      <c r="AU459" s="140" t="s">
        <v>89</v>
      </c>
      <c r="AY459" s="18" t="s">
        <v>150</v>
      </c>
      <c r="BE459" s="141">
        <f>IF(N459="základní",J459,0)</f>
        <v>0</v>
      </c>
      <c r="BF459" s="141">
        <f>IF(N459="snížená",J459,0)</f>
        <v>0</v>
      </c>
      <c r="BG459" s="141">
        <f>IF(N459="zákl. přenesená",J459,0)</f>
        <v>0</v>
      </c>
      <c r="BH459" s="141">
        <f>IF(N459="sníž. přenesená",J459,0)</f>
        <v>0</v>
      </c>
      <c r="BI459" s="141">
        <f>IF(N459="nulová",J459,0)</f>
        <v>0</v>
      </c>
      <c r="BJ459" s="18" t="s">
        <v>40</v>
      </c>
      <c r="BK459" s="141">
        <f>ROUND(I459*H459,2)</f>
        <v>0</v>
      </c>
      <c r="BL459" s="18" t="s">
        <v>157</v>
      </c>
      <c r="BM459" s="140" t="s">
        <v>733</v>
      </c>
    </row>
    <row r="460" spans="2:65" s="1" customFormat="1">
      <c r="B460" s="34"/>
      <c r="D460" s="163" t="s">
        <v>174</v>
      </c>
      <c r="F460" s="164" t="s">
        <v>734</v>
      </c>
      <c r="I460" s="165"/>
      <c r="L460" s="34"/>
      <c r="M460" s="166"/>
      <c r="T460" s="55"/>
      <c r="AT460" s="18" t="s">
        <v>174</v>
      </c>
      <c r="AU460" s="18" t="s">
        <v>89</v>
      </c>
    </row>
    <row r="461" spans="2:65" s="1" customFormat="1" ht="78" customHeight="1">
      <c r="B461" s="34"/>
      <c r="C461" s="129" t="s">
        <v>735</v>
      </c>
      <c r="D461" s="129" t="s">
        <v>152</v>
      </c>
      <c r="E461" s="130" t="s">
        <v>736</v>
      </c>
      <c r="F461" s="131" t="s">
        <v>737</v>
      </c>
      <c r="G461" s="132" t="s">
        <v>282</v>
      </c>
      <c r="H461" s="133">
        <v>141.57300000000001</v>
      </c>
      <c r="I461" s="134"/>
      <c r="J461" s="135">
        <f>ROUND(I461*H461,2)</f>
        <v>0</v>
      </c>
      <c r="K461" s="131" t="s">
        <v>172</v>
      </c>
      <c r="L461" s="34"/>
      <c r="M461" s="136" t="s">
        <v>32</v>
      </c>
      <c r="N461" s="137" t="s">
        <v>51</v>
      </c>
      <c r="P461" s="138">
        <f>O461*H461</f>
        <v>0</v>
      </c>
      <c r="Q461" s="138">
        <v>1.05555</v>
      </c>
      <c r="R461" s="138">
        <f>Q461*H461</f>
        <v>149.43738015</v>
      </c>
      <c r="S461" s="138">
        <v>0</v>
      </c>
      <c r="T461" s="139">
        <f>S461*H461</f>
        <v>0</v>
      </c>
      <c r="AR461" s="140" t="s">
        <v>157</v>
      </c>
      <c r="AT461" s="140" t="s">
        <v>152</v>
      </c>
      <c r="AU461" s="140" t="s">
        <v>89</v>
      </c>
      <c r="AY461" s="18" t="s">
        <v>150</v>
      </c>
      <c r="BE461" s="141">
        <f>IF(N461="základní",J461,0)</f>
        <v>0</v>
      </c>
      <c r="BF461" s="141">
        <f>IF(N461="snížená",J461,0)</f>
        <v>0</v>
      </c>
      <c r="BG461" s="141">
        <f>IF(N461="zákl. přenesená",J461,0)</f>
        <v>0</v>
      </c>
      <c r="BH461" s="141">
        <f>IF(N461="sníž. přenesená",J461,0)</f>
        <v>0</v>
      </c>
      <c r="BI461" s="141">
        <f>IF(N461="nulová",J461,0)</f>
        <v>0</v>
      </c>
      <c r="BJ461" s="18" t="s">
        <v>40</v>
      </c>
      <c r="BK461" s="141">
        <f>ROUND(I461*H461,2)</f>
        <v>0</v>
      </c>
      <c r="BL461" s="18" t="s">
        <v>157</v>
      </c>
      <c r="BM461" s="140" t="s">
        <v>738</v>
      </c>
    </row>
    <row r="462" spans="2:65" s="1" customFormat="1">
      <c r="B462" s="34"/>
      <c r="D462" s="163" t="s">
        <v>174</v>
      </c>
      <c r="F462" s="164" t="s">
        <v>739</v>
      </c>
      <c r="I462" s="165"/>
      <c r="L462" s="34"/>
      <c r="M462" s="166"/>
      <c r="T462" s="55"/>
      <c r="AT462" s="18" t="s">
        <v>174</v>
      </c>
      <c r="AU462" s="18" t="s">
        <v>89</v>
      </c>
    </row>
    <row r="463" spans="2:65" s="13" customFormat="1">
      <c r="B463" s="149"/>
      <c r="D463" s="143" t="s">
        <v>159</v>
      </c>
      <c r="E463" s="150" t="s">
        <v>32</v>
      </c>
      <c r="F463" s="151" t="s">
        <v>740</v>
      </c>
      <c r="H463" s="152">
        <v>141.57300000000001</v>
      </c>
      <c r="I463" s="153"/>
      <c r="L463" s="149"/>
      <c r="M463" s="154"/>
      <c r="T463" s="155"/>
      <c r="AT463" s="150" t="s">
        <v>159</v>
      </c>
      <c r="AU463" s="150" t="s">
        <v>89</v>
      </c>
      <c r="AV463" s="13" t="s">
        <v>89</v>
      </c>
      <c r="AW463" s="13" t="s">
        <v>38</v>
      </c>
      <c r="AX463" s="13" t="s">
        <v>40</v>
      </c>
      <c r="AY463" s="150" t="s">
        <v>150</v>
      </c>
    </row>
    <row r="464" spans="2:65" s="11" customFormat="1" ht="22.8" customHeight="1">
      <c r="B464" s="117"/>
      <c r="D464" s="118" t="s">
        <v>79</v>
      </c>
      <c r="E464" s="127" t="s">
        <v>190</v>
      </c>
      <c r="F464" s="127" t="s">
        <v>741</v>
      </c>
      <c r="I464" s="120"/>
      <c r="J464" s="128">
        <f>BK464</f>
        <v>0</v>
      </c>
      <c r="L464" s="117"/>
      <c r="M464" s="122"/>
      <c r="P464" s="123">
        <f>SUM(P465:P602)</f>
        <v>0</v>
      </c>
      <c r="R464" s="123">
        <f>SUM(R465:R602)</f>
        <v>1610.7245714999999</v>
      </c>
      <c r="T464" s="124">
        <f>SUM(T465:T602)</f>
        <v>0.42027360000000002</v>
      </c>
      <c r="AR464" s="118" t="s">
        <v>40</v>
      </c>
      <c r="AT464" s="125" t="s">
        <v>79</v>
      </c>
      <c r="AU464" s="125" t="s">
        <v>40</v>
      </c>
      <c r="AY464" s="118" t="s">
        <v>150</v>
      </c>
      <c r="BK464" s="126">
        <f>SUM(BK465:BK602)</f>
        <v>0</v>
      </c>
    </row>
    <row r="465" spans="2:65" s="1" customFormat="1" ht="37.799999999999997" customHeight="1">
      <c r="B465" s="34"/>
      <c r="C465" s="129" t="s">
        <v>742</v>
      </c>
      <c r="D465" s="129" t="s">
        <v>152</v>
      </c>
      <c r="E465" s="130" t="s">
        <v>743</v>
      </c>
      <c r="F465" s="131" t="s">
        <v>744</v>
      </c>
      <c r="G465" s="132" t="s">
        <v>155</v>
      </c>
      <c r="H465" s="133">
        <v>3932.567</v>
      </c>
      <c r="I465" s="134"/>
      <c r="J465" s="135">
        <f>ROUND(I465*H465,2)</f>
        <v>0</v>
      </c>
      <c r="K465" s="131" t="s">
        <v>172</v>
      </c>
      <c r="L465" s="34"/>
      <c r="M465" s="136" t="s">
        <v>32</v>
      </c>
      <c r="N465" s="137" t="s">
        <v>51</v>
      </c>
      <c r="P465" s="138">
        <f>O465*H465</f>
        <v>0</v>
      </c>
      <c r="Q465" s="138">
        <v>0</v>
      </c>
      <c r="R465" s="138">
        <f>Q465*H465</f>
        <v>0</v>
      </c>
      <c r="S465" s="138">
        <v>0</v>
      </c>
      <c r="T465" s="139">
        <f>S465*H465</f>
        <v>0</v>
      </c>
      <c r="AR465" s="140" t="s">
        <v>157</v>
      </c>
      <c r="AT465" s="140" t="s">
        <v>152</v>
      </c>
      <c r="AU465" s="140" t="s">
        <v>89</v>
      </c>
      <c r="AY465" s="18" t="s">
        <v>150</v>
      </c>
      <c r="BE465" s="141">
        <f>IF(N465="základní",J465,0)</f>
        <v>0</v>
      </c>
      <c r="BF465" s="141">
        <f>IF(N465="snížená",J465,0)</f>
        <v>0</v>
      </c>
      <c r="BG465" s="141">
        <f>IF(N465="zákl. přenesená",J465,0)</f>
        <v>0</v>
      </c>
      <c r="BH465" s="141">
        <f>IF(N465="sníž. přenesená",J465,0)</f>
        <v>0</v>
      </c>
      <c r="BI465" s="141">
        <f>IF(N465="nulová",J465,0)</f>
        <v>0</v>
      </c>
      <c r="BJ465" s="18" t="s">
        <v>40</v>
      </c>
      <c r="BK465" s="141">
        <f>ROUND(I465*H465,2)</f>
        <v>0</v>
      </c>
      <c r="BL465" s="18" t="s">
        <v>157</v>
      </c>
      <c r="BM465" s="140" t="s">
        <v>745</v>
      </c>
    </row>
    <row r="466" spans="2:65" s="1" customFormat="1">
      <c r="B466" s="34"/>
      <c r="D466" s="163" t="s">
        <v>174</v>
      </c>
      <c r="F466" s="164" t="s">
        <v>746</v>
      </c>
      <c r="I466" s="165"/>
      <c r="L466" s="34"/>
      <c r="M466" s="166"/>
      <c r="T466" s="55"/>
      <c r="AT466" s="18" t="s">
        <v>174</v>
      </c>
      <c r="AU466" s="18" t="s">
        <v>89</v>
      </c>
    </row>
    <row r="467" spans="2:65" s="12" customFormat="1">
      <c r="B467" s="142"/>
      <c r="D467" s="143" t="s">
        <v>159</v>
      </c>
      <c r="E467" s="144" t="s">
        <v>32</v>
      </c>
      <c r="F467" s="145" t="s">
        <v>376</v>
      </c>
      <c r="H467" s="144" t="s">
        <v>32</v>
      </c>
      <c r="I467" s="146"/>
      <c r="L467" s="142"/>
      <c r="M467" s="147"/>
      <c r="T467" s="148"/>
      <c r="AT467" s="144" t="s">
        <v>159</v>
      </c>
      <c r="AU467" s="144" t="s">
        <v>89</v>
      </c>
      <c r="AV467" s="12" t="s">
        <v>40</v>
      </c>
      <c r="AW467" s="12" t="s">
        <v>38</v>
      </c>
      <c r="AX467" s="12" t="s">
        <v>80</v>
      </c>
      <c r="AY467" s="144" t="s">
        <v>150</v>
      </c>
    </row>
    <row r="468" spans="2:65" s="13" customFormat="1">
      <c r="B468" s="149"/>
      <c r="D468" s="143" t="s">
        <v>159</v>
      </c>
      <c r="E468" s="150" t="s">
        <v>32</v>
      </c>
      <c r="F468" s="151" t="s">
        <v>716</v>
      </c>
      <c r="H468" s="152">
        <v>3337.855</v>
      </c>
      <c r="I468" s="153"/>
      <c r="L468" s="149"/>
      <c r="M468" s="154"/>
      <c r="T468" s="155"/>
      <c r="AT468" s="150" t="s">
        <v>159</v>
      </c>
      <c r="AU468" s="150" t="s">
        <v>89</v>
      </c>
      <c r="AV468" s="13" t="s">
        <v>89</v>
      </c>
      <c r="AW468" s="13" t="s">
        <v>38</v>
      </c>
      <c r="AX468" s="13" t="s">
        <v>80</v>
      </c>
      <c r="AY468" s="150" t="s">
        <v>150</v>
      </c>
    </row>
    <row r="469" spans="2:65" s="15" customFormat="1">
      <c r="B469" s="168"/>
      <c r="D469" s="143" t="s">
        <v>159</v>
      </c>
      <c r="E469" s="169" t="s">
        <v>32</v>
      </c>
      <c r="F469" s="170" t="s">
        <v>388</v>
      </c>
      <c r="H469" s="171">
        <v>3337.855</v>
      </c>
      <c r="I469" s="172"/>
      <c r="L469" s="168"/>
      <c r="M469" s="173"/>
      <c r="T469" s="174"/>
      <c r="AT469" s="169" t="s">
        <v>159</v>
      </c>
      <c r="AU469" s="169" t="s">
        <v>89</v>
      </c>
      <c r="AV469" s="15" t="s">
        <v>168</v>
      </c>
      <c r="AW469" s="15" t="s">
        <v>38</v>
      </c>
      <c r="AX469" s="15" t="s">
        <v>80</v>
      </c>
      <c r="AY469" s="169" t="s">
        <v>150</v>
      </c>
    </row>
    <row r="470" spans="2:65" s="12" customFormat="1">
      <c r="B470" s="142"/>
      <c r="D470" s="143" t="s">
        <v>159</v>
      </c>
      <c r="E470" s="144" t="s">
        <v>32</v>
      </c>
      <c r="F470" s="145" t="s">
        <v>586</v>
      </c>
      <c r="H470" s="144" t="s">
        <v>32</v>
      </c>
      <c r="I470" s="146"/>
      <c r="L470" s="142"/>
      <c r="M470" s="147"/>
      <c r="T470" s="148"/>
      <c r="AT470" s="144" t="s">
        <v>159</v>
      </c>
      <c r="AU470" s="144" t="s">
        <v>89</v>
      </c>
      <c r="AV470" s="12" t="s">
        <v>40</v>
      </c>
      <c r="AW470" s="12" t="s">
        <v>38</v>
      </c>
      <c r="AX470" s="12" t="s">
        <v>80</v>
      </c>
      <c r="AY470" s="144" t="s">
        <v>150</v>
      </c>
    </row>
    <row r="471" spans="2:65" s="13" customFormat="1">
      <c r="B471" s="149"/>
      <c r="D471" s="143" t="s">
        <v>159</v>
      </c>
      <c r="E471" s="150" t="s">
        <v>32</v>
      </c>
      <c r="F471" s="151" t="s">
        <v>718</v>
      </c>
      <c r="H471" s="152">
        <v>594.71199999999999</v>
      </c>
      <c r="I471" s="153"/>
      <c r="L471" s="149"/>
      <c r="M471" s="154"/>
      <c r="T471" s="155"/>
      <c r="AT471" s="150" t="s">
        <v>159</v>
      </c>
      <c r="AU471" s="150" t="s">
        <v>89</v>
      </c>
      <c r="AV471" s="13" t="s">
        <v>89</v>
      </c>
      <c r="AW471" s="13" t="s">
        <v>38</v>
      </c>
      <c r="AX471" s="13" t="s">
        <v>80</v>
      </c>
      <c r="AY471" s="150" t="s">
        <v>150</v>
      </c>
    </row>
    <row r="472" spans="2:65" s="15" customFormat="1">
      <c r="B472" s="168"/>
      <c r="D472" s="143" t="s">
        <v>159</v>
      </c>
      <c r="E472" s="169" t="s">
        <v>32</v>
      </c>
      <c r="F472" s="170" t="s">
        <v>588</v>
      </c>
      <c r="H472" s="171">
        <v>594.71199999999999</v>
      </c>
      <c r="I472" s="172"/>
      <c r="L472" s="168"/>
      <c r="M472" s="173"/>
      <c r="T472" s="174"/>
      <c r="AT472" s="169" t="s">
        <v>159</v>
      </c>
      <c r="AU472" s="169" t="s">
        <v>89</v>
      </c>
      <c r="AV472" s="15" t="s">
        <v>168</v>
      </c>
      <c r="AW472" s="15" t="s">
        <v>38</v>
      </c>
      <c r="AX472" s="15" t="s">
        <v>80</v>
      </c>
      <c r="AY472" s="169" t="s">
        <v>150</v>
      </c>
    </row>
    <row r="473" spans="2:65" s="14" customFormat="1">
      <c r="B473" s="156"/>
      <c r="D473" s="143" t="s">
        <v>159</v>
      </c>
      <c r="E473" s="157" t="s">
        <v>32</v>
      </c>
      <c r="F473" s="158" t="s">
        <v>162</v>
      </c>
      <c r="H473" s="159">
        <v>3932.567</v>
      </c>
      <c r="I473" s="160"/>
      <c r="L473" s="156"/>
      <c r="M473" s="161"/>
      <c r="T473" s="162"/>
      <c r="AT473" s="157" t="s">
        <v>159</v>
      </c>
      <c r="AU473" s="157" t="s">
        <v>89</v>
      </c>
      <c r="AV473" s="14" t="s">
        <v>157</v>
      </c>
      <c r="AW473" s="14" t="s">
        <v>38</v>
      </c>
      <c r="AX473" s="14" t="s">
        <v>40</v>
      </c>
      <c r="AY473" s="157" t="s">
        <v>150</v>
      </c>
    </row>
    <row r="474" spans="2:65" s="1" customFormat="1" ht="66.75" customHeight="1">
      <c r="B474" s="34"/>
      <c r="C474" s="129" t="s">
        <v>747</v>
      </c>
      <c r="D474" s="129" t="s">
        <v>152</v>
      </c>
      <c r="E474" s="130" t="s">
        <v>748</v>
      </c>
      <c r="F474" s="131" t="s">
        <v>749</v>
      </c>
      <c r="G474" s="132" t="s">
        <v>155</v>
      </c>
      <c r="H474" s="133">
        <v>3932.567</v>
      </c>
      <c r="I474" s="134"/>
      <c r="J474" s="135">
        <f>ROUND(I474*H474,2)</f>
        <v>0</v>
      </c>
      <c r="K474" s="131" t="s">
        <v>172</v>
      </c>
      <c r="L474" s="34"/>
      <c r="M474" s="136" t="s">
        <v>32</v>
      </c>
      <c r="N474" s="137" t="s">
        <v>51</v>
      </c>
      <c r="P474" s="138">
        <f>O474*H474</f>
        <v>0</v>
      </c>
      <c r="Q474" s="138">
        <v>2.0999999999999999E-3</v>
      </c>
      <c r="R474" s="138">
        <f>Q474*H474</f>
        <v>8.2583906999999996</v>
      </c>
      <c r="S474" s="138">
        <v>0</v>
      </c>
      <c r="T474" s="139">
        <f>S474*H474</f>
        <v>0</v>
      </c>
      <c r="AR474" s="140" t="s">
        <v>157</v>
      </c>
      <c r="AT474" s="140" t="s">
        <v>152</v>
      </c>
      <c r="AU474" s="140" t="s">
        <v>89</v>
      </c>
      <c r="AY474" s="18" t="s">
        <v>150</v>
      </c>
      <c r="BE474" s="141">
        <f>IF(N474="základní",J474,0)</f>
        <v>0</v>
      </c>
      <c r="BF474" s="141">
        <f>IF(N474="snížená",J474,0)</f>
        <v>0</v>
      </c>
      <c r="BG474" s="141">
        <f>IF(N474="zákl. přenesená",J474,0)</f>
        <v>0</v>
      </c>
      <c r="BH474" s="141">
        <f>IF(N474="sníž. přenesená",J474,0)</f>
        <v>0</v>
      </c>
      <c r="BI474" s="141">
        <f>IF(N474="nulová",J474,0)</f>
        <v>0</v>
      </c>
      <c r="BJ474" s="18" t="s">
        <v>40</v>
      </c>
      <c r="BK474" s="141">
        <f>ROUND(I474*H474,2)</f>
        <v>0</v>
      </c>
      <c r="BL474" s="18" t="s">
        <v>157</v>
      </c>
      <c r="BM474" s="140" t="s">
        <v>750</v>
      </c>
    </row>
    <row r="475" spans="2:65" s="1" customFormat="1">
      <c r="B475" s="34"/>
      <c r="D475" s="163" t="s">
        <v>174</v>
      </c>
      <c r="F475" s="164" t="s">
        <v>751</v>
      </c>
      <c r="I475" s="165"/>
      <c r="L475" s="34"/>
      <c r="M475" s="166"/>
      <c r="T475" s="55"/>
      <c r="AT475" s="18" t="s">
        <v>174</v>
      </c>
      <c r="AU475" s="18" t="s">
        <v>89</v>
      </c>
    </row>
    <row r="476" spans="2:65" s="12" customFormat="1">
      <c r="B476" s="142"/>
      <c r="D476" s="143" t="s">
        <v>159</v>
      </c>
      <c r="E476" s="144" t="s">
        <v>32</v>
      </c>
      <c r="F476" s="145" t="s">
        <v>376</v>
      </c>
      <c r="H476" s="144" t="s">
        <v>32</v>
      </c>
      <c r="I476" s="146"/>
      <c r="L476" s="142"/>
      <c r="M476" s="147"/>
      <c r="T476" s="148"/>
      <c r="AT476" s="144" t="s">
        <v>159</v>
      </c>
      <c r="AU476" s="144" t="s">
        <v>89</v>
      </c>
      <c r="AV476" s="12" t="s">
        <v>40</v>
      </c>
      <c r="AW476" s="12" t="s">
        <v>38</v>
      </c>
      <c r="AX476" s="12" t="s">
        <v>80</v>
      </c>
      <c r="AY476" s="144" t="s">
        <v>150</v>
      </c>
    </row>
    <row r="477" spans="2:65" s="13" customFormat="1">
      <c r="B477" s="149"/>
      <c r="D477" s="143" t="s">
        <v>159</v>
      </c>
      <c r="E477" s="150" t="s">
        <v>32</v>
      </c>
      <c r="F477" s="151" t="s">
        <v>716</v>
      </c>
      <c r="H477" s="152">
        <v>3337.855</v>
      </c>
      <c r="I477" s="153"/>
      <c r="L477" s="149"/>
      <c r="M477" s="154"/>
      <c r="T477" s="155"/>
      <c r="AT477" s="150" t="s">
        <v>159</v>
      </c>
      <c r="AU477" s="150" t="s">
        <v>89</v>
      </c>
      <c r="AV477" s="13" t="s">
        <v>89</v>
      </c>
      <c r="AW477" s="13" t="s">
        <v>38</v>
      </c>
      <c r="AX477" s="13" t="s">
        <v>80</v>
      </c>
      <c r="AY477" s="150" t="s">
        <v>150</v>
      </c>
    </row>
    <row r="478" spans="2:65" s="15" customFormat="1">
      <c r="B478" s="168"/>
      <c r="D478" s="143" t="s">
        <v>159</v>
      </c>
      <c r="E478" s="169" t="s">
        <v>32</v>
      </c>
      <c r="F478" s="170" t="s">
        <v>388</v>
      </c>
      <c r="H478" s="171">
        <v>3337.855</v>
      </c>
      <c r="I478" s="172"/>
      <c r="L478" s="168"/>
      <c r="M478" s="173"/>
      <c r="T478" s="174"/>
      <c r="AT478" s="169" t="s">
        <v>159</v>
      </c>
      <c r="AU478" s="169" t="s">
        <v>89</v>
      </c>
      <c r="AV478" s="15" t="s">
        <v>168</v>
      </c>
      <c r="AW478" s="15" t="s">
        <v>38</v>
      </c>
      <c r="AX478" s="15" t="s">
        <v>80</v>
      </c>
      <c r="AY478" s="169" t="s">
        <v>150</v>
      </c>
    </row>
    <row r="479" spans="2:65" s="12" customFormat="1">
      <c r="B479" s="142"/>
      <c r="D479" s="143" t="s">
        <v>159</v>
      </c>
      <c r="E479" s="144" t="s">
        <v>32</v>
      </c>
      <c r="F479" s="145" t="s">
        <v>586</v>
      </c>
      <c r="H479" s="144" t="s">
        <v>32</v>
      </c>
      <c r="I479" s="146"/>
      <c r="L479" s="142"/>
      <c r="M479" s="147"/>
      <c r="T479" s="148"/>
      <c r="AT479" s="144" t="s">
        <v>159</v>
      </c>
      <c r="AU479" s="144" t="s">
        <v>89</v>
      </c>
      <c r="AV479" s="12" t="s">
        <v>40</v>
      </c>
      <c r="AW479" s="12" t="s">
        <v>38</v>
      </c>
      <c r="AX479" s="12" t="s">
        <v>80</v>
      </c>
      <c r="AY479" s="144" t="s">
        <v>150</v>
      </c>
    </row>
    <row r="480" spans="2:65" s="13" customFormat="1">
      <c r="B480" s="149"/>
      <c r="D480" s="143" t="s">
        <v>159</v>
      </c>
      <c r="E480" s="150" t="s">
        <v>32</v>
      </c>
      <c r="F480" s="151" t="s">
        <v>718</v>
      </c>
      <c r="H480" s="152">
        <v>594.71199999999999</v>
      </c>
      <c r="I480" s="153"/>
      <c r="L480" s="149"/>
      <c r="M480" s="154"/>
      <c r="T480" s="155"/>
      <c r="AT480" s="150" t="s">
        <v>159</v>
      </c>
      <c r="AU480" s="150" t="s">
        <v>89</v>
      </c>
      <c r="AV480" s="13" t="s">
        <v>89</v>
      </c>
      <c r="AW480" s="13" t="s">
        <v>38</v>
      </c>
      <c r="AX480" s="13" t="s">
        <v>80</v>
      </c>
      <c r="AY480" s="150" t="s">
        <v>150</v>
      </c>
    </row>
    <row r="481" spans="2:65" s="15" customFormat="1">
      <c r="B481" s="168"/>
      <c r="D481" s="143" t="s">
        <v>159</v>
      </c>
      <c r="E481" s="169" t="s">
        <v>32</v>
      </c>
      <c r="F481" s="170" t="s">
        <v>588</v>
      </c>
      <c r="H481" s="171">
        <v>594.71199999999999</v>
      </c>
      <c r="I481" s="172"/>
      <c r="L481" s="168"/>
      <c r="M481" s="173"/>
      <c r="T481" s="174"/>
      <c r="AT481" s="169" t="s">
        <v>159</v>
      </c>
      <c r="AU481" s="169" t="s">
        <v>89</v>
      </c>
      <c r="AV481" s="15" t="s">
        <v>168</v>
      </c>
      <c r="AW481" s="15" t="s">
        <v>38</v>
      </c>
      <c r="AX481" s="15" t="s">
        <v>80</v>
      </c>
      <c r="AY481" s="169" t="s">
        <v>150</v>
      </c>
    </row>
    <row r="482" spans="2:65" s="14" customFormat="1">
      <c r="B482" s="156"/>
      <c r="D482" s="143" t="s">
        <v>159</v>
      </c>
      <c r="E482" s="157" t="s">
        <v>32</v>
      </c>
      <c r="F482" s="158" t="s">
        <v>162</v>
      </c>
      <c r="H482" s="159">
        <v>3932.567</v>
      </c>
      <c r="I482" s="160"/>
      <c r="L482" s="156"/>
      <c r="M482" s="161"/>
      <c r="T482" s="162"/>
      <c r="AT482" s="157" t="s">
        <v>159</v>
      </c>
      <c r="AU482" s="157" t="s">
        <v>89</v>
      </c>
      <c r="AV482" s="14" t="s">
        <v>157</v>
      </c>
      <c r="AW482" s="14" t="s">
        <v>38</v>
      </c>
      <c r="AX482" s="14" t="s">
        <v>40</v>
      </c>
      <c r="AY482" s="157" t="s">
        <v>150</v>
      </c>
    </row>
    <row r="483" spans="2:65" s="1" customFormat="1" ht="24.15" customHeight="1">
      <c r="B483" s="34"/>
      <c r="C483" s="129" t="s">
        <v>752</v>
      </c>
      <c r="D483" s="129" t="s">
        <v>152</v>
      </c>
      <c r="E483" s="130" t="s">
        <v>753</v>
      </c>
      <c r="F483" s="131" t="s">
        <v>754</v>
      </c>
      <c r="G483" s="132" t="s">
        <v>155</v>
      </c>
      <c r="H483" s="133">
        <v>3932.567</v>
      </c>
      <c r="I483" s="134"/>
      <c r="J483" s="135">
        <f>ROUND(I483*H483,2)</f>
        <v>0</v>
      </c>
      <c r="K483" s="131" t="s">
        <v>172</v>
      </c>
      <c r="L483" s="34"/>
      <c r="M483" s="136" t="s">
        <v>32</v>
      </c>
      <c r="N483" s="137" t="s">
        <v>51</v>
      </c>
      <c r="P483" s="138">
        <f>O483*H483</f>
        <v>0</v>
      </c>
      <c r="Q483" s="138">
        <v>4.0000000000000001E-3</v>
      </c>
      <c r="R483" s="138">
        <f>Q483*H483</f>
        <v>15.730268000000001</v>
      </c>
      <c r="S483" s="138">
        <v>0</v>
      </c>
      <c r="T483" s="139">
        <f>S483*H483</f>
        <v>0</v>
      </c>
      <c r="AR483" s="140" t="s">
        <v>157</v>
      </c>
      <c r="AT483" s="140" t="s">
        <v>152</v>
      </c>
      <c r="AU483" s="140" t="s">
        <v>89</v>
      </c>
      <c r="AY483" s="18" t="s">
        <v>150</v>
      </c>
      <c r="BE483" s="141">
        <f>IF(N483="základní",J483,0)</f>
        <v>0</v>
      </c>
      <c r="BF483" s="141">
        <f>IF(N483="snížená",J483,0)</f>
        <v>0</v>
      </c>
      <c r="BG483" s="141">
        <f>IF(N483="zákl. přenesená",J483,0)</f>
        <v>0</v>
      </c>
      <c r="BH483" s="141">
        <f>IF(N483="sníž. přenesená",J483,0)</f>
        <v>0</v>
      </c>
      <c r="BI483" s="141">
        <f>IF(N483="nulová",J483,0)</f>
        <v>0</v>
      </c>
      <c r="BJ483" s="18" t="s">
        <v>40</v>
      </c>
      <c r="BK483" s="141">
        <f>ROUND(I483*H483,2)</f>
        <v>0</v>
      </c>
      <c r="BL483" s="18" t="s">
        <v>157</v>
      </c>
      <c r="BM483" s="140" t="s">
        <v>755</v>
      </c>
    </row>
    <row r="484" spans="2:65" s="1" customFormat="1">
      <c r="B484" s="34"/>
      <c r="D484" s="163" t="s">
        <v>174</v>
      </c>
      <c r="F484" s="164" t="s">
        <v>756</v>
      </c>
      <c r="I484" s="165"/>
      <c r="L484" s="34"/>
      <c r="M484" s="166"/>
      <c r="T484" s="55"/>
      <c r="AT484" s="18" t="s">
        <v>174</v>
      </c>
      <c r="AU484" s="18" t="s">
        <v>89</v>
      </c>
    </row>
    <row r="485" spans="2:65" s="12" customFormat="1">
      <c r="B485" s="142"/>
      <c r="D485" s="143" t="s">
        <v>159</v>
      </c>
      <c r="E485" s="144" t="s">
        <v>32</v>
      </c>
      <c r="F485" s="145" t="s">
        <v>376</v>
      </c>
      <c r="H485" s="144" t="s">
        <v>32</v>
      </c>
      <c r="I485" s="146"/>
      <c r="L485" s="142"/>
      <c r="M485" s="147"/>
      <c r="T485" s="148"/>
      <c r="AT485" s="144" t="s">
        <v>159</v>
      </c>
      <c r="AU485" s="144" t="s">
        <v>89</v>
      </c>
      <c r="AV485" s="12" t="s">
        <v>40</v>
      </c>
      <c r="AW485" s="12" t="s">
        <v>38</v>
      </c>
      <c r="AX485" s="12" t="s">
        <v>80</v>
      </c>
      <c r="AY485" s="144" t="s">
        <v>150</v>
      </c>
    </row>
    <row r="486" spans="2:65" s="13" customFormat="1">
      <c r="B486" s="149"/>
      <c r="D486" s="143" t="s">
        <v>159</v>
      </c>
      <c r="E486" s="150" t="s">
        <v>32</v>
      </c>
      <c r="F486" s="151" t="s">
        <v>716</v>
      </c>
      <c r="H486" s="152">
        <v>3337.855</v>
      </c>
      <c r="I486" s="153"/>
      <c r="L486" s="149"/>
      <c r="M486" s="154"/>
      <c r="T486" s="155"/>
      <c r="AT486" s="150" t="s">
        <v>159</v>
      </c>
      <c r="AU486" s="150" t="s">
        <v>89</v>
      </c>
      <c r="AV486" s="13" t="s">
        <v>89</v>
      </c>
      <c r="AW486" s="13" t="s">
        <v>38</v>
      </c>
      <c r="AX486" s="13" t="s">
        <v>80</v>
      </c>
      <c r="AY486" s="150" t="s">
        <v>150</v>
      </c>
    </row>
    <row r="487" spans="2:65" s="15" customFormat="1">
      <c r="B487" s="168"/>
      <c r="D487" s="143" t="s">
        <v>159</v>
      </c>
      <c r="E487" s="169" t="s">
        <v>32</v>
      </c>
      <c r="F487" s="170" t="s">
        <v>388</v>
      </c>
      <c r="H487" s="171">
        <v>3337.855</v>
      </c>
      <c r="I487" s="172"/>
      <c r="L487" s="168"/>
      <c r="M487" s="173"/>
      <c r="T487" s="174"/>
      <c r="AT487" s="169" t="s">
        <v>159</v>
      </c>
      <c r="AU487" s="169" t="s">
        <v>89</v>
      </c>
      <c r="AV487" s="15" t="s">
        <v>168</v>
      </c>
      <c r="AW487" s="15" t="s">
        <v>38</v>
      </c>
      <c r="AX487" s="15" t="s">
        <v>80</v>
      </c>
      <c r="AY487" s="169" t="s">
        <v>150</v>
      </c>
    </row>
    <row r="488" spans="2:65" s="12" customFormat="1">
      <c r="B488" s="142"/>
      <c r="D488" s="143" t="s">
        <v>159</v>
      </c>
      <c r="E488" s="144" t="s">
        <v>32</v>
      </c>
      <c r="F488" s="145" t="s">
        <v>586</v>
      </c>
      <c r="H488" s="144" t="s">
        <v>32</v>
      </c>
      <c r="I488" s="146"/>
      <c r="L488" s="142"/>
      <c r="M488" s="147"/>
      <c r="T488" s="148"/>
      <c r="AT488" s="144" t="s">
        <v>159</v>
      </c>
      <c r="AU488" s="144" t="s">
        <v>89</v>
      </c>
      <c r="AV488" s="12" t="s">
        <v>40</v>
      </c>
      <c r="AW488" s="12" t="s">
        <v>38</v>
      </c>
      <c r="AX488" s="12" t="s">
        <v>80</v>
      </c>
      <c r="AY488" s="144" t="s">
        <v>150</v>
      </c>
    </row>
    <row r="489" spans="2:65" s="13" customFormat="1">
      <c r="B489" s="149"/>
      <c r="D489" s="143" t="s">
        <v>159</v>
      </c>
      <c r="E489" s="150" t="s">
        <v>32</v>
      </c>
      <c r="F489" s="151" t="s">
        <v>718</v>
      </c>
      <c r="H489" s="152">
        <v>594.71199999999999</v>
      </c>
      <c r="I489" s="153"/>
      <c r="L489" s="149"/>
      <c r="M489" s="154"/>
      <c r="T489" s="155"/>
      <c r="AT489" s="150" t="s">
        <v>159</v>
      </c>
      <c r="AU489" s="150" t="s">
        <v>89</v>
      </c>
      <c r="AV489" s="13" t="s">
        <v>89</v>
      </c>
      <c r="AW489" s="13" t="s">
        <v>38</v>
      </c>
      <c r="AX489" s="13" t="s">
        <v>80</v>
      </c>
      <c r="AY489" s="150" t="s">
        <v>150</v>
      </c>
    </row>
    <row r="490" spans="2:65" s="15" customFormat="1">
      <c r="B490" s="168"/>
      <c r="D490" s="143" t="s">
        <v>159</v>
      </c>
      <c r="E490" s="169" t="s">
        <v>32</v>
      </c>
      <c r="F490" s="170" t="s">
        <v>588</v>
      </c>
      <c r="H490" s="171">
        <v>594.71199999999999</v>
      </c>
      <c r="I490" s="172"/>
      <c r="L490" s="168"/>
      <c r="M490" s="173"/>
      <c r="T490" s="174"/>
      <c r="AT490" s="169" t="s">
        <v>159</v>
      </c>
      <c r="AU490" s="169" t="s">
        <v>89</v>
      </c>
      <c r="AV490" s="15" t="s">
        <v>168</v>
      </c>
      <c r="AW490" s="15" t="s">
        <v>38</v>
      </c>
      <c r="AX490" s="15" t="s">
        <v>80</v>
      </c>
      <c r="AY490" s="169" t="s">
        <v>150</v>
      </c>
    </row>
    <row r="491" spans="2:65" s="14" customFormat="1">
      <c r="B491" s="156"/>
      <c r="D491" s="143" t="s">
        <v>159</v>
      </c>
      <c r="E491" s="157" t="s">
        <v>32</v>
      </c>
      <c r="F491" s="158" t="s">
        <v>162</v>
      </c>
      <c r="H491" s="159">
        <v>3932.567</v>
      </c>
      <c r="I491" s="160"/>
      <c r="L491" s="156"/>
      <c r="M491" s="161"/>
      <c r="T491" s="162"/>
      <c r="AT491" s="157" t="s">
        <v>159</v>
      </c>
      <c r="AU491" s="157" t="s">
        <v>89</v>
      </c>
      <c r="AV491" s="14" t="s">
        <v>157</v>
      </c>
      <c r="AW491" s="14" t="s">
        <v>38</v>
      </c>
      <c r="AX491" s="14" t="s">
        <v>40</v>
      </c>
      <c r="AY491" s="157" t="s">
        <v>150</v>
      </c>
    </row>
    <row r="492" spans="2:65" s="1" customFormat="1" ht="37.799999999999997" customHeight="1">
      <c r="B492" s="34"/>
      <c r="C492" s="129" t="s">
        <v>757</v>
      </c>
      <c r="D492" s="129" t="s">
        <v>152</v>
      </c>
      <c r="E492" s="130" t="s">
        <v>758</v>
      </c>
      <c r="F492" s="131" t="s">
        <v>759</v>
      </c>
      <c r="G492" s="132" t="s">
        <v>155</v>
      </c>
      <c r="H492" s="133">
        <v>3602.5839999999998</v>
      </c>
      <c r="I492" s="134"/>
      <c r="J492" s="135">
        <f>ROUND(I492*H492,2)</f>
        <v>0</v>
      </c>
      <c r="K492" s="131" t="s">
        <v>172</v>
      </c>
      <c r="L492" s="34"/>
      <c r="M492" s="136" t="s">
        <v>32</v>
      </c>
      <c r="N492" s="137" t="s">
        <v>51</v>
      </c>
      <c r="P492" s="138">
        <f>O492*H492</f>
        <v>0</v>
      </c>
      <c r="Q492" s="138">
        <v>0</v>
      </c>
      <c r="R492" s="138">
        <f>Q492*H492</f>
        <v>0</v>
      </c>
      <c r="S492" s="138">
        <v>0</v>
      </c>
      <c r="T492" s="139">
        <f>S492*H492</f>
        <v>0</v>
      </c>
      <c r="AR492" s="140" t="s">
        <v>157</v>
      </c>
      <c r="AT492" s="140" t="s">
        <v>152</v>
      </c>
      <c r="AU492" s="140" t="s">
        <v>89</v>
      </c>
      <c r="AY492" s="18" t="s">
        <v>150</v>
      </c>
      <c r="BE492" s="141">
        <f>IF(N492="základní",J492,0)</f>
        <v>0</v>
      </c>
      <c r="BF492" s="141">
        <f>IF(N492="snížená",J492,0)</f>
        <v>0</v>
      </c>
      <c r="BG492" s="141">
        <f>IF(N492="zákl. přenesená",J492,0)</f>
        <v>0</v>
      </c>
      <c r="BH492" s="141">
        <f>IF(N492="sníž. přenesená",J492,0)</f>
        <v>0</v>
      </c>
      <c r="BI492" s="141">
        <f>IF(N492="nulová",J492,0)</f>
        <v>0</v>
      </c>
      <c r="BJ492" s="18" t="s">
        <v>40</v>
      </c>
      <c r="BK492" s="141">
        <f>ROUND(I492*H492,2)</f>
        <v>0</v>
      </c>
      <c r="BL492" s="18" t="s">
        <v>157</v>
      </c>
      <c r="BM492" s="140" t="s">
        <v>760</v>
      </c>
    </row>
    <row r="493" spans="2:65" s="1" customFormat="1">
      <c r="B493" s="34"/>
      <c r="D493" s="163" t="s">
        <v>174</v>
      </c>
      <c r="F493" s="164" t="s">
        <v>761</v>
      </c>
      <c r="I493" s="165"/>
      <c r="L493" s="34"/>
      <c r="M493" s="166"/>
      <c r="T493" s="55"/>
      <c r="AT493" s="18" t="s">
        <v>174</v>
      </c>
      <c r="AU493" s="18" t="s">
        <v>89</v>
      </c>
    </row>
    <row r="494" spans="2:65" s="12" customFormat="1">
      <c r="B494" s="142"/>
      <c r="D494" s="143" t="s">
        <v>159</v>
      </c>
      <c r="E494" s="144" t="s">
        <v>32</v>
      </c>
      <c r="F494" s="145" t="s">
        <v>376</v>
      </c>
      <c r="H494" s="144" t="s">
        <v>32</v>
      </c>
      <c r="I494" s="146"/>
      <c r="L494" s="142"/>
      <c r="M494" s="147"/>
      <c r="T494" s="148"/>
      <c r="AT494" s="144" t="s">
        <v>159</v>
      </c>
      <c r="AU494" s="144" t="s">
        <v>89</v>
      </c>
      <c r="AV494" s="12" t="s">
        <v>40</v>
      </c>
      <c r="AW494" s="12" t="s">
        <v>38</v>
      </c>
      <c r="AX494" s="12" t="s">
        <v>80</v>
      </c>
      <c r="AY494" s="144" t="s">
        <v>150</v>
      </c>
    </row>
    <row r="495" spans="2:65" s="13" customFormat="1" ht="30.6">
      <c r="B495" s="149"/>
      <c r="D495" s="143" t="s">
        <v>159</v>
      </c>
      <c r="E495" s="150" t="s">
        <v>32</v>
      </c>
      <c r="F495" s="151" t="s">
        <v>762</v>
      </c>
      <c r="H495" s="152">
        <v>2269.5680000000002</v>
      </c>
      <c r="I495" s="153"/>
      <c r="L495" s="149"/>
      <c r="M495" s="154"/>
      <c r="T495" s="155"/>
      <c r="AT495" s="150" t="s">
        <v>159</v>
      </c>
      <c r="AU495" s="150" t="s">
        <v>89</v>
      </c>
      <c r="AV495" s="13" t="s">
        <v>89</v>
      </c>
      <c r="AW495" s="13" t="s">
        <v>38</v>
      </c>
      <c r="AX495" s="13" t="s">
        <v>80</v>
      </c>
      <c r="AY495" s="150" t="s">
        <v>150</v>
      </c>
    </row>
    <row r="496" spans="2:65" s="13" customFormat="1" ht="20.399999999999999">
      <c r="B496" s="149"/>
      <c r="D496" s="143" t="s">
        <v>159</v>
      </c>
      <c r="E496" s="150" t="s">
        <v>32</v>
      </c>
      <c r="F496" s="151" t="s">
        <v>763</v>
      </c>
      <c r="H496" s="152">
        <v>1333.0160000000001</v>
      </c>
      <c r="I496" s="153"/>
      <c r="L496" s="149"/>
      <c r="M496" s="154"/>
      <c r="T496" s="155"/>
      <c r="AT496" s="150" t="s">
        <v>159</v>
      </c>
      <c r="AU496" s="150" t="s">
        <v>89</v>
      </c>
      <c r="AV496" s="13" t="s">
        <v>89</v>
      </c>
      <c r="AW496" s="13" t="s">
        <v>38</v>
      </c>
      <c r="AX496" s="13" t="s">
        <v>80</v>
      </c>
      <c r="AY496" s="150" t="s">
        <v>150</v>
      </c>
    </row>
    <row r="497" spans="2:65" s="15" customFormat="1">
      <c r="B497" s="168"/>
      <c r="D497" s="143" t="s">
        <v>159</v>
      </c>
      <c r="E497" s="169" t="s">
        <v>32</v>
      </c>
      <c r="F497" s="170" t="s">
        <v>388</v>
      </c>
      <c r="H497" s="171">
        <v>3602.5839999999998</v>
      </c>
      <c r="I497" s="172"/>
      <c r="L497" s="168"/>
      <c r="M497" s="173"/>
      <c r="T497" s="174"/>
      <c r="AT497" s="169" t="s">
        <v>159</v>
      </c>
      <c r="AU497" s="169" t="s">
        <v>89</v>
      </c>
      <c r="AV497" s="15" t="s">
        <v>168</v>
      </c>
      <c r="AW497" s="15" t="s">
        <v>38</v>
      </c>
      <c r="AX497" s="15" t="s">
        <v>80</v>
      </c>
      <c r="AY497" s="169" t="s">
        <v>150</v>
      </c>
    </row>
    <row r="498" spans="2:65" s="14" customFormat="1">
      <c r="B498" s="156"/>
      <c r="D498" s="143" t="s">
        <v>159</v>
      </c>
      <c r="E498" s="157" t="s">
        <v>32</v>
      </c>
      <c r="F498" s="158" t="s">
        <v>162</v>
      </c>
      <c r="H498" s="159">
        <v>3602.5839999999998</v>
      </c>
      <c r="I498" s="160"/>
      <c r="L498" s="156"/>
      <c r="M498" s="161"/>
      <c r="T498" s="162"/>
      <c r="AT498" s="157" t="s">
        <v>159</v>
      </c>
      <c r="AU498" s="157" t="s">
        <v>89</v>
      </c>
      <c r="AV498" s="14" t="s">
        <v>157</v>
      </c>
      <c r="AW498" s="14" t="s">
        <v>38</v>
      </c>
      <c r="AX498" s="14" t="s">
        <v>40</v>
      </c>
      <c r="AY498" s="157" t="s">
        <v>150</v>
      </c>
    </row>
    <row r="499" spans="2:65" s="1" customFormat="1" ht="66.75" customHeight="1">
      <c r="B499" s="34"/>
      <c r="C499" s="129" t="s">
        <v>764</v>
      </c>
      <c r="D499" s="129" t="s">
        <v>152</v>
      </c>
      <c r="E499" s="130" t="s">
        <v>765</v>
      </c>
      <c r="F499" s="131" t="s">
        <v>766</v>
      </c>
      <c r="G499" s="132" t="s">
        <v>155</v>
      </c>
      <c r="H499" s="133">
        <v>3602.5839999999998</v>
      </c>
      <c r="I499" s="134"/>
      <c r="J499" s="135">
        <f>ROUND(I499*H499,2)</f>
        <v>0</v>
      </c>
      <c r="K499" s="131" t="s">
        <v>172</v>
      </c>
      <c r="L499" s="34"/>
      <c r="M499" s="136" t="s">
        <v>32</v>
      </c>
      <c r="N499" s="137" t="s">
        <v>51</v>
      </c>
      <c r="P499" s="138">
        <f>O499*H499</f>
        <v>0</v>
      </c>
      <c r="Q499" s="138">
        <v>2.0999999999999999E-3</v>
      </c>
      <c r="R499" s="138">
        <f>Q499*H499</f>
        <v>7.5654263999999989</v>
      </c>
      <c r="S499" s="138">
        <v>0</v>
      </c>
      <c r="T499" s="139">
        <f>S499*H499</f>
        <v>0</v>
      </c>
      <c r="AR499" s="140" t="s">
        <v>157</v>
      </c>
      <c r="AT499" s="140" t="s">
        <v>152</v>
      </c>
      <c r="AU499" s="140" t="s">
        <v>89</v>
      </c>
      <c r="AY499" s="18" t="s">
        <v>150</v>
      </c>
      <c r="BE499" s="141">
        <f>IF(N499="základní",J499,0)</f>
        <v>0</v>
      </c>
      <c r="BF499" s="141">
        <f>IF(N499="snížená",J499,0)</f>
        <v>0</v>
      </c>
      <c r="BG499" s="141">
        <f>IF(N499="zákl. přenesená",J499,0)</f>
        <v>0</v>
      </c>
      <c r="BH499" s="141">
        <f>IF(N499="sníž. přenesená",J499,0)</f>
        <v>0</v>
      </c>
      <c r="BI499" s="141">
        <f>IF(N499="nulová",J499,0)</f>
        <v>0</v>
      </c>
      <c r="BJ499" s="18" t="s">
        <v>40</v>
      </c>
      <c r="BK499" s="141">
        <f>ROUND(I499*H499,2)</f>
        <v>0</v>
      </c>
      <c r="BL499" s="18" t="s">
        <v>157</v>
      </c>
      <c r="BM499" s="140" t="s">
        <v>767</v>
      </c>
    </row>
    <row r="500" spans="2:65" s="1" customFormat="1">
      <c r="B500" s="34"/>
      <c r="D500" s="163" t="s">
        <v>174</v>
      </c>
      <c r="F500" s="164" t="s">
        <v>768</v>
      </c>
      <c r="I500" s="165"/>
      <c r="L500" s="34"/>
      <c r="M500" s="166"/>
      <c r="T500" s="55"/>
      <c r="AT500" s="18" t="s">
        <v>174</v>
      </c>
      <c r="AU500" s="18" t="s">
        <v>89</v>
      </c>
    </row>
    <row r="501" spans="2:65" s="12" customFormat="1">
      <c r="B501" s="142"/>
      <c r="D501" s="143" t="s">
        <v>159</v>
      </c>
      <c r="E501" s="144" t="s">
        <v>32</v>
      </c>
      <c r="F501" s="145" t="s">
        <v>376</v>
      </c>
      <c r="H501" s="144" t="s">
        <v>32</v>
      </c>
      <c r="I501" s="146"/>
      <c r="L501" s="142"/>
      <c r="M501" s="147"/>
      <c r="T501" s="148"/>
      <c r="AT501" s="144" t="s">
        <v>159</v>
      </c>
      <c r="AU501" s="144" t="s">
        <v>89</v>
      </c>
      <c r="AV501" s="12" t="s">
        <v>40</v>
      </c>
      <c r="AW501" s="12" t="s">
        <v>38</v>
      </c>
      <c r="AX501" s="12" t="s">
        <v>80</v>
      </c>
      <c r="AY501" s="144" t="s">
        <v>150</v>
      </c>
    </row>
    <row r="502" spans="2:65" s="13" customFormat="1" ht="30.6">
      <c r="B502" s="149"/>
      <c r="D502" s="143" t="s">
        <v>159</v>
      </c>
      <c r="E502" s="150" t="s">
        <v>32</v>
      </c>
      <c r="F502" s="151" t="s">
        <v>762</v>
      </c>
      <c r="H502" s="152">
        <v>2269.5680000000002</v>
      </c>
      <c r="I502" s="153"/>
      <c r="L502" s="149"/>
      <c r="M502" s="154"/>
      <c r="T502" s="155"/>
      <c r="AT502" s="150" t="s">
        <v>159</v>
      </c>
      <c r="AU502" s="150" t="s">
        <v>89</v>
      </c>
      <c r="AV502" s="13" t="s">
        <v>89</v>
      </c>
      <c r="AW502" s="13" t="s">
        <v>38</v>
      </c>
      <c r="AX502" s="13" t="s">
        <v>80</v>
      </c>
      <c r="AY502" s="150" t="s">
        <v>150</v>
      </c>
    </row>
    <row r="503" spans="2:65" s="13" customFormat="1" ht="20.399999999999999">
      <c r="B503" s="149"/>
      <c r="D503" s="143" t="s">
        <v>159</v>
      </c>
      <c r="E503" s="150" t="s">
        <v>32</v>
      </c>
      <c r="F503" s="151" t="s">
        <v>763</v>
      </c>
      <c r="H503" s="152">
        <v>1333.0160000000001</v>
      </c>
      <c r="I503" s="153"/>
      <c r="L503" s="149"/>
      <c r="M503" s="154"/>
      <c r="T503" s="155"/>
      <c r="AT503" s="150" t="s">
        <v>159</v>
      </c>
      <c r="AU503" s="150" t="s">
        <v>89</v>
      </c>
      <c r="AV503" s="13" t="s">
        <v>89</v>
      </c>
      <c r="AW503" s="13" t="s">
        <v>38</v>
      </c>
      <c r="AX503" s="13" t="s">
        <v>80</v>
      </c>
      <c r="AY503" s="150" t="s">
        <v>150</v>
      </c>
    </row>
    <row r="504" spans="2:65" s="15" customFormat="1">
      <c r="B504" s="168"/>
      <c r="D504" s="143" t="s">
        <v>159</v>
      </c>
      <c r="E504" s="169" t="s">
        <v>32</v>
      </c>
      <c r="F504" s="170" t="s">
        <v>388</v>
      </c>
      <c r="H504" s="171">
        <v>3602.5839999999998</v>
      </c>
      <c r="I504" s="172"/>
      <c r="L504" s="168"/>
      <c r="M504" s="173"/>
      <c r="T504" s="174"/>
      <c r="AT504" s="169" t="s">
        <v>159</v>
      </c>
      <c r="AU504" s="169" t="s">
        <v>89</v>
      </c>
      <c r="AV504" s="15" t="s">
        <v>168</v>
      </c>
      <c r="AW504" s="15" t="s">
        <v>38</v>
      </c>
      <c r="AX504" s="15" t="s">
        <v>80</v>
      </c>
      <c r="AY504" s="169" t="s">
        <v>150</v>
      </c>
    </row>
    <row r="505" spans="2:65" s="14" customFormat="1">
      <c r="B505" s="156"/>
      <c r="D505" s="143" t="s">
        <v>159</v>
      </c>
      <c r="E505" s="157" t="s">
        <v>32</v>
      </c>
      <c r="F505" s="158" t="s">
        <v>162</v>
      </c>
      <c r="H505" s="159">
        <v>3602.5839999999998</v>
      </c>
      <c r="I505" s="160"/>
      <c r="L505" s="156"/>
      <c r="M505" s="161"/>
      <c r="T505" s="162"/>
      <c r="AT505" s="157" t="s">
        <v>159</v>
      </c>
      <c r="AU505" s="157" t="s">
        <v>89</v>
      </c>
      <c r="AV505" s="14" t="s">
        <v>157</v>
      </c>
      <c r="AW505" s="14" t="s">
        <v>38</v>
      </c>
      <c r="AX505" s="14" t="s">
        <v>40</v>
      </c>
      <c r="AY505" s="157" t="s">
        <v>150</v>
      </c>
    </row>
    <row r="506" spans="2:65" s="1" customFormat="1" ht="33" customHeight="1">
      <c r="B506" s="34"/>
      <c r="C506" s="129" t="s">
        <v>769</v>
      </c>
      <c r="D506" s="129" t="s">
        <v>152</v>
      </c>
      <c r="E506" s="130" t="s">
        <v>770</v>
      </c>
      <c r="F506" s="131" t="s">
        <v>771</v>
      </c>
      <c r="G506" s="132" t="s">
        <v>155</v>
      </c>
      <c r="H506" s="133">
        <v>4865.9759999999997</v>
      </c>
      <c r="I506" s="134"/>
      <c r="J506" s="135">
        <f>ROUND(I506*H506,2)</f>
        <v>0</v>
      </c>
      <c r="K506" s="131" t="s">
        <v>172</v>
      </c>
      <c r="L506" s="34"/>
      <c r="M506" s="136" t="s">
        <v>32</v>
      </c>
      <c r="N506" s="137" t="s">
        <v>51</v>
      </c>
      <c r="P506" s="138">
        <f>O506*H506</f>
        <v>0</v>
      </c>
      <c r="Q506" s="138">
        <v>7.3499999999999998E-3</v>
      </c>
      <c r="R506" s="138">
        <f>Q506*H506</f>
        <v>35.764923599999996</v>
      </c>
      <c r="S506" s="138">
        <v>0</v>
      </c>
      <c r="T506" s="139">
        <f>S506*H506</f>
        <v>0</v>
      </c>
      <c r="AR506" s="140" t="s">
        <v>157</v>
      </c>
      <c r="AT506" s="140" t="s">
        <v>152</v>
      </c>
      <c r="AU506" s="140" t="s">
        <v>89</v>
      </c>
      <c r="AY506" s="18" t="s">
        <v>150</v>
      </c>
      <c r="BE506" s="141">
        <f>IF(N506="základní",J506,0)</f>
        <v>0</v>
      </c>
      <c r="BF506" s="141">
        <f>IF(N506="snížená",J506,0)</f>
        <v>0</v>
      </c>
      <c r="BG506" s="141">
        <f>IF(N506="zákl. přenesená",J506,0)</f>
        <v>0</v>
      </c>
      <c r="BH506" s="141">
        <f>IF(N506="sníž. přenesená",J506,0)</f>
        <v>0</v>
      </c>
      <c r="BI506" s="141">
        <f>IF(N506="nulová",J506,0)</f>
        <v>0</v>
      </c>
      <c r="BJ506" s="18" t="s">
        <v>40</v>
      </c>
      <c r="BK506" s="141">
        <f>ROUND(I506*H506,2)</f>
        <v>0</v>
      </c>
      <c r="BL506" s="18" t="s">
        <v>157</v>
      </c>
      <c r="BM506" s="140" t="s">
        <v>772</v>
      </c>
    </row>
    <row r="507" spans="2:65" s="1" customFormat="1">
      <c r="B507" s="34"/>
      <c r="D507" s="163" t="s">
        <v>174</v>
      </c>
      <c r="F507" s="164" t="s">
        <v>773</v>
      </c>
      <c r="I507" s="165"/>
      <c r="L507" s="34"/>
      <c r="M507" s="166"/>
      <c r="T507" s="55"/>
      <c r="AT507" s="18" t="s">
        <v>174</v>
      </c>
      <c r="AU507" s="18" t="s">
        <v>89</v>
      </c>
    </row>
    <row r="508" spans="2:65" s="13" customFormat="1">
      <c r="B508" s="149"/>
      <c r="D508" s="143" t="s">
        <v>159</v>
      </c>
      <c r="E508" s="150" t="s">
        <v>32</v>
      </c>
      <c r="F508" s="151" t="s">
        <v>774</v>
      </c>
      <c r="H508" s="152">
        <v>3015.69</v>
      </c>
      <c r="I508" s="153"/>
      <c r="L508" s="149"/>
      <c r="M508" s="154"/>
      <c r="T508" s="155"/>
      <c r="AT508" s="150" t="s">
        <v>159</v>
      </c>
      <c r="AU508" s="150" t="s">
        <v>89</v>
      </c>
      <c r="AV508" s="13" t="s">
        <v>89</v>
      </c>
      <c r="AW508" s="13" t="s">
        <v>38</v>
      </c>
      <c r="AX508" s="13" t="s">
        <v>80</v>
      </c>
      <c r="AY508" s="150" t="s">
        <v>150</v>
      </c>
    </row>
    <row r="509" spans="2:65" s="13" customFormat="1">
      <c r="B509" s="149"/>
      <c r="D509" s="143" t="s">
        <v>159</v>
      </c>
      <c r="E509" s="150" t="s">
        <v>32</v>
      </c>
      <c r="F509" s="151" t="s">
        <v>775</v>
      </c>
      <c r="H509" s="152">
        <v>1464.33</v>
      </c>
      <c r="I509" s="153"/>
      <c r="L509" s="149"/>
      <c r="M509" s="154"/>
      <c r="T509" s="155"/>
      <c r="AT509" s="150" t="s">
        <v>159</v>
      </c>
      <c r="AU509" s="150" t="s">
        <v>89</v>
      </c>
      <c r="AV509" s="13" t="s">
        <v>89</v>
      </c>
      <c r="AW509" s="13" t="s">
        <v>38</v>
      </c>
      <c r="AX509" s="13" t="s">
        <v>80</v>
      </c>
      <c r="AY509" s="150" t="s">
        <v>150</v>
      </c>
    </row>
    <row r="510" spans="2:65" s="13" customFormat="1">
      <c r="B510" s="149"/>
      <c r="D510" s="143" t="s">
        <v>159</v>
      </c>
      <c r="E510" s="150" t="s">
        <v>32</v>
      </c>
      <c r="F510" s="151" t="s">
        <v>776</v>
      </c>
      <c r="H510" s="152">
        <v>328.90800000000002</v>
      </c>
      <c r="I510" s="153"/>
      <c r="L510" s="149"/>
      <c r="M510" s="154"/>
      <c r="T510" s="155"/>
      <c r="AT510" s="150" t="s">
        <v>159</v>
      </c>
      <c r="AU510" s="150" t="s">
        <v>89</v>
      </c>
      <c r="AV510" s="13" t="s">
        <v>89</v>
      </c>
      <c r="AW510" s="13" t="s">
        <v>38</v>
      </c>
      <c r="AX510" s="13" t="s">
        <v>80</v>
      </c>
      <c r="AY510" s="150" t="s">
        <v>150</v>
      </c>
    </row>
    <row r="511" spans="2:65" s="13" customFormat="1">
      <c r="B511" s="149"/>
      <c r="D511" s="143" t="s">
        <v>159</v>
      </c>
      <c r="E511" s="150" t="s">
        <v>32</v>
      </c>
      <c r="F511" s="151" t="s">
        <v>777</v>
      </c>
      <c r="H511" s="152">
        <v>57.048000000000002</v>
      </c>
      <c r="I511" s="153"/>
      <c r="L511" s="149"/>
      <c r="M511" s="154"/>
      <c r="T511" s="155"/>
      <c r="AT511" s="150" t="s">
        <v>159</v>
      </c>
      <c r="AU511" s="150" t="s">
        <v>89</v>
      </c>
      <c r="AV511" s="13" t="s">
        <v>89</v>
      </c>
      <c r="AW511" s="13" t="s">
        <v>38</v>
      </c>
      <c r="AX511" s="13" t="s">
        <v>80</v>
      </c>
      <c r="AY511" s="150" t="s">
        <v>150</v>
      </c>
    </row>
    <row r="512" spans="2:65" s="14" customFormat="1">
      <c r="B512" s="156"/>
      <c r="D512" s="143" t="s">
        <v>159</v>
      </c>
      <c r="E512" s="157" t="s">
        <v>32</v>
      </c>
      <c r="F512" s="158" t="s">
        <v>162</v>
      </c>
      <c r="H512" s="159">
        <v>4865.9759999999997</v>
      </c>
      <c r="I512" s="160"/>
      <c r="L512" s="156"/>
      <c r="M512" s="161"/>
      <c r="T512" s="162"/>
      <c r="AT512" s="157" t="s">
        <v>159</v>
      </c>
      <c r="AU512" s="157" t="s">
        <v>89</v>
      </c>
      <c r="AV512" s="14" t="s">
        <v>157</v>
      </c>
      <c r="AW512" s="14" t="s">
        <v>38</v>
      </c>
      <c r="AX512" s="14" t="s">
        <v>40</v>
      </c>
      <c r="AY512" s="157" t="s">
        <v>150</v>
      </c>
    </row>
    <row r="513" spans="2:65" s="1" customFormat="1" ht="24.15" customHeight="1">
      <c r="B513" s="34"/>
      <c r="C513" s="129" t="s">
        <v>778</v>
      </c>
      <c r="D513" s="129" t="s">
        <v>152</v>
      </c>
      <c r="E513" s="130" t="s">
        <v>779</v>
      </c>
      <c r="F513" s="131" t="s">
        <v>780</v>
      </c>
      <c r="G513" s="132" t="s">
        <v>155</v>
      </c>
      <c r="H513" s="133">
        <v>8468.56</v>
      </c>
      <c r="I513" s="134"/>
      <c r="J513" s="135">
        <f>ROUND(I513*H513,2)</f>
        <v>0</v>
      </c>
      <c r="K513" s="131" t="s">
        <v>172</v>
      </c>
      <c r="L513" s="34"/>
      <c r="M513" s="136" t="s">
        <v>32</v>
      </c>
      <c r="N513" s="137" t="s">
        <v>51</v>
      </c>
      <c r="P513" s="138">
        <f>O513*H513</f>
        <v>0</v>
      </c>
      <c r="Q513" s="138">
        <v>4.0000000000000001E-3</v>
      </c>
      <c r="R513" s="138">
        <f>Q513*H513</f>
        <v>33.87424</v>
      </c>
      <c r="S513" s="138">
        <v>0</v>
      </c>
      <c r="T513" s="139">
        <f>S513*H513</f>
        <v>0</v>
      </c>
      <c r="AR513" s="140" t="s">
        <v>157</v>
      </c>
      <c r="AT513" s="140" t="s">
        <v>152</v>
      </c>
      <c r="AU513" s="140" t="s">
        <v>89</v>
      </c>
      <c r="AY513" s="18" t="s">
        <v>150</v>
      </c>
      <c r="BE513" s="141">
        <f>IF(N513="základní",J513,0)</f>
        <v>0</v>
      </c>
      <c r="BF513" s="141">
        <f>IF(N513="snížená",J513,0)</f>
        <v>0</v>
      </c>
      <c r="BG513" s="141">
        <f>IF(N513="zákl. přenesená",J513,0)</f>
        <v>0</v>
      </c>
      <c r="BH513" s="141">
        <f>IF(N513="sníž. přenesená",J513,0)</f>
        <v>0</v>
      </c>
      <c r="BI513" s="141">
        <f>IF(N513="nulová",J513,0)</f>
        <v>0</v>
      </c>
      <c r="BJ513" s="18" t="s">
        <v>40</v>
      </c>
      <c r="BK513" s="141">
        <f>ROUND(I513*H513,2)</f>
        <v>0</v>
      </c>
      <c r="BL513" s="18" t="s">
        <v>157</v>
      </c>
      <c r="BM513" s="140" t="s">
        <v>781</v>
      </c>
    </row>
    <row r="514" spans="2:65" s="1" customFormat="1">
      <c r="B514" s="34"/>
      <c r="D514" s="163" t="s">
        <v>174</v>
      </c>
      <c r="F514" s="164" t="s">
        <v>782</v>
      </c>
      <c r="I514" s="165"/>
      <c r="L514" s="34"/>
      <c r="M514" s="166"/>
      <c r="T514" s="55"/>
      <c r="AT514" s="18" t="s">
        <v>174</v>
      </c>
      <c r="AU514" s="18" t="s">
        <v>89</v>
      </c>
    </row>
    <row r="515" spans="2:65" s="13" customFormat="1">
      <c r="B515" s="149"/>
      <c r="D515" s="143" t="s">
        <v>159</v>
      </c>
      <c r="E515" s="150" t="s">
        <v>32</v>
      </c>
      <c r="F515" s="151" t="s">
        <v>774</v>
      </c>
      <c r="H515" s="152">
        <v>3015.69</v>
      </c>
      <c r="I515" s="153"/>
      <c r="L515" s="149"/>
      <c r="M515" s="154"/>
      <c r="T515" s="155"/>
      <c r="AT515" s="150" t="s">
        <v>159</v>
      </c>
      <c r="AU515" s="150" t="s">
        <v>89</v>
      </c>
      <c r="AV515" s="13" t="s">
        <v>89</v>
      </c>
      <c r="AW515" s="13" t="s">
        <v>38</v>
      </c>
      <c r="AX515" s="13" t="s">
        <v>80</v>
      </c>
      <c r="AY515" s="150" t="s">
        <v>150</v>
      </c>
    </row>
    <row r="516" spans="2:65" s="13" customFormat="1">
      <c r="B516" s="149"/>
      <c r="D516" s="143" t="s">
        <v>159</v>
      </c>
      <c r="E516" s="150" t="s">
        <v>32</v>
      </c>
      <c r="F516" s="151" t="s">
        <v>775</v>
      </c>
      <c r="H516" s="152">
        <v>1464.33</v>
      </c>
      <c r="I516" s="153"/>
      <c r="L516" s="149"/>
      <c r="M516" s="154"/>
      <c r="T516" s="155"/>
      <c r="AT516" s="150" t="s">
        <v>159</v>
      </c>
      <c r="AU516" s="150" t="s">
        <v>89</v>
      </c>
      <c r="AV516" s="13" t="s">
        <v>89</v>
      </c>
      <c r="AW516" s="13" t="s">
        <v>38</v>
      </c>
      <c r="AX516" s="13" t="s">
        <v>80</v>
      </c>
      <c r="AY516" s="150" t="s">
        <v>150</v>
      </c>
    </row>
    <row r="517" spans="2:65" s="13" customFormat="1">
      <c r="B517" s="149"/>
      <c r="D517" s="143" t="s">
        <v>159</v>
      </c>
      <c r="E517" s="150" t="s">
        <v>32</v>
      </c>
      <c r="F517" s="151" t="s">
        <v>783</v>
      </c>
      <c r="H517" s="152">
        <v>3931.4920000000002</v>
      </c>
      <c r="I517" s="153"/>
      <c r="L517" s="149"/>
      <c r="M517" s="154"/>
      <c r="T517" s="155"/>
      <c r="AT517" s="150" t="s">
        <v>159</v>
      </c>
      <c r="AU517" s="150" t="s">
        <v>89</v>
      </c>
      <c r="AV517" s="13" t="s">
        <v>89</v>
      </c>
      <c r="AW517" s="13" t="s">
        <v>38</v>
      </c>
      <c r="AX517" s="13" t="s">
        <v>80</v>
      </c>
      <c r="AY517" s="150" t="s">
        <v>150</v>
      </c>
    </row>
    <row r="518" spans="2:65" s="13" customFormat="1">
      <c r="B518" s="149"/>
      <c r="D518" s="143" t="s">
        <v>159</v>
      </c>
      <c r="E518" s="150" t="s">
        <v>32</v>
      </c>
      <c r="F518" s="151" t="s">
        <v>777</v>
      </c>
      <c r="H518" s="152">
        <v>57.048000000000002</v>
      </c>
      <c r="I518" s="153"/>
      <c r="L518" s="149"/>
      <c r="M518" s="154"/>
      <c r="T518" s="155"/>
      <c r="AT518" s="150" t="s">
        <v>159</v>
      </c>
      <c r="AU518" s="150" t="s">
        <v>89</v>
      </c>
      <c r="AV518" s="13" t="s">
        <v>89</v>
      </c>
      <c r="AW518" s="13" t="s">
        <v>38</v>
      </c>
      <c r="AX518" s="13" t="s">
        <v>80</v>
      </c>
      <c r="AY518" s="150" t="s">
        <v>150</v>
      </c>
    </row>
    <row r="519" spans="2:65" s="14" customFormat="1">
      <c r="B519" s="156"/>
      <c r="D519" s="143" t="s">
        <v>159</v>
      </c>
      <c r="E519" s="157" t="s">
        <v>32</v>
      </c>
      <c r="F519" s="158" t="s">
        <v>162</v>
      </c>
      <c r="H519" s="159">
        <v>8468.56</v>
      </c>
      <c r="I519" s="160"/>
      <c r="L519" s="156"/>
      <c r="M519" s="161"/>
      <c r="T519" s="162"/>
      <c r="AT519" s="157" t="s">
        <v>159</v>
      </c>
      <c r="AU519" s="157" t="s">
        <v>89</v>
      </c>
      <c r="AV519" s="14" t="s">
        <v>157</v>
      </c>
      <c r="AW519" s="14" t="s">
        <v>38</v>
      </c>
      <c r="AX519" s="14" t="s">
        <v>40</v>
      </c>
      <c r="AY519" s="157" t="s">
        <v>150</v>
      </c>
    </row>
    <row r="520" spans="2:65" s="1" customFormat="1" ht="37.799999999999997" customHeight="1">
      <c r="B520" s="34"/>
      <c r="C520" s="129" t="s">
        <v>784</v>
      </c>
      <c r="D520" s="129" t="s">
        <v>152</v>
      </c>
      <c r="E520" s="130" t="s">
        <v>785</v>
      </c>
      <c r="F520" s="131" t="s">
        <v>786</v>
      </c>
      <c r="G520" s="132" t="s">
        <v>155</v>
      </c>
      <c r="H520" s="133">
        <v>4865.9759999999997</v>
      </c>
      <c r="I520" s="134"/>
      <c r="J520" s="135">
        <f>ROUND(I520*H520,2)</f>
        <v>0</v>
      </c>
      <c r="K520" s="131" t="s">
        <v>172</v>
      </c>
      <c r="L520" s="34"/>
      <c r="M520" s="136" t="s">
        <v>32</v>
      </c>
      <c r="N520" s="137" t="s">
        <v>51</v>
      </c>
      <c r="P520" s="138">
        <f>O520*H520</f>
        <v>0</v>
      </c>
      <c r="Q520" s="138">
        <v>1.54E-2</v>
      </c>
      <c r="R520" s="138">
        <f>Q520*H520</f>
        <v>74.936030399999993</v>
      </c>
      <c r="S520" s="138">
        <v>0</v>
      </c>
      <c r="T520" s="139">
        <f>S520*H520</f>
        <v>0</v>
      </c>
      <c r="AR520" s="140" t="s">
        <v>157</v>
      </c>
      <c r="AT520" s="140" t="s">
        <v>152</v>
      </c>
      <c r="AU520" s="140" t="s">
        <v>89</v>
      </c>
      <c r="AY520" s="18" t="s">
        <v>150</v>
      </c>
      <c r="BE520" s="141">
        <f>IF(N520="základní",J520,0)</f>
        <v>0</v>
      </c>
      <c r="BF520" s="141">
        <f>IF(N520="snížená",J520,0)</f>
        <v>0</v>
      </c>
      <c r="BG520" s="141">
        <f>IF(N520="zákl. přenesená",J520,0)</f>
        <v>0</v>
      </c>
      <c r="BH520" s="141">
        <f>IF(N520="sníž. přenesená",J520,0)</f>
        <v>0</v>
      </c>
      <c r="BI520" s="141">
        <f>IF(N520="nulová",J520,0)</f>
        <v>0</v>
      </c>
      <c r="BJ520" s="18" t="s">
        <v>40</v>
      </c>
      <c r="BK520" s="141">
        <f>ROUND(I520*H520,2)</f>
        <v>0</v>
      </c>
      <c r="BL520" s="18" t="s">
        <v>157</v>
      </c>
      <c r="BM520" s="140" t="s">
        <v>787</v>
      </c>
    </row>
    <row r="521" spans="2:65" s="1" customFormat="1">
      <c r="B521" s="34"/>
      <c r="D521" s="163" t="s">
        <v>174</v>
      </c>
      <c r="F521" s="164" t="s">
        <v>788</v>
      </c>
      <c r="I521" s="165"/>
      <c r="L521" s="34"/>
      <c r="M521" s="166"/>
      <c r="T521" s="55"/>
      <c r="AT521" s="18" t="s">
        <v>174</v>
      </c>
      <c r="AU521" s="18" t="s">
        <v>89</v>
      </c>
    </row>
    <row r="522" spans="2:65" s="13" customFormat="1">
      <c r="B522" s="149"/>
      <c r="D522" s="143" t="s">
        <v>159</v>
      </c>
      <c r="E522" s="150" t="s">
        <v>32</v>
      </c>
      <c r="F522" s="151" t="s">
        <v>774</v>
      </c>
      <c r="H522" s="152">
        <v>3015.69</v>
      </c>
      <c r="I522" s="153"/>
      <c r="L522" s="149"/>
      <c r="M522" s="154"/>
      <c r="T522" s="155"/>
      <c r="AT522" s="150" t="s">
        <v>159</v>
      </c>
      <c r="AU522" s="150" t="s">
        <v>89</v>
      </c>
      <c r="AV522" s="13" t="s">
        <v>89</v>
      </c>
      <c r="AW522" s="13" t="s">
        <v>38</v>
      </c>
      <c r="AX522" s="13" t="s">
        <v>80</v>
      </c>
      <c r="AY522" s="150" t="s">
        <v>150</v>
      </c>
    </row>
    <row r="523" spans="2:65" s="13" customFormat="1">
      <c r="B523" s="149"/>
      <c r="D523" s="143" t="s">
        <v>159</v>
      </c>
      <c r="E523" s="150" t="s">
        <v>32</v>
      </c>
      <c r="F523" s="151" t="s">
        <v>775</v>
      </c>
      <c r="H523" s="152">
        <v>1464.33</v>
      </c>
      <c r="I523" s="153"/>
      <c r="L523" s="149"/>
      <c r="M523" s="154"/>
      <c r="T523" s="155"/>
      <c r="AT523" s="150" t="s">
        <v>159</v>
      </c>
      <c r="AU523" s="150" t="s">
        <v>89</v>
      </c>
      <c r="AV523" s="13" t="s">
        <v>89</v>
      </c>
      <c r="AW523" s="13" t="s">
        <v>38</v>
      </c>
      <c r="AX523" s="13" t="s">
        <v>80</v>
      </c>
      <c r="AY523" s="150" t="s">
        <v>150</v>
      </c>
    </row>
    <row r="524" spans="2:65" s="13" customFormat="1">
      <c r="B524" s="149"/>
      <c r="D524" s="143" t="s">
        <v>159</v>
      </c>
      <c r="E524" s="150" t="s">
        <v>32</v>
      </c>
      <c r="F524" s="151" t="s">
        <v>776</v>
      </c>
      <c r="H524" s="152">
        <v>328.90800000000002</v>
      </c>
      <c r="I524" s="153"/>
      <c r="L524" s="149"/>
      <c r="M524" s="154"/>
      <c r="T524" s="155"/>
      <c r="AT524" s="150" t="s">
        <v>159</v>
      </c>
      <c r="AU524" s="150" t="s">
        <v>89</v>
      </c>
      <c r="AV524" s="13" t="s">
        <v>89</v>
      </c>
      <c r="AW524" s="13" t="s">
        <v>38</v>
      </c>
      <c r="AX524" s="13" t="s">
        <v>80</v>
      </c>
      <c r="AY524" s="150" t="s">
        <v>150</v>
      </c>
    </row>
    <row r="525" spans="2:65" s="13" customFormat="1">
      <c r="B525" s="149"/>
      <c r="D525" s="143" t="s">
        <v>159</v>
      </c>
      <c r="E525" s="150" t="s">
        <v>32</v>
      </c>
      <c r="F525" s="151" t="s">
        <v>777</v>
      </c>
      <c r="H525" s="152">
        <v>57.048000000000002</v>
      </c>
      <c r="I525" s="153"/>
      <c r="L525" s="149"/>
      <c r="M525" s="154"/>
      <c r="T525" s="155"/>
      <c r="AT525" s="150" t="s">
        <v>159</v>
      </c>
      <c r="AU525" s="150" t="s">
        <v>89</v>
      </c>
      <c r="AV525" s="13" t="s">
        <v>89</v>
      </c>
      <c r="AW525" s="13" t="s">
        <v>38</v>
      </c>
      <c r="AX525" s="13" t="s">
        <v>80</v>
      </c>
      <c r="AY525" s="150" t="s">
        <v>150</v>
      </c>
    </row>
    <row r="526" spans="2:65" s="14" customFormat="1">
      <c r="B526" s="156"/>
      <c r="D526" s="143" t="s">
        <v>159</v>
      </c>
      <c r="E526" s="157" t="s">
        <v>32</v>
      </c>
      <c r="F526" s="158" t="s">
        <v>162</v>
      </c>
      <c r="H526" s="159">
        <v>4865.9759999999997</v>
      </c>
      <c r="I526" s="160"/>
      <c r="L526" s="156"/>
      <c r="M526" s="161"/>
      <c r="T526" s="162"/>
      <c r="AT526" s="157" t="s">
        <v>159</v>
      </c>
      <c r="AU526" s="157" t="s">
        <v>89</v>
      </c>
      <c r="AV526" s="14" t="s">
        <v>157</v>
      </c>
      <c r="AW526" s="14" t="s">
        <v>38</v>
      </c>
      <c r="AX526" s="14" t="s">
        <v>40</v>
      </c>
      <c r="AY526" s="157" t="s">
        <v>150</v>
      </c>
    </row>
    <row r="527" spans="2:65" s="1" customFormat="1" ht="37.799999999999997" customHeight="1">
      <c r="B527" s="34"/>
      <c r="C527" s="129" t="s">
        <v>789</v>
      </c>
      <c r="D527" s="129" t="s">
        <v>152</v>
      </c>
      <c r="E527" s="130" t="s">
        <v>790</v>
      </c>
      <c r="F527" s="131" t="s">
        <v>791</v>
      </c>
      <c r="G527" s="132" t="s">
        <v>155</v>
      </c>
      <c r="H527" s="133">
        <v>599.19500000000005</v>
      </c>
      <c r="I527" s="134"/>
      <c r="J527" s="135">
        <f>ROUND(I527*H527,2)</f>
        <v>0</v>
      </c>
      <c r="K527" s="131" t="s">
        <v>172</v>
      </c>
      <c r="L527" s="34"/>
      <c r="M527" s="136" t="s">
        <v>32</v>
      </c>
      <c r="N527" s="137" t="s">
        <v>51</v>
      </c>
      <c r="P527" s="138">
        <f>O527*H527</f>
        <v>0</v>
      </c>
      <c r="Q527" s="138">
        <v>0</v>
      </c>
      <c r="R527" s="138">
        <f>Q527*H527</f>
        <v>0</v>
      </c>
      <c r="S527" s="138">
        <v>0</v>
      </c>
      <c r="T527" s="139">
        <f>S527*H527</f>
        <v>0</v>
      </c>
      <c r="AR527" s="140" t="s">
        <v>157</v>
      </c>
      <c r="AT527" s="140" t="s">
        <v>152</v>
      </c>
      <c r="AU527" s="140" t="s">
        <v>89</v>
      </c>
      <c r="AY527" s="18" t="s">
        <v>150</v>
      </c>
      <c r="BE527" s="141">
        <f>IF(N527="základní",J527,0)</f>
        <v>0</v>
      </c>
      <c r="BF527" s="141">
        <f>IF(N527="snížená",J527,0)</f>
        <v>0</v>
      </c>
      <c r="BG527" s="141">
        <f>IF(N527="zákl. přenesená",J527,0)</f>
        <v>0</v>
      </c>
      <c r="BH527" s="141">
        <f>IF(N527="sníž. přenesená",J527,0)</f>
        <v>0</v>
      </c>
      <c r="BI527" s="141">
        <f>IF(N527="nulová",J527,0)</f>
        <v>0</v>
      </c>
      <c r="BJ527" s="18" t="s">
        <v>40</v>
      </c>
      <c r="BK527" s="141">
        <f>ROUND(I527*H527,2)</f>
        <v>0</v>
      </c>
      <c r="BL527" s="18" t="s">
        <v>157</v>
      </c>
      <c r="BM527" s="140" t="s">
        <v>792</v>
      </c>
    </row>
    <row r="528" spans="2:65" s="1" customFormat="1">
      <c r="B528" s="34"/>
      <c r="D528" s="163" t="s">
        <v>174</v>
      </c>
      <c r="F528" s="164" t="s">
        <v>793</v>
      </c>
      <c r="I528" s="165"/>
      <c r="L528" s="34"/>
      <c r="M528" s="166"/>
      <c r="T528" s="55"/>
      <c r="AT528" s="18" t="s">
        <v>174</v>
      </c>
      <c r="AU528" s="18" t="s">
        <v>89</v>
      </c>
    </row>
    <row r="529" spans="2:65" s="12" customFormat="1">
      <c r="B529" s="142"/>
      <c r="D529" s="143" t="s">
        <v>159</v>
      </c>
      <c r="E529" s="144" t="s">
        <v>32</v>
      </c>
      <c r="F529" s="145" t="s">
        <v>376</v>
      </c>
      <c r="H529" s="144" t="s">
        <v>32</v>
      </c>
      <c r="I529" s="146"/>
      <c r="L529" s="142"/>
      <c r="M529" s="147"/>
      <c r="T529" s="148"/>
      <c r="AT529" s="144" t="s">
        <v>159</v>
      </c>
      <c r="AU529" s="144" t="s">
        <v>89</v>
      </c>
      <c r="AV529" s="12" t="s">
        <v>40</v>
      </c>
      <c r="AW529" s="12" t="s">
        <v>38</v>
      </c>
      <c r="AX529" s="12" t="s">
        <v>80</v>
      </c>
      <c r="AY529" s="144" t="s">
        <v>150</v>
      </c>
    </row>
    <row r="530" spans="2:65" s="13" customFormat="1">
      <c r="B530" s="149"/>
      <c r="D530" s="143" t="s">
        <v>159</v>
      </c>
      <c r="E530" s="150" t="s">
        <v>32</v>
      </c>
      <c r="F530" s="151" t="s">
        <v>620</v>
      </c>
      <c r="H530" s="152">
        <v>158.4</v>
      </c>
      <c r="I530" s="153"/>
      <c r="L530" s="149"/>
      <c r="M530" s="154"/>
      <c r="T530" s="155"/>
      <c r="AT530" s="150" t="s">
        <v>159</v>
      </c>
      <c r="AU530" s="150" t="s">
        <v>89</v>
      </c>
      <c r="AV530" s="13" t="s">
        <v>89</v>
      </c>
      <c r="AW530" s="13" t="s">
        <v>38</v>
      </c>
      <c r="AX530" s="13" t="s">
        <v>80</v>
      </c>
      <c r="AY530" s="150" t="s">
        <v>150</v>
      </c>
    </row>
    <row r="531" spans="2:65" s="13" customFormat="1">
      <c r="B531" s="149"/>
      <c r="D531" s="143" t="s">
        <v>159</v>
      </c>
      <c r="E531" s="150" t="s">
        <v>32</v>
      </c>
      <c r="F531" s="151" t="s">
        <v>632</v>
      </c>
      <c r="H531" s="152">
        <v>96.6</v>
      </c>
      <c r="I531" s="153"/>
      <c r="L531" s="149"/>
      <c r="M531" s="154"/>
      <c r="T531" s="155"/>
      <c r="AT531" s="150" t="s">
        <v>159</v>
      </c>
      <c r="AU531" s="150" t="s">
        <v>89</v>
      </c>
      <c r="AV531" s="13" t="s">
        <v>89</v>
      </c>
      <c r="AW531" s="13" t="s">
        <v>38</v>
      </c>
      <c r="AX531" s="13" t="s">
        <v>80</v>
      </c>
      <c r="AY531" s="150" t="s">
        <v>150</v>
      </c>
    </row>
    <row r="532" spans="2:65" s="15" customFormat="1">
      <c r="B532" s="168"/>
      <c r="D532" s="143" t="s">
        <v>159</v>
      </c>
      <c r="E532" s="169" t="s">
        <v>32</v>
      </c>
      <c r="F532" s="170" t="s">
        <v>388</v>
      </c>
      <c r="H532" s="171">
        <v>255</v>
      </c>
      <c r="I532" s="172"/>
      <c r="L532" s="168"/>
      <c r="M532" s="173"/>
      <c r="T532" s="174"/>
      <c r="AT532" s="169" t="s">
        <v>159</v>
      </c>
      <c r="AU532" s="169" t="s">
        <v>89</v>
      </c>
      <c r="AV532" s="15" t="s">
        <v>168</v>
      </c>
      <c r="AW532" s="15" t="s">
        <v>38</v>
      </c>
      <c r="AX532" s="15" t="s">
        <v>80</v>
      </c>
      <c r="AY532" s="169" t="s">
        <v>150</v>
      </c>
    </row>
    <row r="533" spans="2:65" s="12" customFormat="1">
      <c r="B533" s="142"/>
      <c r="D533" s="143" t="s">
        <v>159</v>
      </c>
      <c r="E533" s="144" t="s">
        <v>32</v>
      </c>
      <c r="F533" s="145" t="s">
        <v>586</v>
      </c>
      <c r="H533" s="144" t="s">
        <v>32</v>
      </c>
      <c r="I533" s="146"/>
      <c r="L533" s="142"/>
      <c r="M533" s="147"/>
      <c r="T533" s="148"/>
      <c r="AT533" s="144" t="s">
        <v>159</v>
      </c>
      <c r="AU533" s="144" t="s">
        <v>89</v>
      </c>
      <c r="AV533" s="12" t="s">
        <v>40</v>
      </c>
      <c r="AW533" s="12" t="s">
        <v>38</v>
      </c>
      <c r="AX533" s="12" t="s">
        <v>80</v>
      </c>
      <c r="AY533" s="144" t="s">
        <v>150</v>
      </c>
    </row>
    <row r="534" spans="2:65" s="13" customFormat="1">
      <c r="B534" s="149"/>
      <c r="D534" s="143" t="s">
        <v>159</v>
      </c>
      <c r="E534" s="150" t="s">
        <v>32</v>
      </c>
      <c r="F534" s="151" t="s">
        <v>633</v>
      </c>
      <c r="H534" s="152">
        <v>344.19499999999999</v>
      </c>
      <c r="I534" s="153"/>
      <c r="L534" s="149"/>
      <c r="M534" s="154"/>
      <c r="T534" s="155"/>
      <c r="AT534" s="150" t="s">
        <v>159</v>
      </c>
      <c r="AU534" s="150" t="s">
        <v>89</v>
      </c>
      <c r="AV534" s="13" t="s">
        <v>89</v>
      </c>
      <c r="AW534" s="13" t="s">
        <v>38</v>
      </c>
      <c r="AX534" s="13" t="s">
        <v>80</v>
      </c>
      <c r="AY534" s="150" t="s">
        <v>150</v>
      </c>
    </row>
    <row r="535" spans="2:65" s="15" customFormat="1">
      <c r="B535" s="168"/>
      <c r="D535" s="143" t="s">
        <v>159</v>
      </c>
      <c r="E535" s="169" t="s">
        <v>32</v>
      </c>
      <c r="F535" s="170" t="s">
        <v>588</v>
      </c>
      <c r="H535" s="171">
        <v>344.19499999999999</v>
      </c>
      <c r="I535" s="172"/>
      <c r="L535" s="168"/>
      <c r="M535" s="173"/>
      <c r="T535" s="174"/>
      <c r="AT535" s="169" t="s">
        <v>159</v>
      </c>
      <c r="AU535" s="169" t="s">
        <v>89</v>
      </c>
      <c r="AV535" s="15" t="s">
        <v>168</v>
      </c>
      <c r="AW535" s="15" t="s">
        <v>38</v>
      </c>
      <c r="AX535" s="15" t="s">
        <v>80</v>
      </c>
      <c r="AY535" s="169" t="s">
        <v>150</v>
      </c>
    </row>
    <row r="536" spans="2:65" s="14" customFormat="1">
      <c r="B536" s="156"/>
      <c r="D536" s="143" t="s">
        <v>159</v>
      </c>
      <c r="E536" s="157" t="s">
        <v>32</v>
      </c>
      <c r="F536" s="158" t="s">
        <v>162</v>
      </c>
      <c r="H536" s="159">
        <v>599.19500000000005</v>
      </c>
      <c r="I536" s="160"/>
      <c r="L536" s="156"/>
      <c r="M536" s="161"/>
      <c r="T536" s="162"/>
      <c r="AT536" s="157" t="s">
        <v>159</v>
      </c>
      <c r="AU536" s="157" t="s">
        <v>89</v>
      </c>
      <c r="AV536" s="14" t="s">
        <v>157</v>
      </c>
      <c r="AW536" s="14" t="s">
        <v>38</v>
      </c>
      <c r="AX536" s="14" t="s">
        <v>40</v>
      </c>
      <c r="AY536" s="157" t="s">
        <v>150</v>
      </c>
    </row>
    <row r="537" spans="2:65" s="1" customFormat="1" ht="66.75" customHeight="1">
      <c r="B537" s="34"/>
      <c r="C537" s="129" t="s">
        <v>794</v>
      </c>
      <c r="D537" s="129" t="s">
        <v>152</v>
      </c>
      <c r="E537" s="130" t="s">
        <v>795</v>
      </c>
      <c r="F537" s="131" t="s">
        <v>796</v>
      </c>
      <c r="G537" s="132" t="s">
        <v>155</v>
      </c>
      <c r="H537" s="133">
        <v>599.19500000000005</v>
      </c>
      <c r="I537" s="134"/>
      <c r="J537" s="135">
        <f>ROUND(I537*H537,2)</f>
        <v>0</v>
      </c>
      <c r="K537" s="131" t="s">
        <v>172</v>
      </c>
      <c r="L537" s="34"/>
      <c r="M537" s="136" t="s">
        <v>32</v>
      </c>
      <c r="N537" s="137" t="s">
        <v>51</v>
      </c>
      <c r="P537" s="138">
        <f>O537*H537</f>
        <v>0</v>
      </c>
      <c r="Q537" s="138">
        <v>2.0999999999999999E-3</v>
      </c>
      <c r="R537" s="138">
        <f>Q537*H537</f>
        <v>1.2583095</v>
      </c>
      <c r="S537" s="138">
        <v>0</v>
      </c>
      <c r="T537" s="139">
        <f>S537*H537</f>
        <v>0</v>
      </c>
      <c r="AR537" s="140" t="s">
        <v>157</v>
      </c>
      <c r="AT537" s="140" t="s">
        <v>152</v>
      </c>
      <c r="AU537" s="140" t="s">
        <v>89</v>
      </c>
      <c r="AY537" s="18" t="s">
        <v>150</v>
      </c>
      <c r="BE537" s="141">
        <f>IF(N537="základní",J537,0)</f>
        <v>0</v>
      </c>
      <c r="BF537" s="141">
        <f>IF(N537="snížená",J537,0)</f>
        <v>0</v>
      </c>
      <c r="BG537" s="141">
        <f>IF(N537="zákl. přenesená",J537,0)</f>
        <v>0</v>
      </c>
      <c r="BH537" s="141">
        <f>IF(N537="sníž. přenesená",J537,0)</f>
        <v>0</v>
      </c>
      <c r="BI537" s="141">
        <f>IF(N537="nulová",J537,0)</f>
        <v>0</v>
      </c>
      <c r="BJ537" s="18" t="s">
        <v>40</v>
      </c>
      <c r="BK537" s="141">
        <f>ROUND(I537*H537,2)</f>
        <v>0</v>
      </c>
      <c r="BL537" s="18" t="s">
        <v>157</v>
      </c>
      <c r="BM537" s="140" t="s">
        <v>797</v>
      </c>
    </row>
    <row r="538" spans="2:65" s="1" customFormat="1">
      <c r="B538" s="34"/>
      <c r="D538" s="163" t="s">
        <v>174</v>
      </c>
      <c r="F538" s="164" t="s">
        <v>798</v>
      </c>
      <c r="I538" s="165"/>
      <c r="L538" s="34"/>
      <c r="M538" s="166"/>
      <c r="T538" s="55"/>
      <c r="AT538" s="18" t="s">
        <v>174</v>
      </c>
      <c r="AU538" s="18" t="s">
        <v>89</v>
      </c>
    </row>
    <row r="539" spans="2:65" s="12" customFormat="1">
      <c r="B539" s="142"/>
      <c r="D539" s="143" t="s">
        <v>159</v>
      </c>
      <c r="E539" s="144" t="s">
        <v>32</v>
      </c>
      <c r="F539" s="145" t="s">
        <v>376</v>
      </c>
      <c r="H539" s="144" t="s">
        <v>32</v>
      </c>
      <c r="I539" s="146"/>
      <c r="L539" s="142"/>
      <c r="M539" s="147"/>
      <c r="T539" s="148"/>
      <c r="AT539" s="144" t="s">
        <v>159</v>
      </c>
      <c r="AU539" s="144" t="s">
        <v>89</v>
      </c>
      <c r="AV539" s="12" t="s">
        <v>40</v>
      </c>
      <c r="AW539" s="12" t="s">
        <v>38</v>
      </c>
      <c r="AX539" s="12" t="s">
        <v>80</v>
      </c>
      <c r="AY539" s="144" t="s">
        <v>150</v>
      </c>
    </row>
    <row r="540" spans="2:65" s="13" customFormat="1">
      <c r="B540" s="149"/>
      <c r="D540" s="143" t="s">
        <v>159</v>
      </c>
      <c r="E540" s="150" t="s">
        <v>32</v>
      </c>
      <c r="F540" s="151" t="s">
        <v>620</v>
      </c>
      <c r="H540" s="152">
        <v>158.4</v>
      </c>
      <c r="I540" s="153"/>
      <c r="L540" s="149"/>
      <c r="M540" s="154"/>
      <c r="T540" s="155"/>
      <c r="AT540" s="150" t="s">
        <v>159</v>
      </c>
      <c r="AU540" s="150" t="s">
        <v>89</v>
      </c>
      <c r="AV540" s="13" t="s">
        <v>89</v>
      </c>
      <c r="AW540" s="13" t="s">
        <v>38</v>
      </c>
      <c r="AX540" s="13" t="s">
        <v>80</v>
      </c>
      <c r="AY540" s="150" t="s">
        <v>150</v>
      </c>
    </row>
    <row r="541" spans="2:65" s="13" customFormat="1">
      <c r="B541" s="149"/>
      <c r="D541" s="143" t="s">
        <v>159</v>
      </c>
      <c r="E541" s="150" t="s">
        <v>32</v>
      </c>
      <c r="F541" s="151" t="s">
        <v>632</v>
      </c>
      <c r="H541" s="152">
        <v>96.6</v>
      </c>
      <c r="I541" s="153"/>
      <c r="L541" s="149"/>
      <c r="M541" s="154"/>
      <c r="T541" s="155"/>
      <c r="AT541" s="150" t="s">
        <v>159</v>
      </c>
      <c r="AU541" s="150" t="s">
        <v>89</v>
      </c>
      <c r="AV541" s="13" t="s">
        <v>89</v>
      </c>
      <c r="AW541" s="13" t="s">
        <v>38</v>
      </c>
      <c r="AX541" s="13" t="s">
        <v>80</v>
      </c>
      <c r="AY541" s="150" t="s">
        <v>150</v>
      </c>
    </row>
    <row r="542" spans="2:65" s="15" customFormat="1">
      <c r="B542" s="168"/>
      <c r="D542" s="143" t="s">
        <v>159</v>
      </c>
      <c r="E542" s="169" t="s">
        <v>32</v>
      </c>
      <c r="F542" s="170" t="s">
        <v>388</v>
      </c>
      <c r="H542" s="171">
        <v>255</v>
      </c>
      <c r="I542" s="172"/>
      <c r="L542" s="168"/>
      <c r="M542" s="173"/>
      <c r="T542" s="174"/>
      <c r="AT542" s="169" t="s">
        <v>159</v>
      </c>
      <c r="AU542" s="169" t="s">
        <v>89</v>
      </c>
      <c r="AV542" s="15" t="s">
        <v>168</v>
      </c>
      <c r="AW542" s="15" t="s">
        <v>38</v>
      </c>
      <c r="AX542" s="15" t="s">
        <v>80</v>
      </c>
      <c r="AY542" s="169" t="s">
        <v>150</v>
      </c>
    </row>
    <row r="543" spans="2:65" s="12" customFormat="1">
      <c r="B543" s="142"/>
      <c r="D543" s="143" t="s">
        <v>159</v>
      </c>
      <c r="E543" s="144" t="s">
        <v>32</v>
      </c>
      <c r="F543" s="145" t="s">
        <v>586</v>
      </c>
      <c r="H543" s="144" t="s">
        <v>32</v>
      </c>
      <c r="I543" s="146"/>
      <c r="L543" s="142"/>
      <c r="M543" s="147"/>
      <c r="T543" s="148"/>
      <c r="AT543" s="144" t="s">
        <v>159</v>
      </c>
      <c r="AU543" s="144" t="s">
        <v>89</v>
      </c>
      <c r="AV543" s="12" t="s">
        <v>40</v>
      </c>
      <c r="AW543" s="12" t="s">
        <v>38</v>
      </c>
      <c r="AX543" s="12" t="s">
        <v>80</v>
      </c>
      <c r="AY543" s="144" t="s">
        <v>150</v>
      </c>
    </row>
    <row r="544" spans="2:65" s="13" customFormat="1">
      <c r="B544" s="149"/>
      <c r="D544" s="143" t="s">
        <v>159</v>
      </c>
      <c r="E544" s="150" t="s">
        <v>32</v>
      </c>
      <c r="F544" s="151" t="s">
        <v>633</v>
      </c>
      <c r="H544" s="152">
        <v>344.19499999999999</v>
      </c>
      <c r="I544" s="153"/>
      <c r="L544" s="149"/>
      <c r="M544" s="154"/>
      <c r="T544" s="155"/>
      <c r="AT544" s="150" t="s">
        <v>159</v>
      </c>
      <c r="AU544" s="150" t="s">
        <v>89</v>
      </c>
      <c r="AV544" s="13" t="s">
        <v>89</v>
      </c>
      <c r="AW544" s="13" t="s">
        <v>38</v>
      </c>
      <c r="AX544" s="13" t="s">
        <v>80</v>
      </c>
      <c r="AY544" s="150" t="s">
        <v>150</v>
      </c>
    </row>
    <row r="545" spans="2:65" s="15" customFormat="1">
      <c r="B545" s="168"/>
      <c r="D545" s="143" t="s">
        <v>159</v>
      </c>
      <c r="E545" s="169" t="s">
        <v>32</v>
      </c>
      <c r="F545" s="170" t="s">
        <v>588</v>
      </c>
      <c r="H545" s="171">
        <v>344.19499999999999</v>
      </c>
      <c r="I545" s="172"/>
      <c r="L545" s="168"/>
      <c r="M545" s="173"/>
      <c r="T545" s="174"/>
      <c r="AT545" s="169" t="s">
        <v>159</v>
      </c>
      <c r="AU545" s="169" t="s">
        <v>89</v>
      </c>
      <c r="AV545" s="15" t="s">
        <v>168</v>
      </c>
      <c r="AW545" s="15" t="s">
        <v>38</v>
      </c>
      <c r="AX545" s="15" t="s">
        <v>80</v>
      </c>
      <c r="AY545" s="169" t="s">
        <v>150</v>
      </c>
    </row>
    <row r="546" spans="2:65" s="14" customFormat="1">
      <c r="B546" s="156"/>
      <c r="D546" s="143" t="s">
        <v>159</v>
      </c>
      <c r="E546" s="157" t="s">
        <v>32</v>
      </c>
      <c r="F546" s="158" t="s">
        <v>162</v>
      </c>
      <c r="H546" s="159">
        <v>599.19500000000005</v>
      </c>
      <c r="I546" s="160"/>
      <c r="L546" s="156"/>
      <c r="M546" s="161"/>
      <c r="T546" s="162"/>
      <c r="AT546" s="157" t="s">
        <v>159</v>
      </c>
      <c r="AU546" s="157" t="s">
        <v>89</v>
      </c>
      <c r="AV546" s="14" t="s">
        <v>157</v>
      </c>
      <c r="AW546" s="14" t="s">
        <v>38</v>
      </c>
      <c r="AX546" s="14" t="s">
        <v>40</v>
      </c>
      <c r="AY546" s="157" t="s">
        <v>150</v>
      </c>
    </row>
    <row r="547" spans="2:65" s="1" customFormat="1" ht="24.15" customHeight="1">
      <c r="B547" s="34"/>
      <c r="C547" s="129" t="s">
        <v>799</v>
      </c>
      <c r="D547" s="129" t="s">
        <v>152</v>
      </c>
      <c r="E547" s="130" t="s">
        <v>800</v>
      </c>
      <c r="F547" s="131" t="s">
        <v>801</v>
      </c>
      <c r="G547" s="132" t="s">
        <v>155</v>
      </c>
      <c r="H547" s="133">
        <v>7004.56</v>
      </c>
      <c r="I547" s="134"/>
      <c r="J547" s="135">
        <f>ROUND(I547*H547,2)</f>
        <v>0</v>
      </c>
      <c r="K547" s="131" t="s">
        <v>172</v>
      </c>
      <c r="L547" s="34"/>
      <c r="M547" s="136" t="s">
        <v>32</v>
      </c>
      <c r="N547" s="137" t="s">
        <v>51</v>
      </c>
      <c r="P547" s="138">
        <f>O547*H547</f>
        <v>0</v>
      </c>
      <c r="Q547" s="138">
        <v>4.0000000000000003E-5</v>
      </c>
      <c r="R547" s="138">
        <f>Q547*H547</f>
        <v>0.28018240000000005</v>
      </c>
      <c r="S547" s="138">
        <v>6.0000000000000002E-5</v>
      </c>
      <c r="T547" s="139">
        <f>S547*H547</f>
        <v>0.42027360000000002</v>
      </c>
      <c r="AR547" s="140" t="s">
        <v>157</v>
      </c>
      <c r="AT547" s="140" t="s">
        <v>152</v>
      </c>
      <c r="AU547" s="140" t="s">
        <v>89</v>
      </c>
      <c r="AY547" s="18" t="s">
        <v>150</v>
      </c>
      <c r="BE547" s="141">
        <f>IF(N547="základní",J547,0)</f>
        <v>0</v>
      </c>
      <c r="BF547" s="141">
        <f>IF(N547="snížená",J547,0)</f>
        <v>0</v>
      </c>
      <c r="BG547" s="141">
        <f>IF(N547="zákl. přenesená",J547,0)</f>
        <v>0</v>
      </c>
      <c r="BH547" s="141">
        <f>IF(N547="sníž. přenesená",J547,0)</f>
        <v>0</v>
      </c>
      <c r="BI547" s="141">
        <f>IF(N547="nulová",J547,0)</f>
        <v>0</v>
      </c>
      <c r="BJ547" s="18" t="s">
        <v>40</v>
      </c>
      <c r="BK547" s="141">
        <f>ROUND(I547*H547,2)</f>
        <v>0</v>
      </c>
      <c r="BL547" s="18" t="s">
        <v>157</v>
      </c>
      <c r="BM547" s="140" t="s">
        <v>802</v>
      </c>
    </row>
    <row r="548" spans="2:65" s="1" customFormat="1">
      <c r="B548" s="34"/>
      <c r="D548" s="163" t="s">
        <v>174</v>
      </c>
      <c r="F548" s="164" t="s">
        <v>803</v>
      </c>
      <c r="I548" s="165"/>
      <c r="L548" s="34"/>
      <c r="M548" s="166"/>
      <c r="T548" s="55"/>
      <c r="AT548" s="18" t="s">
        <v>174</v>
      </c>
      <c r="AU548" s="18" t="s">
        <v>89</v>
      </c>
    </row>
    <row r="549" spans="2:65" s="12" customFormat="1">
      <c r="B549" s="142"/>
      <c r="D549" s="143" t="s">
        <v>159</v>
      </c>
      <c r="E549" s="144" t="s">
        <v>32</v>
      </c>
      <c r="F549" s="145" t="s">
        <v>376</v>
      </c>
      <c r="H549" s="144" t="s">
        <v>32</v>
      </c>
      <c r="I549" s="146"/>
      <c r="L549" s="142"/>
      <c r="M549" s="147"/>
      <c r="T549" s="148"/>
      <c r="AT549" s="144" t="s">
        <v>159</v>
      </c>
      <c r="AU549" s="144" t="s">
        <v>89</v>
      </c>
      <c r="AV549" s="12" t="s">
        <v>40</v>
      </c>
      <c r="AW549" s="12" t="s">
        <v>38</v>
      </c>
      <c r="AX549" s="12" t="s">
        <v>80</v>
      </c>
      <c r="AY549" s="144" t="s">
        <v>150</v>
      </c>
    </row>
    <row r="550" spans="2:65" s="13" customFormat="1">
      <c r="B550" s="149"/>
      <c r="D550" s="143" t="s">
        <v>159</v>
      </c>
      <c r="E550" s="150" t="s">
        <v>32</v>
      </c>
      <c r="F550" s="151" t="s">
        <v>804</v>
      </c>
      <c r="H550" s="152">
        <v>3383.64</v>
      </c>
      <c r="I550" s="153"/>
      <c r="L550" s="149"/>
      <c r="M550" s="154"/>
      <c r="T550" s="155"/>
      <c r="AT550" s="150" t="s">
        <v>159</v>
      </c>
      <c r="AU550" s="150" t="s">
        <v>89</v>
      </c>
      <c r="AV550" s="13" t="s">
        <v>89</v>
      </c>
      <c r="AW550" s="13" t="s">
        <v>38</v>
      </c>
      <c r="AX550" s="13" t="s">
        <v>80</v>
      </c>
      <c r="AY550" s="150" t="s">
        <v>150</v>
      </c>
    </row>
    <row r="551" spans="2:65" s="15" customFormat="1">
      <c r="B551" s="168"/>
      <c r="D551" s="143" t="s">
        <v>159</v>
      </c>
      <c r="E551" s="169" t="s">
        <v>32</v>
      </c>
      <c r="F551" s="170" t="s">
        <v>388</v>
      </c>
      <c r="H551" s="171">
        <v>3383.64</v>
      </c>
      <c r="I551" s="172"/>
      <c r="L551" s="168"/>
      <c r="M551" s="173"/>
      <c r="T551" s="174"/>
      <c r="AT551" s="169" t="s">
        <v>159</v>
      </c>
      <c r="AU551" s="169" t="s">
        <v>89</v>
      </c>
      <c r="AV551" s="15" t="s">
        <v>168</v>
      </c>
      <c r="AW551" s="15" t="s">
        <v>38</v>
      </c>
      <c r="AX551" s="15" t="s">
        <v>80</v>
      </c>
      <c r="AY551" s="169" t="s">
        <v>150</v>
      </c>
    </row>
    <row r="552" spans="2:65" s="12" customFormat="1">
      <c r="B552" s="142"/>
      <c r="D552" s="143" t="s">
        <v>159</v>
      </c>
      <c r="E552" s="144" t="s">
        <v>32</v>
      </c>
      <c r="F552" s="145" t="s">
        <v>586</v>
      </c>
      <c r="H552" s="144" t="s">
        <v>32</v>
      </c>
      <c r="I552" s="146"/>
      <c r="L552" s="142"/>
      <c r="M552" s="147"/>
      <c r="T552" s="148"/>
      <c r="AT552" s="144" t="s">
        <v>159</v>
      </c>
      <c r="AU552" s="144" t="s">
        <v>89</v>
      </c>
      <c r="AV552" s="12" t="s">
        <v>40</v>
      </c>
      <c r="AW552" s="12" t="s">
        <v>38</v>
      </c>
      <c r="AX552" s="12" t="s">
        <v>80</v>
      </c>
      <c r="AY552" s="144" t="s">
        <v>150</v>
      </c>
    </row>
    <row r="553" spans="2:65" s="13" customFormat="1">
      <c r="B553" s="149"/>
      <c r="D553" s="143" t="s">
        <v>159</v>
      </c>
      <c r="E553" s="150" t="s">
        <v>32</v>
      </c>
      <c r="F553" s="151" t="s">
        <v>805</v>
      </c>
      <c r="H553" s="152">
        <v>3117.56</v>
      </c>
      <c r="I553" s="153"/>
      <c r="L553" s="149"/>
      <c r="M553" s="154"/>
      <c r="T553" s="155"/>
      <c r="AT553" s="150" t="s">
        <v>159</v>
      </c>
      <c r="AU553" s="150" t="s">
        <v>89</v>
      </c>
      <c r="AV553" s="13" t="s">
        <v>89</v>
      </c>
      <c r="AW553" s="13" t="s">
        <v>38</v>
      </c>
      <c r="AX553" s="13" t="s">
        <v>80</v>
      </c>
      <c r="AY553" s="150" t="s">
        <v>150</v>
      </c>
    </row>
    <row r="554" spans="2:65" s="15" customFormat="1">
      <c r="B554" s="168"/>
      <c r="D554" s="143" t="s">
        <v>159</v>
      </c>
      <c r="E554" s="169" t="s">
        <v>32</v>
      </c>
      <c r="F554" s="170" t="s">
        <v>588</v>
      </c>
      <c r="H554" s="171">
        <v>3117.56</v>
      </c>
      <c r="I554" s="172"/>
      <c r="L554" s="168"/>
      <c r="M554" s="173"/>
      <c r="T554" s="174"/>
      <c r="AT554" s="169" t="s">
        <v>159</v>
      </c>
      <c r="AU554" s="169" t="s">
        <v>89</v>
      </c>
      <c r="AV554" s="15" t="s">
        <v>168</v>
      </c>
      <c r="AW554" s="15" t="s">
        <v>38</v>
      </c>
      <c r="AX554" s="15" t="s">
        <v>80</v>
      </c>
      <c r="AY554" s="169" t="s">
        <v>150</v>
      </c>
    </row>
    <row r="555" spans="2:65" s="12" customFormat="1">
      <c r="B555" s="142"/>
      <c r="D555" s="143" t="s">
        <v>159</v>
      </c>
      <c r="E555" s="144" t="s">
        <v>32</v>
      </c>
      <c r="F555" s="145" t="s">
        <v>654</v>
      </c>
      <c r="H555" s="144" t="s">
        <v>32</v>
      </c>
      <c r="I555" s="146"/>
      <c r="L555" s="142"/>
      <c r="M555" s="147"/>
      <c r="T555" s="148"/>
      <c r="AT555" s="144" t="s">
        <v>159</v>
      </c>
      <c r="AU555" s="144" t="s">
        <v>89</v>
      </c>
      <c r="AV555" s="12" t="s">
        <v>40</v>
      </c>
      <c r="AW555" s="12" t="s">
        <v>38</v>
      </c>
      <c r="AX555" s="12" t="s">
        <v>80</v>
      </c>
      <c r="AY555" s="144" t="s">
        <v>150</v>
      </c>
    </row>
    <row r="556" spans="2:65" s="13" customFormat="1">
      <c r="B556" s="149"/>
      <c r="D556" s="143" t="s">
        <v>159</v>
      </c>
      <c r="E556" s="150" t="s">
        <v>32</v>
      </c>
      <c r="F556" s="151" t="s">
        <v>806</v>
      </c>
      <c r="H556" s="152">
        <v>503.36</v>
      </c>
      <c r="I556" s="153"/>
      <c r="L556" s="149"/>
      <c r="M556" s="154"/>
      <c r="T556" s="155"/>
      <c r="AT556" s="150" t="s">
        <v>159</v>
      </c>
      <c r="AU556" s="150" t="s">
        <v>89</v>
      </c>
      <c r="AV556" s="13" t="s">
        <v>89</v>
      </c>
      <c r="AW556" s="13" t="s">
        <v>38</v>
      </c>
      <c r="AX556" s="13" t="s">
        <v>80</v>
      </c>
      <c r="AY556" s="150" t="s">
        <v>150</v>
      </c>
    </row>
    <row r="557" spans="2:65" s="15" customFormat="1">
      <c r="B557" s="168"/>
      <c r="D557" s="143" t="s">
        <v>159</v>
      </c>
      <c r="E557" s="169" t="s">
        <v>32</v>
      </c>
      <c r="F557" s="170" t="s">
        <v>656</v>
      </c>
      <c r="H557" s="171">
        <v>503.36</v>
      </c>
      <c r="I557" s="172"/>
      <c r="L557" s="168"/>
      <c r="M557" s="173"/>
      <c r="T557" s="174"/>
      <c r="AT557" s="169" t="s">
        <v>159</v>
      </c>
      <c r="AU557" s="169" t="s">
        <v>89</v>
      </c>
      <c r="AV557" s="15" t="s">
        <v>168</v>
      </c>
      <c r="AW557" s="15" t="s">
        <v>38</v>
      </c>
      <c r="AX557" s="15" t="s">
        <v>80</v>
      </c>
      <c r="AY557" s="169" t="s">
        <v>150</v>
      </c>
    </row>
    <row r="558" spans="2:65" s="14" customFormat="1">
      <c r="B558" s="156"/>
      <c r="D558" s="143" t="s">
        <v>159</v>
      </c>
      <c r="E558" s="157" t="s">
        <v>32</v>
      </c>
      <c r="F558" s="158" t="s">
        <v>162</v>
      </c>
      <c r="H558" s="159">
        <v>7004.56</v>
      </c>
      <c r="I558" s="160"/>
      <c r="L558" s="156"/>
      <c r="M558" s="161"/>
      <c r="T558" s="162"/>
      <c r="AT558" s="157" t="s">
        <v>159</v>
      </c>
      <c r="AU558" s="157" t="s">
        <v>89</v>
      </c>
      <c r="AV558" s="14" t="s">
        <v>157</v>
      </c>
      <c r="AW558" s="14" t="s">
        <v>38</v>
      </c>
      <c r="AX558" s="14" t="s">
        <v>40</v>
      </c>
      <c r="AY558" s="157" t="s">
        <v>150</v>
      </c>
    </row>
    <row r="559" spans="2:65" s="1" customFormat="1" ht="24.15" customHeight="1">
      <c r="B559" s="34"/>
      <c r="C559" s="129" t="s">
        <v>807</v>
      </c>
      <c r="D559" s="129" t="s">
        <v>152</v>
      </c>
      <c r="E559" s="130" t="s">
        <v>808</v>
      </c>
      <c r="F559" s="131" t="s">
        <v>809</v>
      </c>
      <c r="G559" s="132" t="s">
        <v>155</v>
      </c>
      <c r="H559" s="133">
        <v>2042.02</v>
      </c>
      <c r="I559" s="134"/>
      <c r="J559" s="135">
        <f>ROUND(I559*H559,2)</f>
        <v>0</v>
      </c>
      <c r="K559" s="131" t="s">
        <v>156</v>
      </c>
      <c r="L559" s="34"/>
      <c r="M559" s="136" t="s">
        <v>32</v>
      </c>
      <c r="N559" s="137" t="s">
        <v>51</v>
      </c>
      <c r="P559" s="138">
        <f>O559*H559</f>
        <v>0</v>
      </c>
      <c r="Q559" s="138">
        <v>0</v>
      </c>
      <c r="R559" s="138">
        <f>Q559*H559</f>
        <v>0</v>
      </c>
      <c r="S559" s="138">
        <v>0</v>
      </c>
      <c r="T559" s="139">
        <f>S559*H559</f>
        <v>0</v>
      </c>
      <c r="AR559" s="140" t="s">
        <v>157</v>
      </c>
      <c r="AT559" s="140" t="s">
        <v>152</v>
      </c>
      <c r="AU559" s="140" t="s">
        <v>89</v>
      </c>
      <c r="AY559" s="18" t="s">
        <v>150</v>
      </c>
      <c r="BE559" s="141">
        <f>IF(N559="základní",J559,0)</f>
        <v>0</v>
      </c>
      <c r="BF559" s="141">
        <f>IF(N559="snížená",J559,0)</f>
        <v>0</v>
      </c>
      <c r="BG559" s="141">
        <f>IF(N559="zákl. přenesená",J559,0)</f>
        <v>0</v>
      </c>
      <c r="BH559" s="141">
        <f>IF(N559="sníž. přenesená",J559,0)</f>
        <v>0</v>
      </c>
      <c r="BI559" s="141">
        <f>IF(N559="nulová",J559,0)</f>
        <v>0</v>
      </c>
      <c r="BJ559" s="18" t="s">
        <v>40</v>
      </c>
      <c r="BK559" s="141">
        <f>ROUND(I559*H559,2)</f>
        <v>0</v>
      </c>
      <c r="BL559" s="18" t="s">
        <v>157</v>
      </c>
      <c r="BM559" s="140" t="s">
        <v>810</v>
      </c>
    </row>
    <row r="560" spans="2:65" s="13" customFormat="1">
      <c r="B560" s="149"/>
      <c r="D560" s="143" t="s">
        <v>159</v>
      </c>
      <c r="E560" s="150" t="s">
        <v>32</v>
      </c>
      <c r="F560" s="151" t="s">
        <v>811</v>
      </c>
      <c r="H560" s="152">
        <v>505.1</v>
      </c>
      <c r="I560" s="153"/>
      <c r="L560" s="149"/>
      <c r="M560" s="154"/>
      <c r="T560" s="155"/>
      <c r="AT560" s="150" t="s">
        <v>159</v>
      </c>
      <c r="AU560" s="150" t="s">
        <v>89</v>
      </c>
      <c r="AV560" s="13" t="s">
        <v>89</v>
      </c>
      <c r="AW560" s="13" t="s">
        <v>38</v>
      </c>
      <c r="AX560" s="13" t="s">
        <v>80</v>
      </c>
      <c r="AY560" s="150" t="s">
        <v>150</v>
      </c>
    </row>
    <row r="561" spans="2:65" s="13" customFormat="1">
      <c r="B561" s="149"/>
      <c r="D561" s="143" t="s">
        <v>159</v>
      </c>
      <c r="E561" s="150" t="s">
        <v>32</v>
      </c>
      <c r="F561" s="151" t="s">
        <v>812</v>
      </c>
      <c r="H561" s="152">
        <v>833.91</v>
      </c>
      <c r="I561" s="153"/>
      <c r="L561" s="149"/>
      <c r="M561" s="154"/>
      <c r="T561" s="155"/>
      <c r="AT561" s="150" t="s">
        <v>159</v>
      </c>
      <c r="AU561" s="150" t="s">
        <v>89</v>
      </c>
      <c r="AV561" s="13" t="s">
        <v>89</v>
      </c>
      <c r="AW561" s="13" t="s">
        <v>38</v>
      </c>
      <c r="AX561" s="13" t="s">
        <v>80</v>
      </c>
      <c r="AY561" s="150" t="s">
        <v>150</v>
      </c>
    </row>
    <row r="562" spans="2:65" s="13" customFormat="1">
      <c r="B562" s="149"/>
      <c r="D562" s="143" t="s">
        <v>159</v>
      </c>
      <c r="E562" s="150" t="s">
        <v>32</v>
      </c>
      <c r="F562" s="151" t="s">
        <v>813</v>
      </c>
      <c r="H562" s="152">
        <v>183.84</v>
      </c>
      <c r="I562" s="153"/>
      <c r="L562" s="149"/>
      <c r="M562" s="154"/>
      <c r="T562" s="155"/>
      <c r="AT562" s="150" t="s">
        <v>159</v>
      </c>
      <c r="AU562" s="150" t="s">
        <v>89</v>
      </c>
      <c r="AV562" s="13" t="s">
        <v>89</v>
      </c>
      <c r="AW562" s="13" t="s">
        <v>38</v>
      </c>
      <c r="AX562" s="13" t="s">
        <v>80</v>
      </c>
      <c r="AY562" s="150" t="s">
        <v>150</v>
      </c>
    </row>
    <row r="563" spans="2:65" s="13" customFormat="1">
      <c r="B563" s="149"/>
      <c r="D563" s="143" t="s">
        <v>159</v>
      </c>
      <c r="E563" s="150" t="s">
        <v>32</v>
      </c>
      <c r="F563" s="151" t="s">
        <v>814</v>
      </c>
      <c r="H563" s="152">
        <v>127.16</v>
      </c>
      <c r="I563" s="153"/>
      <c r="L563" s="149"/>
      <c r="M563" s="154"/>
      <c r="T563" s="155"/>
      <c r="AT563" s="150" t="s">
        <v>159</v>
      </c>
      <c r="AU563" s="150" t="s">
        <v>89</v>
      </c>
      <c r="AV563" s="13" t="s">
        <v>89</v>
      </c>
      <c r="AW563" s="13" t="s">
        <v>38</v>
      </c>
      <c r="AX563" s="13" t="s">
        <v>80</v>
      </c>
      <c r="AY563" s="150" t="s">
        <v>150</v>
      </c>
    </row>
    <row r="564" spans="2:65" s="13" customFormat="1">
      <c r="B564" s="149"/>
      <c r="D564" s="143" t="s">
        <v>159</v>
      </c>
      <c r="E564" s="150" t="s">
        <v>32</v>
      </c>
      <c r="F564" s="151" t="s">
        <v>815</v>
      </c>
      <c r="H564" s="152">
        <v>122.61</v>
      </c>
      <c r="I564" s="153"/>
      <c r="L564" s="149"/>
      <c r="M564" s="154"/>
      <c r="T564" s="155"/>
      <c r="AT564" s="150" t="s">
        <v>159</v>
      </c>
      <c r="AU564" s="150" t="s">
        <v>89</v>
      </c>
      <c r="AV564" s="13" t="s">
        <v>89</v>
      </c>
      <c r="AW564" s="13" t="s">
        <v>38</v>
      </c>
      <c r="AX564" s="13" t="s">
        <v>80</v>
      </c>
      <c r="AY564" s="150" t="s">
        <v>150</v>
      </c>
    </row>
    <row r="565" spans="2:65" s="13" customFormat="1">
      <c r="B565" s="149"/>
      <c r="D565" s="143" t="s">
        <v>159</v>
      </c>
      <c r="E565" s="150" t="s">
        <v>32</v>
      </c>
      <c r="F565" s="151" t="s">
        <v>816</v>
      </c>
      <c r="H565" s="152">
        <v>269.39999999999998</v>
      </c>
      <c r="I565" s="153"/>
      <c r="L565" s="149"/>
      <c r="M565" s="154"/>
      <c r="T565" s="155"/>
      <c r="AT565" s="150" t="s">
        <v>159</v>
      </c>
      <c r="AU565" s="150" t="s">
        <v>89</v>
      </c>
      <c r="AV565" s="13" t="s">
        <v>89</v>
      </c>
      <c r="AW565" s="13" t="s">
        <v>38</v>
      </c>
      <c r="AX565" s="13" t="s">
        <v>80</v>
      </c>
      <c r="AY565" s="150" t="s">
        <v>150</v>
      </c>
    </row>
    <row r="566" spans="2:65" s="14" customFormat="1">
      <c r="B566" s="156"/>
      <c r="D566" s="143" t="s">
        <v>159</v>
      </c>
      <c r="E566" s="157" t="s">
        <v>32</v>
      </c>
      <c r="F566" s="158" t="s">
        <v>162</v>
      </c>
      <c r="H566" s="159">
        <v>2042.02</v>
      </c>
      <c r="I566" s="160"/>
      <c r="L566" s="156"/>
      <c r="M566" s="161"/>
      <c r="T566" s="162"/>
      <c r="AT566" s="157" t="s">
        <v>159</v>
      </c>
      <c r="AU566" s="157" t="s">
        <v>89</v>
      </c>
      <c r="AV566" s="14" t="s">
        <v>157</v>
      </c>
      <c r="AW566" s="14" t="s">
        <v>38</v>
      </c>
      <c r="AX566" s="14" t="s">
        <v>40</v>
      </c>
      <c r="AY566" s="157" t="s">
        <v>150</v>
      </c>
    </row>
    <row r="567" spans="2:65" s="1" customFormat="1" ht="33" customHeight="1">
      <c r="B567" s="34"/>
      <c r="C567" s="129" t="s">
        <v>817</v>
      </c>
      <c r="D567" s="129" t="s">
        <v>152</v>
      </c>
      <c r="E567" s="130" t="s">
        <v>818</v>
      </c>
      <c r="F567" s="131" t="s">
        <v>819</v>
      </c>
      <c r="G567" s="132" t="s">
        <v>165</v>
      </c>
      <c r="H567" s="133">
        <v>217.256</v>
      </c>
      <c r="I567" s="134"/>
      <c r="J567" s="135">
        <f>ROUND(I567*H567,2)</f>
        <v>0</v>
      </c>
      <c r="K567" s="131" t="s">
        <v>172</v>
      </c>
      <c r="L567" s="34"/>
      <c r="M567" s="136" t="s">
        <v>32</v>
      </c>
      <c r="N567" s="137" t="s">
        <v>51</v>
      </c>
      <c r="P567" s="138">
        <f>O567*H567</f>
        <v>0</v>
      </c>
      <c r="Q567" s="138">
        <v>2.5018699999999998</v>
      </c>
      <c r="R567" s="138">
        <f>Q567*H567</f>
        <v>543.54626871999994</v>
      </c>
      <c r="S567" s="138">
        <v>0</v>
      </c>
      <c r="T567" s="139">
        <f>S567*H567</f>
        <v>0</v>
      </c>
      <c r="AR567" s="140" t="s">
        <v>157</v>
      </c>
      <c r="AT567" s="140" t="s">
        <v>152</v>
      </c>
      <c r="AU567" s="140" t="s">
        <v>89</v>
      </c>
      <c r="AY567" s="18" t="s">
        <v>150</v>
      </c>
      <c r="BE567" s="141">
        <f>IF(N567="základní",J567,0)</f>
        <v>0</v>
      </c>
      <c r="BF567" s="141">
        <f>IF(N567="snížená",J567,0)</f>
        <v>0</v>
      </c>
      <c r="BG567" s="141">
        <f>IF(N567="zákl. přenesená",J567,0)</f>
        <v>0</v>
      </c>
      <c r="BH567" s="141">
        <f>IF(N567="sníž. přenesená",J567,0)</f>
        <v>0</v>
      </c>
      <c r="BI567" s="141">
        <f>IF(N567="nulová",J567,0)</f>
        <v>0</v>
      </c>
      <c r="BJ567" s="18" t="s">
        <v>40</v>
      </c>
      <c r="BK567" s="141">
        <f>ROUND(I567*H567,2)</f>
        <v>0</v>
      </c>
      <c r="BL567" s="18" t="s">
        <v>157</v>
      </c>
      <c r="BM567" s="140" t="s">
        <v>820</v>
      </c>
    </row>
    <row r="568" spans="2:65" s="1" customFormat="1">
      <c r="B568" s="34"/>
      <c r="D568" s="163" t="s">
        <v>174</v>
      </c>
      <c r="F568" s="164" t="s">
        <v>821</v>
      </c>
      <c r="I568" s="165"/>
      <c r="L568" s="34"/>
      <c r="M568" s="166"/>
      <c r="T568" s="55"/>
      <c r="AT568" s="18" t="s">
        <v>174</v>
      </c>
      <c r="AU568" s="18" t="s">
        <v>89</v>
      </c>
    </row>
    <row r="569" spans="2:65" s="12" customFormat="1">
      <c r="B569" s="142"/>
      <c r="D569" s="143" t="s">
        <v>159</v>
      </c>
      <c r="E569" s="144" t="s">
        <v>32</v>
      </c>
      <c r="F569" s="145" t="s">
        <v>586</v>
      </c>
      <c r="H569" s="144" t="s">
        <v>32</v>
      </c>
      <c r="I569" s="146"/>
      <c r="L569" s="142"/>
      <c r="M569" s="147"/>
      <c r="T569" s="148"/>
      <c r="AT569" s="144" t="s">
        <v>159</v>
      </c>
      <c r="AU569" s="144" t="s">
        <v>89</v>
      </c>
      <c r="AV569" s="12" t="s">
        <v>40</v>
      </c>
      <c r="AW569" s="12" t="s">
        <v>38</v>
      </c>
      <c r="AX569" s="12" t="s">
        <v>80</v>
      </c>
      <c r="AY569" s="144" t="s">
        <v>150</v>
      </c>
    </row>
    <row r="570" spans="2:65" s="13" customFormat="1">
      <c r="B570" s="149"/>
      <c r="D570" s="143" t="s">
        <v>159</v>
      </c>
      <c r="E570" s="150" t="s">
        <v>32</v>
      </c>
      <c r="F570" s="151" t="s">
        <v>822</v>
      </c>
      <c r="H570" s="152">
        <v>187.054</v>
      </c>
      <c r="I570" s="153"/>
      <c r="L570" s="149"/>
      <c r="M570" s="154"/>
      <c r="T570" s="155"/>
      <c r="AT570" s="150" t="s">
        <v>159</v>
      </c>
      <c r="AU570" s="150" t="s">
        <v>89</v>
      </c>
      <c r="AV570" s="13" t="s">
        <v>89</v>
      </c>
      <c r="AW570" s="13" t="s">
        <v>38</v>
      </c>
      <c r="AX570" s="13" t="s">
        <v>80</v>
      </c>
      <c r="AY570" s="150" t="s">
        <v>150</v>
      </c>
    </row>
    <row r="571" spans="2:65" s="15" customFormat="1">
      <c r="B571" s="168"/>
      <c r="D571" s="143" t="s">
        <v>159</v>
      </c>
      <c r="E571" s="169" t="s">
        <v>32</v>
      </c>
      <c r="F571" s="170" t="s">
        <v>588</v>
      </c>
      <c r="H571" s="171">
        <v>187.054</v>
      </c>
      <c r="I571" s="172"/>
      <c r="L571" s="168"/>
      <c r="M571" s="173"/>
      <c r="T571" s="174"/>
      <c r="AT571" s="169" t="s">
        <v>159</v>
      </c>
      <c r="AU571" s="169" t="s">
        <v>89</v>
      </c>
      <c r="AV571" s="15" t="s">
        <v>168</v>
      </c>
      <c r="AW571" s="15" t="s">
        <v>38</v>
      </c>
      <c r="AX571" s="15" t="s">
        <v>80</v>
      </c>
      <c r="AY571" s="169" t="s">
        <v>150</v>
      </c>
    </row>
    <row r="572" spans="2:65" s="12" customFormat="1">
      <c r="B572" s="142"/>
      <c r="D572" s="143" t="s">
        <v>159</v>
      </c>
      <c r="E572" s="144" t="s">
        <v>32</v>
      </c>
      <c r="F572" s="145" t="s">
        <v>654</v>
      </c>
      <c r="H572" s="144" t="s">
        <v>32</v>
      </c>
      <c r="I572" s="146"/>
      <c r="L572" s="142"/>
      <c r="M572" s="147"/>
      <c r="T572" s="148"/>
      <c r="AT572" s="144" t="s">
        <v>159</v>
      </c>
      <c r="AU572" s="144" t="s">
        <v>89</v>
      </c>
      <c r="AV572" s="12" t="s">
        <v>40</v>
      </c>
      <c r="AW572" s="12" t="s">
        <v>38</v>
      </c>
      <c r="AX572" s="12" t="s">
        <v>80</v>
      </c>
      <c r="AY572" s="144" t="s">
        <v>150</v>
      </c>
    </row>
    <row r="573" spans="2:65" s="13" customFormat="1">
      <c r="B573" s="149"/>
      <c r="D573" s="143" t="s">
        <v>159</v>
      </c>
      <c r="E573" s="150" t="s">
        <v>32</v>
      </c>
      <c r="F573" s="151" t="s">
        <v>823</v>
      </c>
      <c r="H573" s="152">
        <v>30.202000000000002</v>
      </c>
      <c r="I573" s="153"/>
      <c r="L573" s="149"/>
      <c r="M573" s="154"/>
      <c r="T573" s="155"/>
      <c r="AT573" s="150" t="s">
        <v>159</v>
      </c>
      <c r="AU573" s="150" t="s">
        <v>89</v>
      </c>
      <c r="AV573" s="13" t="s">
        <v>89</v>
      </c>
      <c r="AW573" s="13" t="s">
        <v>38</v>
      </c>
      <c r="AX573" s="13" t="s">
        <v>80</v>
      </c>
      <c r="AY573" s="150" t="s">
        <v>150</v>
      </c>
    </row>
    <row r="574" spans="2:65" s="15" customFormat="1">
      <c r="B574" s="168"/>
      <c r="D574" s="143" t="s">
        <v>159</v>
      </c>
      <c r="E574" s="169" t="s">
        <v>32</v>
      </c>
      <c r="F574" s="170" t="s">
        <v>656</v>
      </c>
      <c r="H574" s="171">
        <v>30.202000000000002</v>
      </c>
      <c r="I574" s="172"/>
      <c r="L574" s="168"/>
      <c r="M574" s="173"/>
      <c r="T574" s="174"/>
      <c r="AT574" s="169" t="s">
        <v>159</v>
      </c>
      <c r="AU574" s="169" t="s">
        <v>89</v>
      </c>
      <c r="AV574" s="15" t="s">
        <v>168</v>
      </c>
      <c r="AW574" s="15" t="s">
        <v>38</v>
      </c>
      <c r="AX574" s="15" t="s">
        <v>80</v>
      </c>
      <c r="AY574" s="169" t="s">
        <v>150</v>
      </c>
    </row>
    <row r="575" spans="2:65" s="14" customFormat="1">
      <c r="B575" s="156"/>
      <c r="D575" s="143" t="s">
        <v>159</v>
      </c>
      <c r="E575" s="157" t="s">
        <v>32</v>
      </c>
      <c r="F575" s="158" t="s">
        <v>162</v>
      </c>
      <c r="H575" s="159">
        <v>217.256</v>
      </c>
      <c r="I575" s="160"/>
      <c r="L575" s="156"/>
      <c r="M575" s="161"/>
      <c r="T575" s="162"/>
      <c r="AT575" s="157" t="s">
        <v>159</v>
      </c>
      <c r="AU575" s="157" t="s">
        <v>89</v>
      </c>
      <c r="AV575" s="14" t="s">
        <v>157</v>
      </c>
      <c r="AW575" s="14" t="s">
        <v>38</v>
      </c>
      <c r="AX575" s="14" t="s">
        <v>40</v>
      </c>
      <c r="AY575" s="157" t="s">
        <v>150</v>
      </c>
    </row>
    <row r="576" spans="2:65" s="1" customFormat="1" ht="33" customHeight="1">
      <c r="B576" s="34"/>
      <c r="C576" s="129" t="s">
        <v>824</v>
      </c>
      <c r="D576" s="129" t="s">
        <v>152</v>
      </c>
      <c r="E576" s="130" t="s">
        <v>825</v>
      </c>
      <c r="F576" s="131" t="s">
        <v>826</v>
      </c>
      <c r="G576" s="132" t="s">
        <v>165</v>
      </c>
      <c r="H576" s="133">
        <v>338.36399999999998</v>
      </c>
      <c r="I576" s="134"/>
      <c r="J576" s="135">
        <f>ROUND(I576*H576,2)</f>
        <v>0</v>
      </c>
      <c r="K576" s="131" t="s">
        <v>172</v>
      </c>
      <c r="L576" s="34"/>
      <c r="M576" s="136" t="s">
        <v>32</v>
      </c>
      <c r="N576" s="137" t="s">
        <v>51</v>
      </c>
      <c r="P576" s="138">
        <f>O576*H576</f>
        <v>0</v>
      </c>
      <c r="Q576" s="138">
        <v>2.5018699999999998</v>
      </c>
      <c r="R576" s="138">
        <f>Q576*H576</f>
        <v>846.54274067999984</v>
      </c>
      <c r="S576" s="138">
        <v>0</v>
      </c>
      <c r="T576" s="139">
        <f>S576*H576</f>
        <v>0</v>
      </c>
      <c r="AR576" s="140" t="s">
        <v>157</v>
      </c>
      <c r="AT576" s="140" t="s">
        <v>152</v>
      </c>
      <c r="AU576" s="140" t="s">
        <v>89</v>
      </c>
      <c r="AY576" s="18" t="s">
        <v>150</v>
      </c>
      <c r="BE576" s="141">
        <f>IF(N576="základní",J576,0)</f>
        <v>0</v>
      </c>
      <c r="BF576" s="141">
        <f>IF(N576="snížená",J576,0)</f>
        <v>0</v>
      </c>
      <c r="BG576" s="141">
        <f>IF(N576="zákl. přenesená",J576,0)</f>
        <v>0</v>
      </c>
      <c r="BH576" s="141">
        <f>IF(N576="sníž. přenesená",J576,0)</f>
        <v>0</v>
      </c>
      <c r="BI576" s="141">
        <f>IF(N576="nulová",J576,0)</f>
        <v>0</v>
      </c>
      <c r="BJ576" s="18" t="s">
        <v>40</v>
      </c>
      <c r="BK576" s="141">
        <f>ROUND(I576*H576,2)</f>
        <v>0</v>
      </c>
      <c r="BL576" s="18" t="s">
        <v>157</v>
      </c>
      <c r="BM576" s="140" t="s">
        <v>827</v>
      </c>
    </row>
    <row r="577" spans="2:65" s="1" customFormat="1">
      <c r="B577" s="34"/>
      <c r="D577" s="163" t="s">
        <v>174</v>
      </c>
      <c r="F577" s="164" t="s">
        <v>828</v>
      </c>
      <c r="I577" s="165"/>
      <c r="L577" s="34"/>
      <c r="M577" s="166"/>
      <c r="T577" s="55"/>
      <c r="AT577" s="18" t="s">
        <v>174</v>
      </c>
      <c r="AU577" s="18" t="s">
        <v>89</v>
      </c>
    </row>
    <row r="578" spans="2:65" s="12" customFormat="1">
      <c r="B578" s="142"/>
      <c r="D578" s="143" t="s">
        <v>159</v>
      </c>
      <c r="E578" s="144" t="s">
        <v>32</v>
      </c>
      <c r="F578" s="145" t="s">
        <v>376</v>
      </c>
      <c r="H578" s="144" t="s">
        <v>32</v>
      </c>
      <c r="I578" s="146"/>
      <c r="L578" s="142"/>
      <c r="M578" s="147"/>
      <c r="T578" s="148"/>
      <c r="AT578" s="144" t="s">
        <v>159</v>
      </c>
      <c r="AU578" s="144" t="s">
        <v>89</v>
      </c>
      <c r="AV578" s="12" t="s">
        <v>40</v>
      </c>
      <c r="AW578" s="12" t="s">
        <v>38</v>
      </c>
      <c r="AX578" s="12" t="s">
        <v>80</v>
      </c>
      <c r="AY578" s="144" t="s">
        <v>150</v>
      </c>
    </row>
    <row r="579" spans="2:65" s="13" customFormat="1">
      <c r="B579" s="149"/>
      <c r="D579" s="143" t="s">
        <v>159</v>
      </c>
      <c r="E579" s="150" t="s">
        <v>32</v>
      </c>
      <c r="F579" s="151" t="s">
        <v>829</v>
      </c>
      <c r="H579" s="152">
        <v>338.36399999999998</v>
      </c>
      <c r="I579" s="153"/>
      <c r="L579" s="149"/>
      <c r="M579" s="154"/>
      <c r="T579" s="155"/>
      <c r="AT579" s="150" t="s">
        <v>159</v>
      </c>
      <c r="AU579" s="150" t="s">
        <v>89</v>
      </c>
      <c r="AV579" s="13" t="s">
        <v>89</v>
      </c>
      <c r="AW579" s="13" t="s">
        <v>38</v>
      </c>
      <c r="AX579" s="13" t="s">
        <v>80</v>
      </c>
      <c r="AY579" s="150" t="s">
        <v>150</v>
      </c>
    </row>
    <row r="580" spans="2:65" s="15" customFormat="1">
      <c r="B580" s="168"/>
      <c r="D580" s="143" t="s">
        <v>159</v>
      </c>
      <c r="E580" s="169" t="s">
        <v>32</v>
      </c>
      <c r="F580" s="170" t="s">
        <v>388</v>
      </c>
      <c r="H580" s="171">
        <v>338.36399999999998</v>
      </c>
      <c r="I580" s="172"/>
      <c r="L580" s="168"/>
      <c r="M580" s="173"/>
      <c r="T580" s="174"/>
      <c r="AT580" s="169" t="s">
        <v>159</v>
      </c>
      <c r="AU580" s="169" t="s">
        <v>89</v>
      </c>
      <c r="AV580" s="15" t="s">
        <v>168</v>
      </c>
      <c r="AW580" s="15" t="s">
        <v>38</v>
      </c>
      <c r="AX580" s="15" t="s">
        <v>80</v>
      </c>
      <c r="AY580" s="169" t="s">
        <v>150</v>
      </c>
    </row>
    <row r="581" spans="2:65" s="14" customFormat="1">
      <c r="B581" s="156"/>
      <c r="D581" s="143" t="s">
        <v>159</v>
      </c>
      <c r="E581" s="157" t="s">
        <v>32</v>
      </c>
      <c r="F581" s="158" t="s">
        <v>162</v>
      </c>
      <c r="H581" s="159">
        <v>338.36399999999998</v>
      </c>
      <c r="I581" s="160"/>
      <c r="L581" s="156"/>
      <c r="M581" s="161"/>
      <c r="T581" s="162"/>
      <c r="AT581" s="157" t="s">
        <v>159</v>
      </c>
      <c r="AU581" s="157" t="s">
        <v>89</v>
      </c>
      <c r="AV581" s="14" t="s">
        <v>157</v>
      </c>
      <c r="AW581" s="14" t="s">
        <v>38</v>
      </c>
      <c r="AX581" s="14" t="s">
        <v>40</v>
      </c>
      <c r="AY581" s="157" t="s">
        <v>150</v>
      </c>
    </row>
    <row r="582" spans="2:65" s="1" customFormat="1" ht="33" customHeight="1">
      <c r="B582" s="34"/>
      <c r="C582" s="129" t="s">
        <v>830</v>
      </c>
      <c r="D582" s="129" t="s">
        <v>152</v>
      </c>
      <c r="E582" s="130" t="s">
        <v>831</v>
      </c>
      <c r="F582" s="131" t="s">
        <v>832</v>
      </c>
      <c r="G582" s="132" t="s">
        <v>165</v>
      </c>
      <c r="H582" s="133">
        <v>217.256</v>
      </c>
      <c r="I582" s="134"/>
      <c r="J582" s="135">
        <f>ROUND(I582*H582,2)</f>
        <v>0</v>
      </c>
      <c r="K582" s="131" t="s">
        <v>172</v>
      </c>
      <c r="L582" s="34"/>
      <c r="M582" s="136" t="s">
        <v>32</v>
      </c>
      <c r="N582" s="137" t="s">
        <v>51</v>
      </c>
      <c r="P582" s="138">
        <f>O582*H582</f>
        <v>0</v>
      </c>
      <c r="Q582" s="138">
        <v>0</v>
      </c>
      <c r="R582" s="138">
        <f>Q582*H582</f>
        <v>0</v>
      </c>
      <c r="S582" s="138">
        <v>0</v>
      </c>
      <c r="T582" s="139">
        <f>S582*H582</f>
        <v>0</v>
      </c>
      <c r="AR582" s="140" t="s">
        <v>157</v>
      </c>
      <c r="AT582" s="140" t="s">
        <v>152</v>
      </c>
      <c r="AU582" s="140" t="s">
        <v>89</v>
      </c>
      <c r="AY582" s="18" t="s">
        <v>150</v>
      </c>
      <c r="BE582" s="141">
        <f>IF(N582="základní",J582,0)</f>
        <v>0</v>
      </c>
      <c r="BF582" s="141">
        <f>IF(N582="snížená",J582,0)</f>
        <v>0</v>
      </c>
      <c r="BG582" s="141">
        <f>IF(N582="zákl. přenesená",J582,0)</f>
        <v>0</v>
      </c>
      <c r="BH582" s="141">
        <f>IF(N582="sníž. přenesená",J582,0)</f>
        <v>0</v>
      </c>
      <c r="BI582" s="141">
        <f>IF(N582="nulová",J582,0)</f>
        <v>0</v>
      </c>
      <c r="BJ582" s="18" t="s">
        <v>40</v>
      </c>
      <c r="BK582" s="141">
        <f>ROUND(I582*H582,2)</f>
        <v>0</v>
      </c>
      <c r="BL582" s="18" t="s">
        <v>157</v>
      </c>
      <c r="BM582" s="140" t="s">
        <v>833</v>
      </c>
    </row>
    <row r="583" spans="2:65" s="1" customFormat="1">
      <c r="B583" s="34"/>
      <c r="D583" s="163" t="s">
        <v>174</v>
      </c>
      <c r="F583" s="164" t="s">
        <v>834</v>
      </c>
      <c r="I583" s="165"/>
      <c r="L583" s="34"/>
      <c r="M583" s="166"/>
      <c r="T583" s="55"/>
      <c r="AT583" s="18" t="s">
        <v>174</v>
      </c>
      <c r="AU583" s="18" t="s">
        <v>89</v>
      </c>
    </row>
    <row r="584" spans="2:65" s="1" customFormat="1" ht="37.799999999999997" customHeight="1">
      <c r="B584" s="34"/>
      <c r="C584" s="129" t="s">
        <v>835</v>
      </c>
      <c r="D584" s="129" t="s">
        <v>152</v>
      </c>
      <c r="E584" s="130" t="s">
        <v>836</v>
      </c>
      <c r="F584" s="131" t="s">
        <v>837</v>
      </c>
      <c r="G584" s="132" t="s">
        <v>165</v>
      </c>
      <c r="H584" s="133">
        <v>338.36399999999998</v>
      </c>
      <c r="I584" s="134"/>
      <c r="J584" s="135">
        <f>ROUND(I584*H584,2)</f>
        <v>0</v>
      </c>
      <c r="K584" s="131" t="s">
        <v>172</v>
      </c>
      <c r="L584" s="34"/>
      <c r="M584" s="136" t="s">
        <v>32</v>
      </c>
      <c r="N584" s="137" t="s">
        <v>51</v>
      </c>
      <c r="P584" s="138">
        <f>O584*H584</f>
        <v>0</v>
      </c>
      <c r="Q584" s="138">
        <v>0</v>
      </c>
      <c r="R584" s="138">
        <f>Q584*H584</f>
        <v>0</v>
      </c>
      <c r="S584" s="138">
        <v>0</v>
      </c>
      <c r="T584" s="139">
        <f>S584*H584</f>
        <v>0</v>
      </c>
      <c r="AR584" s="140" t="s">
        <v>157</v>
      </c>
      <c r="AT584" s="140" t="s">
        <v>152</v>
      </c>
      <c r="AU584" s="140" t="s">
        <v>89</v>
      </c>
      <c r="AY584" s="18" t="s">
        <v>150</v>
      </c>
      <c r="BE584" s="141">
        <f>IF(N584="základní",J584,0)</f>
        <v>0</v>
      </c>
      <c r="BF584" s="141">
        <f>IF(N584="snížená",J584,0)</f>
        <v>0</v>
      </c>
      <c r="BG584" s="141">
        <f>IF(N584="zákl. přenesená",J584,0)</f>
        <v>0</v>
      </c>
      <c r="BH584" s="141">
        <f>IF(N584="sníž. přenesená",J584,0)</f>
        <v>0</v>
      </c>
      <c r="BI584" s="141">
        <f>IF(N584="nulová",J584,0)</f>
        <v>0</v>
      </c>
      <c r="BJ584" s="18" t="s">
        <v>40</v>
      </c>
      <c r="BK584" s="141">
        <f>ROUND(I584*H584,2)</f>
        <v>0</v>
      </c>
      <c r="BL584" s="18" t="s">
        <v>157</v>
      </c>
      <c r="BM584" s="140" t="s">
        <v>838</v>
      </c>
    </row>
    <row r="585" spans="2:65" s="1" customFormat="1">
      <c r="B585" s="34"/>
      <c r="D585" s="163" t="s">
        <v>174</v>
      </c>
      <c r="F585" s="164" t="s">
        <v>839</v>
      </c>
      <c r="I585" s="165"/>
      <c r="L585" s="34"/>
      <c r="M585" s="166"/>
      <c r="T585" s="55"/>
      <c r="AT585" s="18" t="s">
        <v>174</v>
      </c>
      <c r="AU585" s="18" t="s">
        <v>89</v>
      </c>
    </row>
    <row r="586" spans="2:65" s="1" customFormat="1" ht="44.25" customHeight="1">
      <c r="B586" s="34"/>
      <c r="C586" s="129" t="s">
        <v>840</v>
      </c>
      <c r="D586" s="129" t="s">
        <v>152</v>
      </c>
      <c r="E586" s="130" t="s">
        <v>841</v>
      </c>
      <c r="F586" s="131" t="s">
        <v>842</v>
      </c>
      <c r="G586" s="132" t="s">
        <v>165</v>
      </c>
      <c r="H586" s="133">
        <v>217.256</v>
      </c>
      <c r="I586" s="134"/>
      <c r="J586" s="135">
        <f>ROUND(I586*H586,2)</f>
        <v>0</v>
      </c>
      <c r="K586" s="131" t="s">
        <v>172</v>
      </c>
      <c r="L586" s="34"/>
      <c r="M586" s="136" t="s">
        <v>32</v>
      </c>
      <c r="N586" s="137" t="s">
        <v>51</v>
      </c>
      <c r="P586" s="138">
        <f>O586*H586</f>
        <v>0</v>
      </c>
      <c r="Q586" s="138">
        <v>0</v>
      </c>
      <c r="R586" s="138">
        <f>Q586*H586</f>
        <v>0</v>
      </c>
      <c r="S586" s="138">
        <v>0</v>
      </c>
      <c r="T586" s="139">
        <f>S586*H586</f>
        <v>0</v>
      </c>
      <c r="AR586" s="140" t="s">
        <v>157</v>
      </c>
      <c r="AT586" s="140" t="s">
        <v>152</v>
      </c>
      <c r="AU586" s="140" t="s">
        <v>89</v>
      </c>
      <c r="AY586" s="18" t="s">
        <v>150</v>
      </c>
      <c r="BE586" s="141">
        <f>IF(N586="základní",J586,0)</f>
        <v>0</v>
      </c>
      <c r="BF586" s="141">
        <f>IF(N586="snížená",J586,0)</f>
        <v>0</v>
      </c>
      <c r="BG586" s="141">
        <f>IF(N586="zákl. přenesená",J586,0)</f>
        <v>0</v>
      </c>
      <c r="BH586" s="141">
        <f>IF(N586="sníž. přenesená",J586,0)</f>
        <v>0</v>
      </c>
      <c r="BI586" s="141">
        <f>IF(N586="nulová",J586,0)</f>
        <v>0</v>
      </c>
      <c r="BJ586" s="18" t="s">
        <v>40</v>
      </c>
      <c r="BK586" s="141">
        <f>ROUND(I586*H586,2)</f>
        <v>0</v>
      </c>
      <c r="BL586" s="18" t="s">
        <v>157</v>
      </c>
      <c r="BM586" s="140" t="s">
        <v>843</v>
      </c>
    </row>
    <row r="587" spans="2:65" s="1" customFormat="1">
      <c r="B587" s="34"/>
      <c r="D587" s="163" t="s">
        <v>174</v>
      </c>
      <c r="F587" s="164" t="s">
        <v>844</v>
      </c>
      <c r="I587" s="165"/>
      <c r="L587" s="34"/>
      <c r="M587" s="166"/>
      <c r="T587" s="55"/>
      <c r="AT587" s="18" t="s">
        <v>174</v>
      </c>
      <c r="AU587" s="18" t="s">
        <v>89</v>
      </c>
    </row>
    <row r="588" spans="2:65" s="1" customFormat="1" ht="44.25" customHeight="1">
      <c r="B588" s="34"/>
      <c r="C588" s="129" t="s">
        <v>845</v>
      </c>
      <c r="D588" s="129" t="s">
        <v>152</v>
      </c>
      <c r="E588" s="130" t="s">
        <v>846</v>
      </c>
      <c r="F588" s="131" t="s">
        <v>847</v>
      </c>
      <c r="G588" s="132" t="s">
        <v>165</v>
      </c>
      <c r="H588" s="133">
        <v>338.36399999999998</v>
      </c>
      <c r="I588" s="134"/>
      <c r="J588" s="135">
        <f>ROUND(I588*H588,2)</f>
        <v>0</v>
      </c>
      <c r="K588" s="131" t="s">
        <v>172</v>
      </c>
      <c r="L588" s="34"/>
      <c r="M588" s="136" t="s">
        <v>32</v>
      </c>
      <c r="N588" s="137" t="s">
        <v>51</v>
      </c>
      <c r="P588" s="138">
        <f>O588*H588</f>
        <v>0</v>
      </c>
      <c r="Q588" s="138">
        <v>0</v>
      </c>
      <c r="R588" s="138">
        <f>Q588*H588</f>
        <v>0</v>
      </c>
      <c r="S588" s="138">
        <v>0</v>
      </c>
      <c r="T588" s="139">
        <f>S588*H588</f>
        <v>0</v>
      </c>
      <c r="AR588" s="140" t="s">
        <v>157</v>
      </c>
      <c r="AT588" s="140" t="s">
        <v>152</v>
      </c>
      <c r="AU588" s="140" t="s">
        <v>89</v>
      </c>
      <c r="AY588" s="18" t="s">
        <v>150</v>
      </c>
      <c r="BE588" s="141">
        <f>IF(N588="základní",J588,0)</f>
        <v>0</v>
      </c>
      <c r="BF588" s="141">
        <f>IF(N588="snížená",J588,0)</f>
        <v>0</v>
      </c>
      <c r="BG588" s="141">
        <f>IF(N588="zákl. přenesená",J588,0)</f>
        <v>0</v>
      </c>
      <c r="BH588" s="141">
        <f>IF(N588="sníž. přenesená",J588,0)</f>
        <v>0</v>
      </c>
      <c r="BI588" s="141">
        <f>IF(N588="nulová",J588,0)</f>
        <v>0</v>
      </c>
      <c r="BJ588" s="18" t="s">
        <v>40</v>
      </c>
      <c r="BK588" s="141">
        <f>ROUND(I588*H588,2)</f>
        <v>0</v>
      </c>
      <c r="BL588" s="18" t="s">
        <v>157</v>
      </c>
      <c r="BM588" s="140" t="s">
        <v>848</v>
      </c>
    </row>
    <row r="589" spans="2:65" s="1" customFormat="1">
      <c r="B589" s="34"/>
      <c r="D589" s="163" t="s">
        <v>174</v>
      </c>
      <c r="F589" s="164" t="s">
        <v>849</v>
      </c>
      <c r="I589" s="165"/>
      <c r="L589" s="34"/>
      <c r="M589" s="166"/>
      <c r="T589" s="55"/>
      <c r="AT589" s="18" t="s">
        <v>174</v>
      </c>
      <c r="AU589" s="18" t="s">
        <v>89</v>
      </c>
    </row>
    <row r="590" spans="2:65" s="1" customFormat="1" ht="21.75" customHeight="1">
      <c r="B590" s="34"/>
      <c r="C590" s="129" t="s">
        <v>850</v>
      </c>
      <c r="D590" s="129" t="s">
        <v>152</v>
      </c>
      <c r="E590" s="130" t="s">
        <v>851</v>
      </c>
      <c r="F590" s="131" t="s">
        <v>852</v>
      </c>
      <c r="G590" s="132" t="s">
        <v>282</v>
      </c>
      <c r="H590" s="133">
        <v>40.43</v>
      </c>
      <c r="I590" s="134"/>
      <c r="J590" s="135">
        <f>ROUND(I590*H590,2)</f>
        <v>0</v>
      </c>
      <c r="K590" s="131" t="s">
        <v>172</v>
      </c>
      <c r="L590" s="34"/>
      <c r="M590" s="136" t="s">
        <v>32</v>
      </c>
      <c r="N590" s="137" t="s">
        <v>51</v>
      </c>
      <c r="P590" s="138">
        <f>O590*H590</f>
        <v>0</v>
      </c>
      <c r="Q590" s="138">
        <v>1.06277</v>
      </c>
      <c r="R590" s="138">
        <f>Q590*H590</f>
        <v>42.967791099999999</v>
      </c>
      <c r="S590" s="138">
        <v>0</v>
      </c>
      <c r="T590" s="139">
        <f>S590*H590</f>
        <v>0</v>
      </c>
      <c r="AR590" s="140" t="s">
        <v>157</v>
      </c>
      <c r="AT590" s="140" t="s">
        <v>152</v>
      </c>
      <c r="AU590" s="140" t="s">
        <v>89</v>
      </c>
      <c r="AY590" s="18" t="s">
        <v>150</v>
      </c>
      <c r="BE590" s="141">
        <f>IF(N590="základní",J590,0)</f>
        <v>0</v>
      </c>
      <c r="BF590" s="141">
        <f>IF(N590="snížená",J590,0)</f>
        <v>0</v>
      </c>
      <c r="BG590" s="141">
        <f>IF(N590="zákl. přenesená",J590,0)</f>
        <v>0</v>
      </c>
      <c r="BH590" s="141">
        <f>IF(N590="sníž. přenesená",J590,0)</f>
        <v>0</v>
      </c>
      <c r="BI590" s="141">
        <f>IF(N590="nulová",J590,0)</f>
        <v>0</v>
      </c>
      <c r="BJ590" s="18" t="s">
        <v>40</v>
      </c>
      <c r="BK590" s="141">
        <f>ROUND(I590*H590,2)</f>
        <v>0</v>
      </c>
      <c r="BL590" s="18" t="s">
        <v>157</v>
      </c>
      <c r="BM590" s="140" t="s">
        <v>853</v>
      </c>
    </row>
    <row r="591" spans="2:65" s="1" customFormat="1">
      <c r="B591" s="34"/>
      <c r="D591" s="163" t="s">
        <v>174</v>
      </c>
      <c r="F591" s="164" t="s">
        <v>854</v>
      </c>
      <c r="I591" s="165"/>
      <c r="L591" s="34"/>
      <c r="M591" s="166"/>
      <c r="T591" s="55"/>
      <c r="AT591" s="18" t="s">
        <v>174</v>
      </c>
      <c r="AU591" s="18" t="s">
        <v>89</v>
      </c>
    </row>
    <row r="592" spans="2:65" s="12" customFormat="1">
      <c r="B592" s="142"/>
      <c r="D592" s="143" t="s">
        <v>159</v>
      </c>
      <c r="E592" s="144" t="s">
        <v>32</v>
      </c>
      <c r="F592" s="145" t="s">
        <v>376</v>
      </c>
      <c r="H592" s="144" t="s">
        <v>32</v>
      </c>
      <c r="I592" s="146"/>
      <c r="L592" s="142"/>
      <c r="M592" s="147"/>
      <c r="T592" s="148"/>
      <c r="AT592" s="144" t="s">
        <v>159</v>
      </c>
      <c r="AU592" s="144" t="s">
        <v>89</v>
      </c>
      <c r="AV592" s="12" t="s">
        <v>40</v>
      </c>
      <c r="AW592" s="12" t="s">
        <v>38</v>
      </c>
      <c r="AX592" s="12" t="s">
        <v>80</v>
      </c>
      <c r="AY592" s="144" t="s">
        <v>150</v>
      </c>
    </row>
    <row r="593" spans="2:65" s="13" customFormat="1">
      <c r="B593" s="149"/>
      <c r="D593" s="143" t="s">
        <v>159</v>
      </c>
      <c r="E593" s="150" t="s">
        <v>32</v>
      </c>
      <c r="F593" s="151" t="s">
        <v>855</v>
      </c>
      <c r="H593" s="152">
        <v>15.023</v>
      </c>
      <c r="I593" s="153"/>
      <c r="L593" s="149"/>
      <c r="M593" s="154"/>
      <c r="T593" s="155"/>
      <c r="AT593" s="150" t="s">
        <v>159</v>
      </c>
      <c r="AU593" s="150" t="s">
        <v>89</v>
      </c>
      <c r="AV593" s="13" t="s">
        <v>89</v>
      </c>
      <c r="AW593" s="13" t="s">
        <v>38</v>
      </c>
      <c r="AX593" s="13" t="s">
        <v>80</v>
      </c>
      <c r="AY593" s="150" t="s">
        <v>150</v>
      </c>
    </row>
    <row r="594" spans="2:65" s="15" customFormat="1">
      <c r="B594" s="168"/>
      <c r="D594" s="143" t="s">
        <v>159</v>
      </c>
      <c r="E594" s="169" t="s">
        <v>32</v>
      </c>
      <c r="F594" s="170" t="s">
        <v>388</v>
      </c>
      <c r="H594" s="171">
        <v>15.023</v>
      </c>
      <c r="I594" s="172"/>
      <c r="L594" s="168"/>
      <c r="M594" s="173"/>
      <c r="T594" s="174"/>
      <c r="AT594" s="169" t="s">
        <v>159</v>
      </c>
      <c r="AU594" s="169" t="s">
        <v>89</v>
      </c>
      <c r="AV594" s="15" t="s">
        <v>168</v>
      </c>
      <c r="AW594" s="15" t="s">
        <v>38</v>
      </c>
      <c r="AX594" s="15" t="s">
        <v>80</v>
      </c>
      <c r="AY594" s="169" t="s">
        <v>150</v>
      </c>
    </row>
    <row r="595" spans="2:65" s="12" customFormat="1">
      <c r="B595" s="142"/>
      <c r="D595" s="143" t="s">
        <v>159</v>
      </c>
      <c r="E595" s="144" t="s">
        <v>32</v>
      </c>
      <c r="F595" s="145" t="s">
        <v>586</v>
      </c>
      <c r="H595" s="144" t="s">
        <v>32</v>
      </c>
      <c r="I595" s="146"/>
      <c r="L595" s="142"/>
      <c r="M595" s="147"/>
      <c r="T595" s="148"/>
      <c r="AT595" s="144" t="s">
        <v>159</v>
      </c>
      <c r="AU595" s="144" t="s">
        <v>89</v>
      </c>
      <c r="AV595" s="12" t="s">
        <v>40</v>
      </c>
      <c r="AW595" s="12" t="s">
        <v>38</v>
      </c>
      <c r="AX595" s="12" t="s">
        <v>80</v>
      </c>
      <c r="AY595" s="144" t="s">
        <v>150</v>
      </c>
    </row>
    <row r="596" spans="2:65" s="13" customFormat="1">
      <c r="B596" s="149"/>
      <c r="D596" s="143" t="s">
        <v>159</v>
      </c>
      <c r="E596" s="150" t="s">
        <v>32</v>
      </c>
      <c r="F596" s="151" t="s">
        <v>856</v>
      </c>
      <c r="H596" s="152">
        <v>13.842000000000001</v>
      </c>
      <c r="I596" s="153"/>
      <c r="L596" s="149"/>
      <c r="M596" s="154"/>
      <c r="T596" s="155"/>
      <c r="AT596" s="150" t="s">
        <v>159</v>
      </c>
      <c r="AU596" s="150" t="s">
        <v>89</v>
      </c>
      <c r="AV596" s="13" t="s">
        <v>89</v>
      </c>
      <c r="AW596" s="13" t="s">
        <v>38</v>
      </c>
      <c r="AX596" s="13" t="s">
        <v>80</v>
      </c>
      <c r="AY596" s="150" t="s">
        <v>150</v>
      </c>
    </row>
    <row r="597" spans="2:65" s="15" customFormat="1">
      <c r="B597" s="168"/>
      <c r="D597" s="143" t="s">
        <v>159</v>
      </c>
      <c r="E597" s="169" t="s">
        <v>32</v>
      </c>
      <c r="F597" s="170" t="s">
        <v>588</v>
      </c>
      <c r="H597" s="171">
        <v>13.842000000000001</v>
      </c>
      <c r="I597" s="172"/>
      <c r="L597" s="168"/>
      <c r="M597" s="173"/>
      <c r="T597" s="174"/>
      <c r="AT597" s="169" t="s">
        <v>159</v>
      </c>
      <c r="AU597" s="169" t="s">
        <v>89</v>
      </c>
      <c r="AV597" s="15" t="s">
        <v>168</v>
      </c>
      <c r="AW597" s="15" t="s">
        <v>38</v>
      </c>
      <c r="AX597" s="15" t="s">
        <v>80</v>
      </c>
      <c r="AY597" s="169" t="s">
        <v>150</v>
      </c>
    </row>
    <row r="598" spans="2:65" s="12" customFormat="1">
      <c r="B598" s="142"/>
      <c r="D598" s="143" t="s">
        <v>159</v>
      </c>
      <c r="E598" s="144" t="s">
        <v>32</v>
      </c>
      <c r="F598" s="145" t="s">
        <v>654</v>
      </c>
      <c r="H598" s="144" t="s">
        <v>32</v>
      </c>
      <c r="I598" s="146"/>
      <c r="L598" s="142"/>
      <c r="M598" s="147"/>
      <c r="T598" s="148"/>
      <c r="AT598" s="144" t="s">
        <v>159</v>
      </c>
      <c r="AU598" s="144" t="s">
        <v>89</v>
      </c>
      <c r="AV598" s="12" t="s">
        <v>40</v>
      </c>
      <c r="AW598" s="12" t="s">
        <v>38</v>
      </c>
      <c r="AX598" s="12" t="s">
        <v>80</v>
      </c>
      <c r="AY598" s="144" t="s">
        <v>150</v>
      </c>
    </row>
    <row r="599" spans="2:65" s="13" customFormat="1">
      <c r="B599" s="149"/>
      <c r="D599" s="143" t="s">
        <v>159</v>
      </c>
      <c r="E599" s="150" t="s">
        <v>32</v>
      </c>
      <c r="F599" s="151" t="s">
        <v>857</v>
      </c>
      <c r="H599" s="152">
        <v>2.2349999999999999</v>
      </c>
      <c r="I599" s="153"/>
      <c r="L599" s="149"/>
      <c r="M599" s="154"/>
      <c r="T599" s="155"/>
      <c r="AT599" s="150" t="s">
        <v>159</v>
      </c>
      <c r="AU599" s="150" t="s">
        <v>89</v>
      </c>
      <c r="AV599" s="13" t="s">
        <v>89</v>
      </c>
      <c r="AW599" s="13" t="s">
        <v>38</v>
      </c>
      <c r="AX599" s="13" t="s">
        <v>80</v>
      </c>
      <c r="AY599" s="150" t="s">
        <v>150</v>
      </c>
    </row>
    <row r="600" spans="2:65" s="15" customFormat="1">
      <c r="B600" s="168"/>
      <c r="D600" s="143" t="s">
        <v>159</v>
      </c>
      <c r="E600" s="169" t="s">
        <v>32</v>
      </c>
      <c r="F600" s="170" t="s">
        <v>656</v>
      </c>
      <c r="H600" s="171">
        <v>2.2349999999999999</v>
      </c>
      <c r="I600" s="172"/>
      <c r="L600" s="168"/>
      <c r="M600" s="173"/>
      <c r="T600" s="174"/>
      <c r="AT600" s="169" t="s">
        <v>159</v>
      </c>
      <c r="AU600" s="169" t="s">
        <v>89</v>
      </c>
      <c r="AV600" s="15" t="s">
        <v>168</v>
      </c>
      <c r="AW600" s="15" t="s">
        <v>38</v>
      </c>
      <c r="AX600" s="15" t="s">
        <v>80</v>
      </c>
      <c r="AY600" s="169" t="s">
        <v>150</v>
      </c>
    </row>
    <row r="601" spans="2:65" s="13" customFormat="1" ht="20.399999999999999">
      <c r="B601" s="149"/>
      <c r="D601" s="143" t="s">
        <v>159</v>
      </c>
      <c r="E601" s="150" t="s">
        <v>32</v>
      </c>
      <c r="F601" s="151" t="s">
        <v>858</v>
      </c>
      <c r="H601" s="152">
        <v>9.33</v>
      </c>
      <c r="I601" s="153"/>
      <c r="L601" s="149"/>
      <c r="M601" s="154"/>
      <c r="T601" s="155"/>
      <c r="AT601" s="150" t="s">
        <v>159</v>
      </c>
      <c r="AU601" s="150" t="s">
        <v>89</v>
      </c>
      <c r="AV601" s="13" t="s">
        <v>89</v>
      </c>
      <c r="AW601" s="13" t="s">
        <v>38</v>
      </c>
      <c r="AX601" s="13" t="s">
        <v>80</v>
      </c>
      <c r="AY601" s="150" t="s">
        <v>150</v>
      </c>
    </row>
    <row r="602" spans="2:65" s="14" customFormat="1">
      <c r="B602" s="156"/>
      <c r="D602" s="143" t="s">
        <v>159</v>
      </c>
      <c r="E602" s="157" t="s">
        <v>32</v>
      </c>
      <c r="F602" s="158" t="s">
        <v>162</v>
      </c>
      <c r="H602" s="159">
        <v>40.43</v>
      </c>
      <c r="I602" s="160"/>
      <c r="L602" s="156"/>
      <c r="M602" s="161"/>
      <c r="T602" s="162"/>
      <c r="AT602" s="157" t="s">
        <v>159</v>
      </c>
      <c r="AU602" s="157" t="s">
        <v>89</v>
      </c>
      <c r="AV602" s="14" t="s">
        <v>157</v>
      </c>
      <c r="AW602" s="14" t="s">
        <v>38</v>
      </c>
      <c r="AX602" s="14" t="s">
        <v>40</v>
      </c>
      <c r="AY602" s="157" t="s">
        <v>150</v>
      </c>
    </row>
    <row r="603" spans="2:65" s="11" customFormat="1" ht="22.8" customHeight="1">
      <c r="B603" s="117"/>
      <c r="D603" s="118" t="s">
        <v>79</v>
      </c>
      <c r="E603" s="127" t="s">
        <v>210</v>
      </c>
      <c r="F603" s="127" t="s">
        <v>243</v>
      </c>
      <c r="I603" s="120"/>
      <c r="J603" s="128">
        <f>BK603</f>
        <v>0</v>
      </c>
      <c r="L603" s="117"/>
      <c r="M603" s="122"/>
      <c r="P603" s="123">
        <f>SUM(P604:P634)</f>
        <v>0</v>
      </c>
      <c r="R603" s="123">
        <f>SUM(R604:R634)</f>
        <v>0.94143765000000013</v>
      </c>
      <c r="T603" s="124">
        <f>SUM(T604:T634)</f>
        <v>0</v>
      </c>
      <c r="AR603" s="118" t="s">
        <v>40</v>
      </c>
      <c r="AT603" s="125" t="s">
        <v>79</v>
      </c>
      <c r="AU603" s="125" t="s">
        <v>40</v>
      </c>
      <c r="AY603" s="118" t="s">
        <v>150</v>
      </c>
      <c r="BK603" s="126">
        <f>SUM(BK604:BK634)</f>
        <v>0</v>
      </c>
    </row>
    <row r="604" spans="2:65" s="1" customFormat="1" ht="16.5" customHeight="1">
      <c r="B604" s="34"/>
      <c r="C604" s="129" t="s">
        <v>859</v>
      </c>
      <c r="D604" s="129" t="s">
        <v>152</v>
      </c>
      <c r="E604" s="130" t="s">
        <v>860</v>
      </c>
      <c r="F604" s="131" t="s">
        <v>861</v>
      </c>
      <c r="G604" s="132" t="s">
        <v>171</v>
      </c>
      <c r="H604" s="133">
        <v>1</v>
      </c>
      <c r="I604" s="134"/>
      <c r="J604" s="135">
        <f>ROUND(I604*H604,2)</f>
        <v>0</v>
      </c>
      <c r="K604" s="131" t="s">
        <v>156</v>
      </c>
      <c r="L604" s="34"/>
      <c r="M604" s="136" t="s">
        <v>32</v>
      </c>
      <c r="N604" s="137" t="s">
        <v>51</v>
      </c>
      <c r="P604" s="138">
        <f>O604*H604</f>
        <v>0</v>
      </c>
      <c r="Q604" s="138">
        <v>0</v>
      </c>
      <c r="R604" s="138">
        <f>Q604*H604</f>
        <v>0</v>
      </c>
      <c r="S604" s="138">
        <v>0</v>
      </c>
      <c r="T604" s="139">
        <f>S604*H604</f>
        <v>0</v>
      </c>
      <c r="AR604" s="140" t="s">
        <v>157</v>
      </c>
      <c r="AT604" s="140" t="s">
        <v>152</v>
      </c>
      <c r="AU604" s="140" t="s">
        <v>89</v>
      </c>
      <c r="AY604" s="18" t="s">
        <v>150</v>
      </c>
      <c r="BE604" s="141">
        <f>IF(N604="základní",J604,0)</f>
        <v>0</v>
      </c>
      <c r="BF604" s="141">
        <f>IF(N604="snížená",J604,0)</f>
        <v>0</v>
      </c>
      <c r="BG604" s="141">
        <f>IF(N604="zákl. přenesená",J604,0)</f>
        <v>0</v>
      </c>
      <c r="BH604" s="141">
        <f>IF(N604="sníž. přenesená",J604,0)</f>
        <v>0</v>
      </c>
      <c r="BI604" s="141">
        <f>IF(N604="nulová",J604,0)</f>
        <v>0</v>
      </c>
      <c r="BJ604" s="18" t="s">
        <v>40</v>
      </c>
      <c r="BK604" s="141">
        <f>ROUND(I604*H604,2)</f>
        <v>0</v>
      </c>
      <c r="BL604" s="18" t="s">
        <v>157</v>
      </c>
      <c r="BM604" s="140" t="s">
        <v>862</v>
      </c>
    </row>
    <row r="605" spans="2:65" s="1" customFormat="1" ht="37.799999999999997" customHeight="1">
      <c r="B605" s="34"/>
      <c r="C605" s="129" t="s">
        <v>863</v>
      </c>
      <c r="D605" s="129" t="s">
        <v>152</v>
      </c>
      <c r="E605" s="130" t="s">
        <v>864</v>
      </c>
      <c r="F605" s="131" t="s">
        <v>865</v>
      </c>
      <c r="G605" s="132" t="s">
        <v>155</v>
      </c>
      <c r="H605" s="133">
        <v>7004.56</v>
      </c>
      <c r="I605" s="134"/>
      <c r="J605" s="135">
        <f>ROUND(I605*H605,2)</f>
        <v>0</v>
      </c>
      <c r="K605" s="131" t="s">
        <v>172</v>
      </c>
      <c r="L605" s="34"/>
      <c r="M605" s="136" t="s">
        <v>32</v>
      </c>
      <c r="N605" s="137" t="s">
        <v>51</v>
      </c>
      <c r="P605" s="138">
        <f>O605*H605</f>
        <v>0</v>
      </c>
      <c r="Q605" s="138">
        <v>4.0000000000000003E-5</v>
      </c>
      <c r="R605" s="138">
        <f>Q605*H605</f>
        <v>0.28018240000000005</v>
      </c>
      <c r="S605" s="138">
        <v>0</v>
      </c>
      <c r="T605" s="139">
        <f>S605*H605</f>
        <v>0</v>
      </c>
      <c r="AR605" s="140" t="s">
        <v>157</v>
      </c>
      <c r="AT605" s="140" t="s">
        <v>152</v>
      </c>
      <c r="AU605" s="140" t="s">
        <v>89</v>
      </c>
      <c r="AY605" s="18" t="s">
        <v>150</v>
      </c>
      <c r="BE605" s="141">
        <f>IF(N605="základní",J605,0)</f>
        <v>0</v>
      </c>
      <c r="BF605" s="141">
        <f>IF(N605="snížená",J605,0)</f>
        <v>0</v>
      </c>
      <c r="BG605" s="141">
        <f>IF(N605="zákl. přenesená",J605,0)</f>
        <v>0</v>
      </c>
      <c r="BH605" s="141">
        <f>IF(N605="sníž. přenesená",J605,0)</f>
        <v>0</v>
      </c>
      <c r="BI605" s="141">
        <f>IF(N605="nulová",J605,0)</f>
        <v>0</v>
      </c>
      <c r="BJ605" s="18" t="s">
        <v>40</v>
      </c>
      <c r="BK605" s="141">
        <f>ROUND(I605*H605,2)</f>
        <v>0</v>
      </c>
      <c r="BL605" s="18" t="s">
        <v>157</v>
      </c>
      <c r="BM605" s="140" t="s">
        <v>866</v>
      </c>
    </row>
    <row r="606" spans="2:65" s="1" customFormat="1">
      <c r="B606" s="34"/>
      <c r="D606" s="163" t="s">
        <v>174</v>
      </c>
      <c r="F606" s="164" t="s">
        <v>867</v>
      </c>
      <c r="I606" s="165"/>
      <c r="L606" s="34"/>
      <c r="M606" s="166"/>
      <c r="T606" s="55"/>
      <c r="AT606" s="18" t="s">
        <v>174</v>
      </c>
      <c r="AU606" s="18" t="s">
        <v>89</v>
      </c>
    </row>
    <row r="607" spans="2:65" s="12" customFormat="1">
      <c r="B607" s="142"/>
      <c r="D607" s="143" t="s">
        <v>159</v>
      </c>
      <c r="E607" s="144" t="s">
        <v>32</v>
      </c>
      <c r="F607" s="145" t="s">
        <v>376</v>
      </c>
      <c r="H607" s="144" t="s">
        <v>32</v>
      </c>
      <c r="I607" s="146"/>
      <c r="L607" s="142"/>
      <c r="M607" s="147"/>
      <c r="T607" s="148"/>
      <c r="AT607" s="144" t="s">
        <v>159</v>
      </c>
      <c r="AU607" s="144" t="s">
        <v>89</v>
      </c>
      <c r="AV607" s="12" t="s">
        <v>40</v>
      </c>
      <c r="AW607" s="12" t="s">
        <v>38</v>
      </c>
      <c r="AX607" s="12" t="s">
        <v>80</v>
      </c>
      <c r="AY607" s="144" t="s">
        <v>150</v>
      </c>
    </row>
    <row r="608" spans="2:65" s="13" customFormat="1">
      <c r="B608" s="149"/>
      <c r="D608" s="143" t="s">
        <v>159</v>
      </c>
      <c r="E608" s="150" t="s">
        <v>32</v>
      </c>
      <c r="F608" s="151" t="s">
        <v>804</v>
      </c>
      <c r="H608" s="152">
        <v>3383.64</v>
      </c>
      <c r="I608" s="153"/>
      <c r="L608" s="149"/>
      <c r="M608" s="154"/>
      <c r="T608" s="155"/>
      <c r="AT608" s="150" t="s">
        <v>159</v>
      </c>
      <c r="AU608" s="150" t="s">
        <v>89</v>
      </c>
      <c r="AV608" s="13" t="s">
        <v>89</v>
      </c>
      <c r="AW608" s="13" t="s">
        <v>38</v>
      </c>
      <c r="AX608" s="13" t="s">
        <v>80</v>
      </c>
      <c r="AY608" s="150" t="s">
        <v>150</v>
      </c>
    </row>
    <row r="609" spans="2:65" s="15" customFormat="1">
      <c r="B609" s="168"/>
      <c r="D609" s="143" t="s">
        <v>159</v>
      </c>
      <c r="E609" s="169" t="s">
        <v>32</v>
      </c>
      <c r="F609" s="170" t="s">
        <v>388</v>
      </c>
      <c r="H609" s="171">
        <v>3383.64</v>
      </c>
      <c r="I609" s="172"/>
      <c r="L609" s="168"/>
      <c r="M609" s="173"/>
      <c r="T609" s="174"/>
      <c r="AT609" s="169" t="s">
        <v>159</v>
      </c>
      <c r="AU609" s="169" t="s">
        <v>89</v>
      </c>
      <c r="AV609" s="15" t="s">
        <v>168</v>
      </c>
      <c r="AW609" s="15" t="s">
        <v>38</v>
      </c>
      <c r="AX609" s="15" t="s">
        <v>80</v>
      </c>
      <c r="AY609" s="169" t="s">
        <v>150</v>
      </c>
    </row>
    <row r="610" spans="2:65" s="12" customFormat="1">
      <c r="B610" s="142"/>
      <c r="D610" s="143" t="s">
        <v>159</v>
      </c>
      <c r="E610" s="144" t="s">
        <v>32</v>
      </c>
      <c r="F610" s="145" t="s">
        <v>586</v>
      </c>
      <c r="H610" s="144" t="s">
        <v>32</v>
      </c>
      <c r="I610" s="146"/>
      <c r="L610" s="142"/>
      <c r="M610" s="147"/>
      <c r="T610" s="148"/>
      <c r="AT610" s="144" t="s">
        <v>159</v>
      </c>
      <c r="AU610" s="144" t="s">
        <v>89</v>
      </c>
      <c r="AV610" s="12" t="s">
        <v>40</v>
      </c>
      <c r="AW610" s="12" t="s">
        <v>38</v>
      </c>
      <c r="AX610" s="12" t="s">
        <v>80</v>
      </c>
      <c r="AY610" s="144" t="s">
        <v>150</v>
      </c>
    </row>
    <row r="611" spans="2:65" s="13" customFormat="1">
      <c r="B611" s="149"/>
      <c r="D611" s="143" t="s">
        <v>159</v>
      </c>
      <c r="E611" s="150" t="s">
        <v>32</v>
      </c>
      <c r="F611" s="151" t="s">
        <v>805</v>
      </c>
      <c r="H611" s="152">
        <v>3117.56</v>
      </c>
      <c r="I611" s="153"/>
      <c r="L611" s="149"/>
      <c r="M611" s="154"/>
      <c r="T611" s="155"/>
      <c r="AT611" s="150" t="s">
        <v>159</v>
      </c>
      <c r="AU611" s="150" t="s">
        <v>89</v>
      </c>
      <c r="AV611" s="13" t="s">
        <v>89</v>
      </c>
      <c r="AW611" s="13" t="s">
        <v>38</v>
      </c>
      <c r="AX611" s="13" t="s">
        <v>80</v>
      </c>
      <c r="AY611" s="150" t="s">
        <v>150</v>
      </c>
    </row>
    <row r="612" spans="2:65" s="15" customFormat="1">
      <c r="B612" s="168"/>
      <c r="D612" s="143" t="s">
        <v>159</v>
      </c>
      <c r="E612" s="169" t="s">
        <v>32</v>
      </c>
      <c r="F612" s="170" t="s">
        <v>588</v>
      </c>
      <c r="H612" s="171">
        <v>3117.56</v>
      </c>
      <c r="I612" s="172"/>
      <c r="L612" s="168"/>
      <c r="M612" s="173"/>
      <c r="T612" s="174"/>
      <c r="AT612" s="169" t="s">
        <v>159</v>
      </c>
      <c r="AU612" s="169" t="s">
        <v>89</v>
      </c>
      <c r="AV612" s="15" t="s">
        <v>168</v>
      </c>
      <c r="AW612" s="15" t="s">
        <v>38</v>
      </c>
      <c r="AX612" s="15" t="s">
        <v>80</v>
      </c>
      <c r="AY612" s="169" t="s">
        <v>150</v>
      </c>
    </row>
    <row r="613" spans="2:65" s="12" customFormat="1">
      <c r="B613" s="142"/>
      <c r="D613" s="143" t="s">
        <v>159</v>
      </c>
      <c r="E613" s="144" t="s">
        <v>32</v>
      </c>
      <c r="F613" s="145" t="s">
        <v>654</v>
      </c>
      <c r="H613" s="144" t="s">
        <v>32</v>
      </c>
      <c r="I613" s="146"/>
      <c r="L613" s="142"/>
      <c r="M613" s="147"/>
      <c r="T613" s="148"/>
      <c r="AT613" s="144" t="s">
        <v>159</v>
      </c>
      <c r="AU613" s="144" t="s">
        <v>89</v>
      </c>
      <c r="AV613" s="12" t="s">
        <v>40</v>
      </c>
      <c r="AW613" s="12" t="s">
        <v>38</v>
      </c>
      <c r="AX613" s="12" t="s">
        <v>80</v>
      </c>
      <c r="AY613" s="144" t="s">
        <v>150</v>
      </c>
    </row>
    <row r="614" spans="2:65" s="13" customFormat="1">
      <c r="B614" s="149"/>
      <c r="D614" s="143" t="s">
        <v>159</v>
      </c>
      <c r="E614" s="150" t="s">
        <v>32</v>
      </c>
      <c r="F614" s="151" t="s">
        <v>806</v>
      </c>
      <c r="H614" s="152">
        <v>503.36</v>
      </c>
      <c r="I614" s="153"/>
      <c r="L614" s="149"/>
      <c r="M614" s="154"/>
      <c r="T614" s="155"/>
      <c r="AT614" s="150" t="s">
        <v>159</v>
      </c>
      <c r="AU614" s="150" t="s">
        <v>89</v>
      </c>
      <c r="AV614" s="13" t="s">
        <v>89</v>
      </c>
      <c r="AW614" s="13" t="s">
        <v>38</v>
      </c>
      <c r="AX614" s="13" t="s">
        <v>80</v>
      </c>
      <c r="AY614" s="150" t="s">
        <v>150</v>
      </c>
    </row>
    <row r="615" spans="2:65" s="15" customFormat="1">
      <c r="B615" s="168"/>
      <c r="D615" s="143" t="s">
        <v>159</v>
      </c>
      <c r="E615" s="169" t="s">
        <v>32</v>
      </c>
      <c r="F615" s="170" t="s">
        <v>656</v>
      </c>
      <c r="H615" s="171">
        <v>503.36</v>
      </c>
      <c r="I615" s="172"/>
      <c r="L615" s="168"/>
      <c r="M615" s="173"/>
      <c r="T615" s="174"/>
      <c r="AT615" s="169" t="s">
        <v>159</v>
      </c>
      <c r="AU615" s="169" t="s">
        <v>89</v>
      </c>
      <c r="AV615" s="15" t="s">
        <v>168</v>
      </c>
      <c r="AW615" s="15" t="s">
        <v>38</v>
      </c>
      <c r="AX615" s="15" t="s">
        <v>80</v>
      </c>
      <c r="AY615" s="169" t="s">
        <v>150</v>
      </c>
    </row>
    <row r="616" spans="2:65" s="14" customFormat="1">
      <c r="B616" s="156"/>
      <c r="D616" s="143" t="s">
        <v>159</v>
      </c>
      <c r="E616" s="157" t="s">
        <v>32</v>
      </c>
      <c r="F616" s="158" t="s">
        <v>162</v>
      </c>
      <c r="H616" s="159">
        <v>7004.56</v>
      </c>
      <c r="I616" s="160"/>
      <c r="L616" s="156"/>
      <c r="M616" s="161"/>
      <c r="T616" s="162"/>
      <c r="AT616" s="157" t="s">
        <v>159</v>
      </c>
      <c r="AU616" s="157" t="s">
        <v>89</v>
      </c>
      <c r="AV616" s="14" t="s">
        <v>157</v>
      </c>
      <c r="AW616" s="14" t="s">
        <v>38</v>
      </c>
      <c r="AX616" s="14" t="s">
        <v>40</v>
      </c>
      <c r="AY616" s="157" t="s">
        <v>150</v>
      </c>
    </row>
    <row r="617" spans="2:65" s="1" customFormat="1" ht="44.25" customHeight="1">
      <c r="B617" s="34"/>
      <c r="C617" s="129" t="s">
        <v>868</v>
      </c>
      <c r="D617" s="129" t="s">
        <v>152</v>
      </c>
      <c r="E617" s="130" t="s">
        <v>869</v>
      </c>
      <c r="F617" s="131" t="s">
        <v>870</v>
      </c>
      <c r="G617" s="132" t="s">
        <v>155</v>
      </c>
      <c r="H617" s="133">
        <v>119.86499999999999</v>
      </c>
      <c r="I617" s="134"/>
      <c r="J617" s="135">
        <f>ROUND(I617*H617,2)</f>
        <v>0</v>
      </c>
      <c r="K617" s="131" t="s">
        <v>172</v>
      </c>
      <c r="L617" s="34"/>
      <c r="M617" s="136" t="s">
        <v>32</v>
      </c>
      <c r="N617" s="137" t="s">
        <v>51</v>
      </c>
      <c r="P617" s="138">
        <f>O617*H617</f>
        <v>0</v>
      </c>
      <c r="Q617" s="138">
        <v>9.5E-4</v>
      </c>
      <c r="R617" s="138">
        <f>Q617*H617</f>
        <v>0.11387174999999999</v>
      </c>
      <c r="S617" s="138">
        <v>0</v>
      </c>
      <c r="T617" s="139">
        <f>S617*H617</f>
        <v>0</v>
      </c>
      <c r="AR617" s="140" t="s">
        <v>157</v>
      </c>
      <c r="AT617" s="140" t="s">
        <v>152</v>
      </c>
      <c r="AU617" s="140" t="s">
        <v>89</v>
      </c>
      <c r="AY617" s="18" t="s">
        <v>150</v>
      </c>
      <c r="BE617" s="141">
        <f>IF(N617="základní",J617,0)</f>
        <v>0</v>
      </c>
      <c r="BF617" s="141">
        <f>IF(N617="snížená",J617,0)</f>
        <v>0</v>
      </c>
      <c r="BG617" s="141">
        <f>IF(N617="zákl. přenesená",J617,0)</f>
        <v>0</v>
      </c>
      <c r="BH617" s="141">
        <f>IF(N617="sníž. přenesená",J617,0)</f>
        <v>0</v>
      </c>
      <c r="BI617" s="141">
        <f>IF(N617="nulová",J617,0)</f>
        <v>0</v>
      </c>
      <c r="BJ617" s="18" t="s">
        <v>40</v>
      </c>
      <c r="BK617" s="141">
        <f>ROUND(I617*H617,2)</f>
        <v>0</v>
      </c>
      <c r="BL617" s="18" t="s">
        <v>157</v>
      </c>
      <c r="BM617" s="140" t="s">
        <v>871</v>
      </c>
    </row>
    <row r="618" spans="2:65" s="1" customFormat="1">
      <c r="B618" s="34"/>
      <c r="D618" s="163" t="s">
        <v>174</v>
      </c>
      <c r="F618" s="164" t="s">
        <v>872</v>
      </c>
      <c r="I618" s="165"/>
      <c r="L618" s="34"/>
      <c r="M618" s="166"/>
      <c r="T618" s="55"/>
      <c r="AT618" s="18" t="s">
        <v>174</v>
      </c>
      <c r="AU618" s="18" t="s">
        <v>89</v>
      </c>
    </row>
    <row r="619" spans="2:65" s="12" customFormat="1">
      <c r="B619" s="142"/>
      <c r="D619" s="143" t="s">
        <v>159</v>
      </c>
      <c r="E619" s="144" t="s">
        <v>32</v>
      </c>
      <c r="F619" s="145" t="s">
        <v>376</v>
      </c>
      <c r="H619" s="144" t="s">
        <v>32</v>
      </c>
      <c r="I619" s="146"/>
      <c r="L619" s="142"/>
      <c r="M619" s="147"/>
      <c r="T619" s="148"/>
      <c r="AT619" s="144" t="s">
        <v>159</v>
      </c>
      <c r="AU619" s="144" t="s">
        <v>89</v>
      </c>
      <c r="AV619" s="12" t="s">
        <v>40</v>
      </c>
      <c r="AW619" s="12" t="s">
        <v>38</v>
      </c>
      <c r="AX619" s="12" t="s">
        <v>80</v>
      </c>
      <c r="AY619" s="144" t="s">
        <v>150</v>
      </c>
    </row>
    <row r="620" spans="2:65" s="13" customFormat="1" ht="20.399999999999999">
      <c r="B620" s="149"/>
      <c r="D620" s="143" t="s">
        <v>159</v>
      </c>
      <c r="E620" s="150" t="s">
        <v>32</v>
      </c>
      <c r="F620" s="151" t="s">
        <v>873</v>
      </c>
      <c r="H620" s="152">
        <v>57.789000000000001</v>
      </c>
      <c r="I620" s="153"/>
      <c r="L620" s="149"/>
      <c r="M620" s="154"/>
      <c r="T620" s="155"/>
      <c r="AT620" s="150" t="s">
        <v>159</v>
      </c>
      <c r="AU620" s="150" t="s">
        <v>89</v>
      </c>
      <c r="AV620" s="13" t="s">
        <v>89</v>
      </c>
      <c r="AW620" s="13" t="s">
        <v>38</v>
      </c>
      <c r="AX620" s="13" t="s">
        <v>80</v>
      </c>
      <c r="AY620" s="150" t="s">
        <v>150</v>
      </c>
    </row>
    <row r="621" spans="2:65" s="15" customFormat="1">
      <c r="B621" s="168"/>
      <c r="D621" s="143" t="s">
        <v>159</v>
      </c>
      <c r="E621" s="169" t="s">
        <v>32</v>
      </c>
      <c r="F621" s="170" t="s">
        <v>388</v>
      </c>
      <c r="H621" s="171">
        <v>57.789000000000001</v>
      </c>
      <c r="I621" s="172"/>
      <c r="L621" s="168"/>
      <c r="M621" s="173"/>
      <c r="T621" s="174"/>
      <c r="AT621" s="169" t="s">
        <v>159</v>
      </c>
      <c r="AU621" s="169" t="s">
        <v>89</v>
      </c>
      <c r="AV621" s="15" t="s">
        <v>168</v>
      </c>
      <c r="AW621" s="15" t="s">
        <v>38</v>
      </c>
      <c r="AX621" s="15" t="s">
        <v>80</v>
      </c>
      <c r="AY621" s="169" t="s">
        <v>150</v>
      </c>
    </row>
    <row r="622" spans="2:65" s="12" customFormat="1">
      <c r="B622" s="142"/>
      <c r="D622" s="143" t="s">
        <v>159</v>
      </c>
      <c r="E622" s="144" t="s">
        <v>32</v>
      </c>
      <c r="F622" s="145" t="s">
        <v>586</v>
      </c>
      <c r="H622" s="144" t="s">
        <v>32</v>
      </c>
      <c r="I622" s="146"/>
      <c r="L622" s="142"/>
      <c r="M622" s="147"/>
      <c r="T622" s="148"/>
      <c r="AT622" s="144" t="s">
        <v>159</v>
      </c>
      <c r="AU622" s="144" t="s">
        <v>89</v>
      </c>
      <c r="AV622" s="12" t="s">
        <v>40</v>
      </c>
      <c r="AW622" s="12" t="s">
        <v>38</v>
      </c>
      <c r="AX622" s="12" t="s">
        <v>80</v>
      </c>
      <c r="AY622" s="144" t="s">
        <v>150</v>
      </c>
    </row>
    <row r="623" spans="2:65" s="13" customFormat="1" ht="20.399999999999999">
      <c r="B623" s="149"/>
      <c r="D623" s="143" t="s">
        <v>159</v>
      </c>
      <c r="E623" s="150" t="s">
        <v>32</v>
      </c>
      <c r="F623" s="151" t="s">
        <v>874</v>
      </c>
      <c r="H623" s="152">
        <v>62.076000000000001</v>
      </c>
      <c r="I623" s="153"/>
      <c r="L623" s="149"/>
      <c r="M623" s="154"/>
      <c r="T623" s="155"/>
      <c r="AT623" s="150" t="s">
        <v>159</v>
      </c>
      <c r="AU623" s="150" t="s">
        <v>89</v>
      </c>
      <c r="AV623" s="13" t="s">
        <v>89</v>
      </c>
      <c r="AW623" s="13" t="s">
        <v>38</v>
      </c>
      <c r="AX623" s="13" t="s">
        <v>80</v>
      </c>
      <c r="AY623" s="150" t="s">
        <v>150</v>
      </c>
    </row>
    <row r="624" spans="2:65" s="15" customFormat="1">
      <c r="B624" s="168"/>
      <c r="D624" s="143" t="s">
        <v>159</v>
      </c>
      <c r="E624" s="169" t="s">
        <v>32</v>
      </c>
      <c r="F624" s="170" t="s">
        <v>588</v>
      </c>
      <c r="H624" s="171">
        <v>62.076000000000001</v>
      </c>
      <c r="I624" s="172"/>
      <c r="L624" s="168"/>
      <c r="M624" s="173"/>
      <c r="T624" s="174"/>
      <c r="AT624" s="169" t="s">
        <v>159</v>
      </c>
      <c r="AU624" s="169" t="s">
        <v>89</v>
      </c>
      <c r="AV624" s="15" t="s">
        <v>168</v>
      </c>
      <c r="AW624" s="15" t="s">
        <v>38</v>
      </c>
      <c r="AX624" s="15" t="s">
        <v>80</v>
      </c>
      <c r="AY624" s="169" t="s">
        <v>150</v>
      </c>
    </row>
    <row r="625" spans="2:65" s="14" customFormat="1">
      <c r="B625" s="156"/>
      <c r="D625" s="143" t="s">
        <v>159</v>
      </c>
      <c r="E625" s="157" t="s">
        <v>32</v>
      </c>
      <c r="F625" s="158" t="s">
        <v>162</v>
      </c>
      <c r="H625" s="159">
        <v>119.86499999999999</v>
      </c>
      <c r="I625" s="160"/>
      <c r="L625" s="156"/>
      <c r="M625" s="161"/>
      <c r="T625" s="162"/>
      <c r="AT625" s="157" t="s">
        <v>159</v>
      </c>
      <c r="AU625" s="157" t="s">
        <v>89</v>
      </c>
      <c r="AV625" s="14" t="s">
        <v>157</v>
      </c>
      <c r="AW625" s="14" t="s">
        <v>38</v>
      </c>
      <c r="AX625" s="14" t="s">
        <v>40</v>
      </c>
      <c r="AY625" s="157" t="s">
        <v>150</v>
      </c>
    </row>
    <row r="626" spans="2:65" s="1" customFormat="1" ht="37.799999999999997" customHeight="1">
      <c r="B626" s="34"/>
      <c r="C626" s="129" t="s">
        <v>875</v>
      </c>
      <c r="D626" s="129" t="s">
        <v>152</v>
      </c>
      <c r="E626" s="130" t="s">
        <v>876</v>
      </c>
      <c r="F626" s="131" t="s">
        <v>877</v>
      </c>
      <c r="G626" s="132" t="s">
        <v>384</v>
      </c>
      <c r="H626" s="133">
        <v>399.55</v>
      </c>
      <c r="I626" s="134"/>
      <c r="J626" s="135">
        <f>ROUND(I626*H626,2)</f>
        <v>0</v>
      </c>
      <c r="K626" s="131" t="s">
        <v>172</v>
      </c>
      <c r="L626" s="34"/>
      <c r="M626" s="136" t="s">
        <v>32</v>
      </c>
      <c r="N626" s="137" t="s">
        <v>51</v>
      </c>
      <c r="P626" s="138">
        <f>O626*H626</f>
        <v>0</v>
      </c>
      <c r="Q626" s="138">
        <v>1.3699999999999999E-3</v>
      </c>
      <c r="R626" s="138">
        <f>Q626*H626</f>
        <v>0.54738350000000002</v>
      </c>
      <c r="S626" s="138">
        <v>0</v>
      </c>
      <c r="T626" s="139">
        <f>S626*H626</f>
        <v>0</v>
      </c>
      <c r="AR626" s="140" t="s">
        <v>157</v>
      </c>
      <c r="AT626" s="140" t="s">
        <v>152</v>
      </c>
      <c r="AU626" s="140" t="s">
        <v>89</v>
      </c>
      <c r="AY626" s="18" t="s">
        <v>150</v>
      </c>
      <c r="BE626" s="141">
        <f>IF(N626="základní",J626,0)</f>
        <v>0</v>
      </c>
      <c r="BF626" s="141">
        <f>IF(N626="snížená",J626,0)</f>
        <v>0</v>
      </c>
      <c r="BG626" s="141">
        <f>IF(N626="zákl. přenesená",J626,0)</f>
        <v>0</v>
      </c>
      <c r="BH626" s="141">
        <f>IF(N626="sníž. přenesená",J626,0)</f>
        <v>0</v>
      </c>
      <c r="BI626" s="141">
        <f>IF(N626="nulová",J626,0)</f>
        <v>0</v>
      </c>
      <c r="BJ626" s="18" t="s">
        <v>40</v>
      </c>
      <c r="BK626" s="141">
        <f>ROUND(I626*H626,2)</f>
        <v>0</v>
      </c>
      <c r="BL626" s="18" t="s">
        <v>157</v>
      </c>
      <c r="BM626" s="140" t="s">
        <v>878</v>
      </c>
    </row>
    <row r="627" spans="2:65" s="1" customFormat="1">
      <c r="B627" s="34"/>
      <c r="D627" s="163" t="s">
        <v>174</v>
      </c>
      <c r="F627" s="164" t="s">
        <v>879</v>
      </c>
      <c r="I627" s="165"/>
      <c r="L627" s="34"/>
      <c r="M627" s="166"/>
      <c r="T627" s="55"/>
      <c r="AT627" s="18" t="s">
        <v>174</v>
      </c>
      <c r="AU627" s="18" t="s">
        <v>89</v>
      </c>
    </row>
    <row r="628" spans="2:65" s="12" customFormat="1">
      <c r="B628" s="142"/>
      <c r="D628" s="143" t="s">
        <v>159</v>
      </c>
      <c r="E628" s="144" t="s">
        <v>32</v>
      </c>
      <c r="F628" s="145" t="s">
        <v>376</v>
      </c>
      <c r="H628" s="144" t="s">
        <v>32</v>
      </c>
      <c r="I628" s="146"/>
      <c r="L628" s="142"/>
      <c r="M628" s="147"/>
      <c r="T628" s="148"/>
      <c r="AT628" s="144" t="s">
        <v>159</v>
      </c>
      <c r="AU628" s="144" t="s">
        <v>89</v>
      </c>
      <c r="AV628" s="12" t="s">
        <v>40</v>
      </c>
      <c r="AW628" s="12" t="s">
        <v>38</v>
      </c>
      <c r="AX628" s="12" t="s">
        <v>80</v>
      </c>
      <c r="AY628" s="144" t="s">
        <v>150</v>
      </c>
    </row>
    <row r="629" spans="2:65" s="13" customFormat="1" ht="20.399999999999999">
      <c r="B629" s="149"/>
      <c r="D629" s="143" t="s">
        <v>159</v>
      </c>
      <c r="E629" s="150" t="s">
        <v>32</v>
      </c>
      <c r="F629" s="151" t="s">
        <v>880</v>
      </c>
      <c r="H629" s="152">
        <v>192.63</v>
      </c>
      <c r="I629" s="153"/>
      <c r="L629" s="149"/>
      <c r="M629" s="154"/>
      <c r="T629" s="155"/>
      <c r="AT629" s="150" t="s">
        <v>159</v>
      </c>
      <c r="AU629" s="150" t="s">
        <v>89</v>
      </c>
      <c r="AV629" s="13" t="s">
        <v>89</v>
      </c>
      <c r="AW629" s="13" t="s">
        <v>38</v>
      </c>
      <c r="AX629" s="13" t="s">
        <v>80</v>
      </c>
      <c r="AY629" s="150" t="s">
        <v>150</v>
      </c>
    </row>
    <row r="630" spans="2:65" s="15" customFormat="1">
      <c r="B630" s="168"/>
      <c r="D630" s="143" t="s">
        <v>159</v>
      </c>
      <c r="E630" s="169" t="s">
        <v>32</v>
      </c>
      <c r="F630" s="170" t="s">
        <v>388</v>
      </c>
      <c r="H630" s="171">
        <v>192.63</v>
      </c>
      <c r="I630" s="172"/>
      <c r="L630" s="168"/>
      <c r="M630" s="173"/>
      <c r="T630" s="174"/>
      <c r="AT630" s="169" t="s">
        <v>159</v>
      </c>
      <c r="AU630" s="169" t="s">
        <v>89</v>
      </c>
      <c r="AV630" s="15" t="s">
        <v>168</v>
      </c>
      <c r="AW630" s="15" t="s">
        <v>38</v>
      </c>
      <c r="AX630" s="15" t="s">
        <v>80</v>
      </c>
      <c r="AY630" s="169" t="s">
        <v>150</v>
      </c>
    </row>
    <row r="631" spans="2:65" s="12" customFormat="1">
      <c r="B631" s="142"/>
      <c r="D631" s="143" t="s">
        <v>159</v>
      </c>
      <c r="E631" s="144" t="s">
        <v>32</v>
      </c>
      <c r="F631" s="145" t="s">
        <v>586</v>
      </c>
      <c r="H631" s="144" t="s">
        <v>32</v>
      </c>
      <c r="I631" s="146"/>
      <c r="L631" s="142"/>
      <c r="M631" s="147"/>
      <c r="T631" s="148"/>
      <c r="AT631" s="144" t="s">
        <v>159</v>
      </c>
      <c r="AU631" s="144" t="s">
        <v>89</v>
      </c>
      <c r="AV631" s="12" t="s">
        <v>40</v>
      </c>
      <c r="AW631" s="12" t="s">
        <v>38</v>
      </c>
      <c r="AX631" s="12" t="s">
        <v>80</v>
      </c>
      <c r="AY631" s="144" t="s">
        <v>150</v>
      </c>
    </row>
    <row r="632" spans="2:65" s="13" customFormat="1" ht="20.399999999999999">
      <c r="B632" s="149"/>
      <c r="D632" s="143" t="s">
        <v>159</v>
      </c>
      <c r="E632" s="150" t="s">
        <v>32</v>
      </c>
      <c r="F632" s="151" t="s">
        <v>881</v>
      </c>
      <c r="H632" s="152">
        <v>206.92</v>
      </c>
      <c r="I632" s="153"/>
      <c r="L632" s="149"/>
      <c r="M632" s="154"/>
      <c r="T632" s="155"/>
      <c r="AT632" s="150" t="s">
        <v>159</v>
      </c>
      <c r="AU632" s="150" t="s">
        <v>89</v>
      </c>
      <c r="AV632" s="13" t="s">
        <v>89</v>
      </c>
      <c r="AW632" s="13" t="s">
        <v>38</v>
      </c>
      <c r="AX632" s="13" t="s">
        <v>80</v>
      </c>
      <c r="AY632" s="150" t="s">
        <v>150</v>
      </c>
    </row>
    <row r="633" spans="2:65" s="15" customFormat="1">
      <c r="B633" s="168"/>
      <c r="D633" s="143" t="s">
        <v>159</v>
      </c>
      <c r="E633" s="169" t="s">
        <v>32</v>
      </c>
      <c r="F633" s="170" t="s">
        <v>588</v>
      </c>
      <c r="H633" s="171">
        <v>206.92</v>
      </c>
      <c r="I633" s="172"/>
      <c r="L633" s="168"/>
      <c r="M633" s="173"/>
      <c r="T633" s="174"/>
      <c r="AT633" s="169" t="s">
        <v>159</v>
      </c>
      <c r="AU633" s="169" t="s">
        <v>89</v>
      </c>
      <c r="AV633" s="15" t="s">
        <v>168</v>
      </c>
      <c r="AW633" s="15" t="s">
        <v>38</v>
      </c>
      <c r="AX633" s="15" t="s">
        <v>80</v>
      </c>
      <c r="AY633" s="169" t="s">
        <v>150</v>
      </c>
    </row>
    <row r="634" spans="2:65" s="14" customFormat="1">
      <c r="B634" s="156"/>
      <c r="D634" s="143" t="s">
        <v>159</v>
      </c>
      <c r="E634" s="157" t="s">
        <v>32</v>
      </c>
      <c r="F634" s="158" t="s">
        <v>162</v>
      </c>
      <c r="H634" s="159">
        <v>399.55</v>
      </c>
      <c r="I634" s="160"/>
      <c r="L634" s="156"/>
      <c r="M634" s="161"/>
      <c r="T634" s="162"/>
      <c r="AT634" s="157" t="s">
        <v>159</v>
      </c>
      <c r="AU634" s="157" t="s">
        <v>89</v>
      </c>
      <c r="AV634" s="14" t="s">
        <v>157</v>
      </c>
      <c r="AW634" s="14" t="s">
        <v>38</v>
      </c>
      <c r="AX634" s="14" t="s">
        <v>40</v>
      </c>
      <c r="AY634" s="157" t="s">
        <v>150</v>
      </c>
    </row>
    <row r="635" spans="2:65" s="11" customFormat="1" ht="22.8" customHeight="1">
      <c r="B635" s="117"/>
      <c r="D635" s="118" t="s">
        <v>79</v>
      </c>
      <c r="E635" s="127" t="s">
        <v>882</v>
      </c>
      <c r="F635" s="127" t="s">
        <v>883</v>
      </c>
      <c r="I635" s="120"/>
      <c r="J635" s="128">
        <f>BK635</f>
        <v>0</v>
      </c>
      <c r="L635" s="117"/>
      <c r="M635" s="122"/>
      <c r="P635" s="123">
        <f>SUM(P636:P637)</f>
        <v>0</v>
      </c>
      <c r="R635" s="123">
        <f>SUM(R636:R637)</f>
        <v>0</v>
      </c>
      <c r="T635" s="124">
        <f>SUM(T636:T637)</f>
        <v>0</v>
      </c>
      <c r="AR635" s="118" t="s">
        <v>40</v>
      </c>
      <c r="AT635" s="125" t="s">
        <v>79</v>
      </c>
      <c r="AU635" s="125" t="s">
        <v>40</v>
      </c>
      <c r="AY635" s="118" t="s">
        <v>150</v>
      </c>
      <c r="BK635" s="126">
        <f>SUM(BK636:BK637)</f>
        <v>0</v>
      </c>
    </row>
    <row r="636" spans="2:65" s="1" customFormat="1" ht="62.7" customHeight="1">
      <c r="B636" s="34"/>
      <c r="C636" s="129" t="s">
        <v>884</v>
      </c>
      <c r="D636" s="129" t="s">
        <v>152</v>
      </c>
      <c r="E636" s="130" t="s">
        <v>885</v>
      </c>
      <c r="F636" s="131" t="s">
        <v>886</v>
      </c>
      <c r="G636" s="132" t="s">
        <v>282</v>
      </c>
      <c r="H636" s="133">
        <v>18301.04</v>
      </c>
      <c r="I636" s="134"/>
      <c r="J636" s="135">
        <f>ROUND(I636*H636,2)</f>
        <v>0</v>
      </c>
      <c r="K636" s="131" t="s">
        <v>172</v>
      </c>
      <c r="L636" s="34"/>
      <c r="M636" s="136" t="s">
        <v>32</v>
      </c>
      <c r="N636" s="137" t="s">
        <v>51</v>
      </c>
      <c r="P636" s="138">
        <f>O636*H636</f>
        <v>0</v>
      </c>
      <c r="Q636" s="138">
        <v>0</v>
      </c>
      <c r="R636" s="138">
        <f>Q636*H636</f>
        <v>0</v>
      </c>
      <c r="S636" s="138">
        <v>0</v>
      </c>
      <c r="T636" s="139">
        <f>S636*H636</f>
        <v>0</v>
      </c>
      <c r="AR636" s="140" t="s">
        <v>157</v>
      </c>
      <c r="AT636" s="140" t="s">
        <v>152</v>
      </c>
      <c r="AU636" s="140" t="s">
        <v>89</v>
      </c>
      <c r="AY636" s="18" t="s">
        <v>150</v>
      </c>
      <c r="BE636" s="141">
        <f>IF(N636="základní",J636,0)</f>
        <v>0</v>
      </c>
      <c r="BF636" s="141">
        <f>IF(N636="snížená",J636,0)</f>
        <v>0</v>
      </c>
      <c r="BG636" s="141">
        <f>IF(N636="zákl. přenesená",J636,0)</f>
        <v>0</v>
      </c>
      <c r="BH636" s="141">
        <f>IF(N636="sníž. přenesená",J636,0)</f>
        <v>0</v>
      </c>
      <c r="BI636" s="141">
        <f>IF(N636="nulová",J636,0)</f>
        <v>0</v>
      </c>
      <c r="BJ636" s="18" t="s">
        <v>40</v>
      </c>
      <c r="BK636" s="141">
        <f>ROUND(I636*H636,2)</f>
        <v>0</v>
      </c>
      <c r="BL636" s="18" t="s">
        <v>157</v>
      </c>
      <c r="BM636" s="140" t="s">
        <v>887</v>
      </c>
    </row>
    <row r="637" spans="2:65" s="1" customFormat="1">
      <c r="B637" s="34"/>
      <c r="D637" s="163" t="s">
        <v>174</v>
      </c>
      <c r="F637" s="164" t="s">
        <v>888</v>
      </c>
      <c r="I637" s="165"/>
      <c r="L637" s="34"/>
      <c r="M637" s="166"/>
      <c r="T637" s="55"/>
      <c r="AT637" s="18" t="s">
        <v>174</v>
      </c>
      <c r="AU637" s="18" t="s">
        <v>89</v>
      </c>
    </row>
    <row r="638" spans="2:65" s="11" customFormat="1" ht="25.95" customHeight="1">
      <c r="B638" s="117"/>
      <c r="D638" s="118" t="s">
        <v>79</v>
      </c>
      <c r="E638" s="119" t="s">
        <v>889</v>
      </c>
      <c r="F638" s="119" t="s">
        <v>890</v>
      </c>
      <c r="I638" s="120"/>
      <c r="J638" s="121">
        <f>BK638</f>
        <v>0</v>
      </c>
      <c r="L638" s="117"/>
      <c r="M638" s="122"/>
      <c r="P638" s="123">
        <f>P639+P659+P662+P665+P668+P670+P672+P679+P681+P689+P693+P697+P709+P892+P896+P944+P946</f>
        <v>0</v>
      </c>
      <c r="R638" s="123">
        <f>R639+R659+R662+R665+R668+R670+R672+R679+R681+R689+R693+R697+R709+R892+R896+R944+R946</f>
        <v>205.22356142000001</v>
      </c>
      <c r="T638" s="124">
        <f>T639+T659+T662+T665+T668+T670+T672+T679+T681+T689+T693+T697+T709+T892+T896+T944+T946</f>
        <v>0</v>
      </c>
      <c r="AR638" s="118" t="s">
        <v>89</v>
      </c>
      <c r="AT638" s="125" t="s">
        <v>79</v>
      </c>
      <c r="AU638" s="125" t="s">
        <v>80</v>
      </c>
      <c r="AY638" s="118" t="s">
        <v>150</v>
      </c>
      <c r="BK638" s="126">
        <f>BK639+BK659+BK662+BK665+BK668+BK670+BK672+BK679+BK681+BK689+BK693+BK697+BK709+BK892+BK896+BK944+BK946</f>
        <v>0</v>
      </c>
    </row>
    <row r="639" spans="2:65" s="11" customFormat="1" ht="22.8" customHeight="1">
      <c r="B639" s="117"/>
      <c r="D639" s="118" t="s">
        <v>79</v>
      </c>
      <c r="E639" s="127" t="s">
        <v>891</v>
      </c>
      <c r="F639" s="127" t="s">
        <v>892</v>
      </c>
      <c r="I639" s="120"/>
      <c r="J639" s="128">
        <f>BK639</f>
        <v>0</v>
      </c>
      <c r="L639" s="117"/>
      <c r="M639" s="122"/>
      <c r="P639" s="123">
        <f>SUM(P640:P658)</f>
        <v>0</v>
      </c>
      <c r="R639" s="123">
        <f>SUM(R640:R658)</f>
        <v>17.533004999999999</v>
      </c>
      <c r="T639" s="124">
        <f>SUM(T640:T658)</f>
        <v>0</v>
      </c>
      <c r="AR639" s="118" t="s">
        <v>89</v>
      </c>
      <c r="AT639" s="125" t="s">
        <v>79</v>
      </c>
      <c r="AU639" s="125" t="s">
        <v>40</v>
      </c>
      <c r="AY639" s="118" t="s">
        <v>150</v>
      </c>
      <c r="BK639" s="126">
        <f>SUM(BK640:BK658)</f>
        <v>0</v>
      </c>
    </row>
    <row r="640" spans="2:65" s="1" customFormat="1" ht="16.5" customHeight="1">
      <c r="B640" s="34"/>
      <c r="C640" s="129" t="s">
        <v>893</v>
      </c>
      <c r="D640" s="129" t="s">
        <v>152</v>
      </c>
      <c r="E640" s="130" t="s">
        <v>894</v>
      </c>
      <c r="F640" s="131" t="s">
        <v>895</v>
      </c>
      <c r="G640" s="132" t="s">
        <v>171</v>
      </c>
      <c r="H640" s="133">
        <v>1</v>
      </c>
      <c r="I640" s="134"/>
      <c r="J640" s="135">
        <f>ROUND(I640*H640,2)</f>
        <v>0</v>
      </c>
      <c r="K640" s="131" t="s">
        <v>156</v>
      </c>
      <c r="L640" s="34"/>
      <c r="M640" s="136" t="s">
        <v>32</v>
      </c>
      <c r="N640" s="137" t="s">
        <v>51</v>
      </c>
      <c r="P640" s="138">
        <f>O640*H640</f>
        <v>0</v>
      </c>
      <c r="Q640" s="138">
        <v>0</v>
      </c>
      <c r="R640" s="138">
        <f>Q640*H640</f>
        <v>0</v>
      </c>
      <c r="S640" s="138">
        <v>0</v>
      </c>
      <c r="T640" s="139">
        <f>S640*H640</f>
        <v>0</v>
      </c>
      <c r="AR640" s="140" t="s">
        <v>244</v>
      </c>
      <c r="AT640" s="140" t="s">
        <v>152</v>
      </c>
      <c r="AU640" s="140" t="s">
        <v>89</v>
      </c>
      <c r="AY640" s="18" t="s">
        <v>150</v>
      </c>
      <c r="BE640" s="141">
        <f>IF(N640="základní",J640,0)</f>
        <v>0</v>
      </c>
      <c r="BF640" s="141">
        <f>IF(N640="snížená",J640,0)</f>
        <v>0</v>
      </c>
      <c r="BG640" s="141">
        <f>IF(N640="zákl. přenesená",J640,0)</f>
        <v>0</v>
      </c>
      <c r="BH640" s="141">
        <f>IF(N640="sníž. přenesená",J640,0)</f>
        <v>0</v>
      </c>
      <c r="BI640" s="141">
        <f>IF(N640="nulová",J640,0)</f>
        <v>0</v>
      </c>
      <c r="BJ640" s="18" t="s">
        <v>40</v>
      </c>
      <c r="BK640" s="141">
        <f>ROUND(I640*H640,2)</f>
        <v>0</v>
      </c>
      <c r="BL640" s="18" t="s">
        <v>244</v>
      </c>
      <c r="BM640" s="140" t="s">
        <v>896</v>
      </c>
    </row>
    <row r="641" spans="2:65" s="1" customFormat="1" ht="33" customHeight="1">
      <c r="B641" s="34"/>
      <c r="C641" s="129" t="s">
        <v>897</v>
      </c>
      <c r="D641" s="129" t="s">
        <v>152</v>
      </c>
      <c r="E641" s="130" t="s">
        <v>898</v>
      </c>
      <c r="F641" s="131" t="s">
        <v>899</v>
      </c>
      <c r="G641" s="132" t="s">
        <v>155</v>
      </c>
      <c r="H641" s="133">
        <v>4179.8</v>
      </c>
      <c r="I641" s="134"/>
      <c r="J641" s="135">
        <f>ROUND(I641*H641,2)</f>
        <v>0</v>
      </c>
      <c r="K641" s="131" t="s">
        <v>172</v>
      </c>
      <c r="L641" s="34"/>
      <c r="M641" s="136" t="s">
        <v>32</v>
      </c>
      <c r="N641" s="137" t="s">
        <v>51</v>
      </c>
      <c r="P641" s="138">
        <f>O641*H641</f>
        <v>0</v>
      </c>
      <c r="Q641" s="138">
        <v>3.5000000000000001E-3</v>
      </c>
      <c r="R641" s="138">
        <f>Q641*H641</f>
        <v>14.629300000000001</v>
      </c>
      <c r="S641" s="138">
        <v>0</v>
      </c>
      <c r="T641" s="139">
        <f>S641*H641</f>
        <v>0</v>
      </c>
      <c r="AR641" s="140" t="s">
        <v>244</v>
      </c>
      <c r="AT641" s="140" t="s">
        <v>152</v>
      </c>
      <c r="AU641" s="140" t="s">
        <v>89</v>
      </c>
      <c r="AY641" s="18" t="s">
        <v>150</v>
      </c>
      <c r="BE641" s="141">
        <f>IF(N641="základní",J641,0)</f>
        <v>0</v>
      </c>
      <c r="BF641" s="141">
        <f>IF(N641="snížená",J641,0)</f>
        <v>0</v>
      </c>
      <c r="BG641" s="141">
        <f>IF(N641="zákl. přenesená",J641,0)</f>
        <v>0</v>
      </c>
      <c r="BH641" s="141">
        <f>IF(N641="sníž. přenesená",J641,0)</f>
        <v>0</v>
      </c>
      <c r="BI641" s="141">
        <f>IF(N641="nulová",J641,0)</f>
        <v>0</v>
      </c>
      <c r="BJ641" s="18" t="s">
        <v>40</v>
      </c>
      <c r="BK641" s="141">
        <f>ROUND(I641*H641,2)</f>
        <v>0</v>
      </c>
      <c r="BL641" s="18" t="s">
        <v>244</v>
      </c>
      <c r="BM641" s="140" t="s">
        <v>900</v>
      </c>
    </row>
    <row r="642" spans="2:65" s="1" customFormat="1">
      <c r="B642" s="34"/>
      <c r="D642" s="163" t="s">
        <v>174</v>
      </c>
      <c r="F642" s="164" t="s">
        <v>901</v>
      </c>
      <c r="I642" s="165"/>
      <c r="L642" s="34"/>
      <c r="M642" s="166"/>
      <c r="T642" s="55"/>
      <c r="AT642" s="18" t="s">
        <v>174</v>
      </c>
      <c r="AU642" s="18" t="s">
        <v>89</v>
      </c>
    </row>
    <row r="643" spans="2:65" s="13" customFormat="1">
      <c r="B643" s="149"/>
      <c r="D643" s="143" t="s">
        <v>159</v>
      </c>
      <c r="E643" s="150" t="s">
        <v>32</v>
      </c>
      <c r="F643" s="151" t="s">
        <v>902</v>
      </c>
      <c r="H643" s="152">
        <v>2765</v>
      </c>
      <c r="I643" s="153"/>
      <c r="L643" s="149"/>
      <c r="M643" s="154"/>
      <c r="T643" s="155"/>
      <c r="AT643" s="150" t="s">
        <v>159</v>
      </c>
      <c r="AU643" s="150" t="s">
        <v>89</v>
      </c>
      <c r="AV643" s="13" t="s">
        <v>89</v>
      </c>
      <c r="AW643" s="13" t="s">
        <v>38</v>
      </c>
      <c r="AX643" s="13" t="s">
        <v>80</v>
      </c>
      <c r="AY643" s="150" t="s">
        <v>150</v>
      </c>
    </row>
    <row r="644" spans="2:65" s="13" customFormat="1">
      <c r="B644" s="149"/>
      <c r="D644" s="143" t="s">
        <v>159</v>
      </c>
      <c r="E644" s="150" t="s">
        <v>32</v>
      </c>
      <c r="F644" s="151" t="s">
        <v>903</v>
      </c>
      <c r="H644" s="152">
        <v>1414.8</v>
      </c>
      <c r="I644" s="153"/>
      <c r="L644" s="149"/>
      <c r="M644" s="154"/>
      <c r="T644" s="155"/>
      <c r="AT644" s="150" t="s">
        <v>159</v>
      </c>
      <c r="AU644" s="150" t="s">
        <v>89</v>
      </c>
      <c r="AV644" s="13" t="s">
        <v>89</v>
      </c>
      <c r="AW644" s="13" t="s">
        <v>38</v>
      </c>
      <c r="AX644" s="13" t="s">
        <v>80</v>
      </c>
      <c r="AY644" s="150" t="s">
        <v>150</v>
      </c>
    </row>
    <row r="645" spans="2:65" s="14" customFormat="1">
      <c r="B645" s="156"/>
      <c r="D645" s="143" t="s">
        <v>159</v>
      </c>
      <c r="E645" s="157" t="s">
        <v>32</v>
      </c>
      <c r="F645" s="158" t="s">
        <v>162</v>
      </c>
      <c r="H645" s="159">
        <v>4179.8</v>
      </c>
      <c r="I645" s="160"/>
      <c r="L645" s="156"/>
      <c r="M645" s="161"/>
      <c r="T645" s="162"/>
      <c r="AT645" s="157" t="s">
        <v>159</v>
      </c>
      <c r="AU645" s="157" t="s">
        <v>89</v>
      </c>
      <c r="AV645" s="14" t="s">
        <v>157</v>
      </c>
      <c r="AW645" s="14" t="s">
        <v>38</v>
      </c>
      <c r="AX645" s="14" t="s">
        <v>40</v>
      </c>
      <c r="AY645" s="157" t="s">
        <v>150</v>
      </c>
    </row>
    <row r="646" spans="2:65" s="1" customFormat="1" ht="33" customHeight="1">
      <c r="B646" s="34"/>
      <c r="C646" s="129" t="s">
        <v>904</v>
      </c>
      <c r="D646" s="129" t="s">
        <v>152</v>
      </c>
      <c r="E646" s="130" t="s">
        <v>905</v>
      </c>
      <c r="F646" s="131" t="s">
        <v>906</v>
      </c>
      <c r="G646" s="132" t="s">
        <v>155</v>
      </c>
      <c r="H646" s="133">
        <v>829.63</v>
      </c>
      <c r="I646" s="134"/>
      <c r="J646" s="135">
        <f>ROUND(I646*H646,2)</f>
        <v>0</v>
      </c>
      <c r="K646" s="131" t="s">
        <v>172</v>
      </c>
      <c r="L646" s="34"/>
      <c r="M646" s="136" t="s">
        <v>32</v>
      </c>
      <c r="N646" s="137" t="s">
        <v>51</v>
      </c>
      <c r="P646" s="138">
        <f>O646*H646</f>
        <v>0</v>
      </c>
      <c r="Q646" s="138">
        <v>3.5000000000000001E-3</v>
      </c>
      <c r="R646" s="138">
        <f>Q646*H646</f>
        <v>2.903705</v>
      </c>
      <c r="S646" s="138">
        <v>0</v>
      </c>
      <c r="T646" s="139">
        <f>S646*H646</f>
        <v>0</v>
      </c>
      <c r="AR646" s="140" t="s">
        <v>244</v>
      </c>
      <c r="AT646" s="140" t="s">
        <v>152</v>
      </c>
      <c r="AU646" s="140" t="s">
        <v>89</v>
      </c>
      <c r="AY646" s="18" t="s">
        <v>150</v>
      </c>
      <c r="BE646" s="141">
        <f>IF(N646="základní",J646,0)</f>
        <v>0</v>
      </c>
      <c r="BF646" s="141">
        <f>IF(N646="snížená",J646,0)</f>
        <v>0</v>
      </c>
      <c r="BG646" s="141">
        <f>IF(N646="zákl. přenesená",J646,0)</f>
        <v>0</v>
      </c>
      <c r="BH646" s="141">
        <f>IF(N646="sníž. přenesená",J646,0)</f>
        <v>0</v>
      </c>
      <c r="BI646" s="141">
        <f>IF(N646="nulová",J646,0)</f>
        <v>0</v>
      </c>
      <c r="BJ646" s="18" t="s">
        <v>40</v>
      </c>
      <c r="BK646" s="141">
        <f>ROUND(I646*H646,2)</f>
        <v>0</v>
      </c>
      <c r="BL646" s="18" t="s">
        <v>244</v>
      </c>
      <c r="BM646" s="140" t="s">
        <v>907</v>
      </c>
    </row>
    <row r="647" spans="2:65" s="1" customFormat="1">
      <c r="B647" s="34"/>
      <c r="D647" s="163" t="s">
        <v>174</v>
      </c>
      <c r="F647" s="164" t="s">
        <v>908</v>
      </c>
      <c r="I647" s="165"/>
      <c r="L647" s="34"/>
      <c r="M647" s="166"/>
      <c r="T647" s="55"/>
      <c r="AT647" s="18" t="s">
        <v>174</v>
      </c>
      <c r="AU647" s="18" t="s">
        <v>89</v>
      </c>
    </row>
    <row r="648" spans="2:65" s="12" customFormat="1">
      <c r="B648" s="142"/>
      <c r="D648" s="143" t="s">
        <v>159</v>
      </c>
      <c r="E648" s="144" t="s">
        <v>32</v>
      </c>
      <c r="F648" s="145" t="s">
        <v>586</v>
      </c>
      <c r="H648" s="144" t="s">
        <v>32</v>
      </c>
      <c r="I648" s="146"/>
      <c r="L648" s="142"/>
      <c r="M648" s="147"/>
      <c r="T648" s="148"/>
      <c r="AT648" s="144" t="s">
        <v>159</v>
      </c>
      <c r="AU648" s="144" t="s">
        <v>89</v>
      </c>
      <c r="AV648" s="12" t="s">
        <v>40</v>
      </c>
      <c r="AW648" s="12" t="s">
        <v>38</v>
      </c>
      <c r="AX648" s="12" t="s">
        <v>80</v>
      </c>
      <c r="AY648" s="144" t="s">
        <v>150</v>
      </c>
    </row>
    <row r="649" spans="2:65" s="13" customFormat="1">
      <c r="B649" s="149"/>
      <c r="D649" s="143" t="s">
        <v>159</v>
      </c>
      <c r="E649" s="150" t="s">
        <v>32</v>
      </c>
      <c r="F649" s="151" t="s">
        <v>909</v>
      </c>
      <c r="H649" s="152">
        <v>4.6500000000000004</v>
      </c>
      <c r="I649" s="153"/>
      <c r="L649" s="149"/>
      <c r="M649" s="154"/>
      <c r="T649" s="155"/>
      <c r="AT649" s="150" t="s">
        <v>159</v>
      </c>
      <c r="AU649" s="150" t="s">
        <v>89</v>
      </c>
      <c r="AV649" s="13" t="s">
        <v>89</v>
      </c>
      <c r="AW649" s="13" t="s">
        <v>38</v>
      </c>
      <c r="AX649" s="13" t="s">
        <v>80</v>
      </c>
      <c r="AY649" s="150" t="s">
        <v>150</v>
      </c>
    </row>
    <row r="650" spans="2:65" s="13" customFormat="1">
      <c r="B650" s="149"/>
      <c r="D650" s="143" t="s">
        <v>159</v>
      </c>
      <c r="E650" s="150" t="s">
        <v>32</v>
      </c>
      <c r="F650" s="151" t="s">
        <v>910</v>
      </c>
      <c r="H650" s="152">
        <v>47.76</v>
      </c>
      <c r="I650" s="153"/>
      <c r="L650" s="149"/>
      <c r="M650" s="154"/>
      <c r="T650" s="155"/>
      <c r="AT650" s="150" t="s">
        <v>159</v>
      </c>
      <c r="AU650" s="150" t="s">
        <v>89</v>
      </c>
      <c r="AV650" s="13" t="s">
        <v>89</v>
      </c>
      <c r="AW650" s="13" t="s">
        <v>38</v>
      </c>
      <c r="AX650" s="13" t="s">
        <v>80</v>
      </c>
      <c r="AY650" s="150" t="s">
        <v>150</v>
      </c>
    </row>
    <row r="651" spans="2:65" s="13" customFormat="1" ht="20.399999999999999">
      <c r="B651" s="149"/>
      <c r="D651" s="143" t="s">
        <v>159</v>
      </c>
      <c r="E651" s="150" t="s">
        <v>32</v>
      </c>
      <c r="F651" s="151" t="s">
        <v>911</v>
      </c>
      <c r="H651" s="152">
        <v>35.42</v>
      </c>
      <c r="I651" s="153"/>
      <c r="L651" s="149"/>
      <c r="M651" s="154"/>
      <c r="T651" s="155"/>
      <c r="AT651" s="150" t="s">
        <v>159</v>
      </c>
      <c r="AU651" s="150" t="s">
        <v>89</v>
      </c>
      <c r="AV651" s="13" t="s">
        <v>89</v>
      </c>
      <c r="AW651" s="13" t="s">
        <v>38</v>
      </c>
      <c r="AX651" s="13" t="s">
        <v>80</v>
      </c>
      <c r="AY651" s="150" t="s">
        <v>150</v>
      </c>
    </row>
    <row r="652" spans="2:65" s="13" customFormat="1">
      <c r="B652" s="149"/>
      <c r="D652" s="143" t="s">
        <v>159</v>
      </c>
      <c r="E652" s="150" t="s">
        <v>32</v>
      </c>
      <c r="F652" s="151" t="s">
        <v>912</v>
      </c>
      <c r="H652" s="152">
        <v>106.4</v>
      </c>
      <c r="I652" s="153"/>
      <c r="L652" s="149"/>
      <c r="M652" s="154"/>
      <c r="T652" s="155"/>
      <c r="AT652" s="150" t="s">
        <v>159</v>
      </c>
      <c r="AU652" s="150" t="s">
        <v>89</v>
      </c>
      <c r="AV652" s="13" t="s">
        <v>89</v>
      </c>
      <c r="AW652" s="13" t="s">
        <v>38</v>
      </c>
      <c r="AX652" s="13" t="s">
        <v>80</v>
      </c>
      <c r="AY652" s="150" t="s">
        <v>150</v>
      </c>
    </row>
    <row r="653" spans="2:65" s="13" customFormat="1">
      <c r="B653" s="149"/>
      <c r="D653" s="143" t="s">
        <v>159</v>
      </c>
      <c r="E653" s="150" t="s">
        <v>32</v>
      </c>
      <c r="F653" s="151" t="s">
        <v>913</v>
      </c>
      <c r="H653" s="152">
        <v>71.25</v>
      </c>
      <c r="I653" s="153"/>
      <c r="L653" s="149"/>
      <c r="M653" s="154"/>
      <c r="T653" s="155"/>
      <c r="AT653" s="150" t="s">
        <v>159</v>
      </c>
      <c r="AU653" s="150" t="s">
        <v>89</v>
      </c>
      <c r="AV653" s="13" t="s">
        <v>89</v>
      </c>
      <c r="AW653" s="13" t="s">
        <v>38</v>
      </c>
      <c r="AX653" s="13" t="s">
        <v>80</v>
      </c>
      <c r="AY653" s="150" t="s">
        <v>150</v>
      </c>
    </row>
    <row r="654" spans="2:65" s="15" customFormat="1">
      <c r="B654" s="168"/>
      <c r="D654" s="143" t="s">
        <v>159</v>
      </c>
      <c r="E654" s="169" t="s">
        <v>32</v>
      </c>
      <c r="F654" s="170" t="s">
        <v>588</v>
      </c>
      <c r="H654" s="171">
        <v>265.48</v>
      </c>
      <c r="I654" s="172"/>
      <c r="L654" s="168"/>
      <c r="M654" s="173"/>
      <c r="T654" s="174"/>
      <c r="AT654" s="169" t="s">
        <v>159</v>
      </c>
      <c r="AU654" s="169" t="s">
        <v>89</v>
      </c>
      <c r="AV654" s="15" t="s">
        <v>168</v>
      </c>
      <c r="AW654" s="15" t="s">
        <v>38</v>
      </c>
      <c r="AX654" s="15" t="s">
        <v>80</v>
      </c>
      <c r="AY654" s="169" t="s">
        <v>150</v>
      </c>
    </row>
    <row r="655" spans="2:65" s="13" customFormat="1">
      <c r="B655" s="149"/>
      <c r="D655" s="143" t="s">
        <v>159</v>
      </c>
      <c r="E655" s="150" t="s">
        <v>32</v>
      </c>
      <c r="F655" s="151" t="s">
        <v>914</v>
      </c>
      <c r="H655" s="152">
        <v>564.15</v>
      </c>
      <c r="I655" s="153"/>
      <c r="L655" s="149"/>
      <c r="M655" s="154"/>
      <c r="T655" s="155"/>
      <c r="AT655" s="150" t="s">
        <v>159</v>
      </c>
      <c r="AU655" s="150" t="s">
        <v>89</v>
      </c>
      <c r="AV655" s="13" t="s">
        <v>89</v>
      </c>
      <c r="AW655" s="13" t="s">
        <v>38</v>
      </c>
      <c r="AX655" s="13" t="s">
        <v>80</v>
      </c>
      <c r="AY655" s="150" t="s">
        <v>150</v>
      </c>
    </row>
    <row r="656" spans="2:65" s="14" customFormat="1">
      <c r="B656" s="156"/>
      <c r="D656" s="143" t="s">
        <v>159</v>
      </c>
      <c r="E656" s="157" t="s">
        <v>32</v>
      </c>
      <c r="F656" s="158" t="s">
        <v>162</v>
      </c>
      <c r="H656" s="159">
        <v>829.63</v>
      </c>
      <c r="I656" s="160"/>
      <c r="L656" s="156"/>
      <c r="M656" s="161"/>
      <c r="T656" s="162"/>
      <c r="AT656" s="157" t="s">
        <v>159</v>
      </c>
      <c r="AU656" s="157" t="s">
        <v>89</v>
      </c>
      <c r="AV656" s="14" t="s">
        <v>157</v>
      </c>
      <c r="AW656" s="14" t="s">
        <v>38</v>
      </c>
      <c r="AX656" s="14" t="s">
        <v>40</v>
      </c>
      <c r="AY656" s="157" t="s">
        <v>150</v>
      </c>
    </row>
    <row r="657" spans="2:65" s="1" customFormat="1" ht="49.05" customHeight="1">
      <c r="B657" s="34"/>
      <c r="C657" s="129" t="s">
        <v>915</v>
      </c>
      <c r="D657" s="129" t="s">
        <v>152</v>
      </c>
      <c r="E657" s="130" t="s">
        <v>916</v>
      </c>
      <c r="F657" s="131" t="s">
        <v>917</v>
      </c>
      <c r="G657" s="132" t="s">
        <v>918</v>
      </c>
      <c r="H657" s="188"/>
      <c r="I657" s="134"/>
      <c r="J657" s="135">
        <f>ROUND(I657*H657,2)</f>
        <v>0</v>
      </c>
      <c r="K657" s="131" t="s">
        <v>172</v>
      </c>
      <c r="L657" s="34"/>
      <c r="M657" s="136" t="s">
        <v>32</v>
      </c>
      <c r="N657" s="137" t="s">
        <v>51</v>
      </c>
      <c r="P657" s="138">
        <f>O657*H657</f>
        <v>0</v>
      </c>
      <c r="Q657" s="138">
        <v>0</v>
      </c>
      <c r="R657" s="138">
        <f>Q657*H657</f>
        <v>0</v>
      </c>
      <c r="S657" s="138">
        <v>0</v>
      </c>
      <c r="T657" s="139">
        <f>S657*H657</f>
        <v>0</v>
      </c>
      <c r="AR657" s="140" t="s">
        <v>244</v>
      </c>
      <c r="AT657" s="140" t="s">
        <v>152</v>
      </c>
      <c r="AU657" s="140" t="s">
        <v>89</v>
      </c>
      <c r="AY657" s="18" t="s">
        <v>150</v>
      </c>
      <c r="BE657" s="141">
        <f>IF(N657="základní",J657,0)</f>
        <v>0</v>
      </c>
      <c r="BF657" s="141">
        <f>IF(N657="snížená",J657,0)</f>
        <v>0</v>
      </c>
      <c r="BG657" s="141">
        <f>IF(N657="zákl. přenesená",J657,0)</f>
        <v>0</v>
      </c>
      <c r="BH657" s="141">
        <f>IF(N657="sníž. přenesená",J657,0)</f>
        <v>0</v>
      </c>
      <c r="BI657" s="141">
        <f>IF(N657="nulová",J657,0)</f>
        <v>0</v>
      </c>
      <c r="BJ657" s="18" t="s">
        <v>40</v>
      </c>
      <c r="BK657" s="141">
        <f>ROUND(I657*H657,2)</f>
        <v>0</v>
      </c>
      <c r="BL657" s="18" t="s">
        <v>244</v>
      </c>
      <c r="BM657" s="140" t="s">
        <v>919</v>
      </c>
    </row>
    <row r="658" spans="2:65" s="1" customFormat="1">
      <c r="B658" s="34"/>
      <c r="D658" s="163" t="s">
        <v>174</v>
      </c>
      <c r="F658" s="164" t="s">
        <v>920</v>
      </c>
      <c r="I658" s="165"/>
      <c r="L658" s="34"/>
      <c r="M658" s="166"/>
      <c r="T658" s="55"/>
      <c r="AT658" s="18" t="s">
        <v>174</v>
      </c>
      <c r="AU658" s="18" t="s">
        <v>89</v>
      </c>
    </row>
    <row r="659" spans="2:65" s="11" customFormat="1" ht="22.8" customHeight="1">
      <c r="B659" s="117"/>
      <c r="D659" s="118" t="s">
        <v>79</v>
      </c>
      <c r="E659" s="127" t="s">
        <v>921</v>
      </c>
      <c r="F659" s="127" t="s">
        <v>922</v>
      </c>
      <c r="I659" s="120"/>
      <c r="J659" s="128">
        <f>BK659</f>
        <v>0</v>
      </c>
      <c r="L659" s="117"/>
      <c r="M659" s="122"/>
      <c r="P659" s="123">
        <f>SUM(P660:P661)</f>
        <v>0</v>
      </c>
      <c r="R659" s="123">
        <f>SUM(R660:R661)</f>
        <v>0</v>
      </c>
      <c r="T659" s="124">
        <f>SUM(T660:T661)</f>
        <v>0</v>
      </c>
      <c r="AR659" s="118" t="s">
        <v>89</v>
      </c>
      <c r="AT659" s="125" t="s">
        <v>79</v>
      </c>
      <c r="AU659" s="125" t="s">
        <v>40</v>
      </c>
      <c r="AY659" s="118" t="s">
        <v>150</v>
      </c>
      <c r="BK659" s="126">
        <f>SUM(BK660:BK661)</f>
        <v>0</v>
      </c>
    </row>
    <row r="660" spans="2:65" s="1" customFormat="1" ht="16.5" customHeight="1">
      <c r="B660" s="34"/>
      <c r="C660" s="129" t="s">
        <v>923</v>
      </c>
      <c r="D660" s="129" t="s">
        <v>152</v>
      </c>
      <c r="E660" s="130" t="s">
        <v>924</v>
      </c>
      <c r="F660" s="131" t="s">
        <v>925</v>
      </c>
      <c r="G660" s="132" t="s">
        <v>171</v>
      </c>
      <c r="H660" s="133">
        <v>1</v>
      </c>
      <c r="I660" s="134"/>
      <c r="J660" s="135">
        <f>ROUND(I660*H660,2)</f>
        <v>0</v>
      </c>
      <c r="K660" s="131" t="s">
        <v>156</v>
      </c>
      <c r="L660" s="34"/>
      <c r="M660" s="136" t="s">
        <v>32</v>
      </c>
      <c r="N660" s="137" t="s">
        <v>51</v>
      </c>
      <c r="P660" s="138">
        <f>O660*H660</f>
        <v>0</v>
      </c>
      <c r="Q660" s="138">
        <v>0</v>
      </c>
      <c r="R660" s="138">
        <f>Q660*H660</f>
        <v>0</v>
      </c>
      <c r="S660" s="138">
        <v>0</v>
      </c>
      <c r="T660" s="139">
        <f>S660*H660</f>
        <v>0</v>
      </c>
      <c r="AR660" s="140" t="s">
        <v>244</v>
      </c>
      <c r="AT660" s="140" t="s">
        <v>152</v>
      </c>
      <c r="AU660" s="140" t="s">
        <v>89</v>
      </c>
      <c r="AY660" s="18" t="s">
        <v>150</v>
      </c>
      <c r="BE660" s="141">
        <f>IF(N660="základní",J660,0)</f>
        <v>0</v>
      </c>
      <c r="BF660" s="141">
        <f>IF(N660="snížená",J660,0)</f>
        <v>0</v>
      </c>
      <c r="BG660" s="141">
        <f>IF(N660="zákl. přenesená",J660,0)</f>
        <v>0</v>
      </c>
      <c r="BH660" s="141">
        <f>IF(N660="sníž. přenesená",J660,0)</f>
        <v>0</v>
      </c>
      <c r="BI660" s="141">
        <f>IF(N660="nulová",J660,0)</f>
        <v>0</v>
      </c>
      <c r="BJ660" s="18" t="s">
        <v>40</v>
      </c>
      <c r="BK660" s="141">
        <f>ROUND(I660*H660,2)</f>
        <v>0</v>
      </c>
      <c r="BL660" s="18" t="s">
        <v>244</v>
      </c>
      <c r="BM660" s="140" t="s">
        <v>926</v>
      </c>
    </row>
    <row r="661" spans="2:65" s="1" customFormat="1" ht="16.5" customHeight="1">
      <c r="B661" s="34"/>
      <c r="C661" s="129" t="s">
        <v>927</v>
      </c>
      <c r="D661" s="129" t="s">
        <v>152</v>
      </c>
      <c r="E661" s="130" t="s">
        <v>928</v>
      </c>
      <c r="F661" s="131" t="s">
        <v>929</v>
      </c>
      <c r="G661" s="132" t="s">
        <v>918</v>
      </c>
      <c r="H661" s="188"/>
      <c r="I661" s="134"/>
      <c r="J661" s="135">
        <f>ROUND(I661*H661,2)</f>
        <v>0</v>
      </c>
      <c r="K661" s="131" t="s">
        <v>156</v>
      </c>
      <c r="L661" s="34"/>
      <c r="M661" s="136" t="s">
        <v>32</v>
      </c>
      <c r="N661" s="137" t="s">
        <v>51</v>
      </c>
      <c r="P661" s="138">
        <f>O661*H661</f>
        <v>0</v>
      </c>
      <c r="Q661" s="138">
        <v>0</v>
      </c>
      <c r="R661" s="138">
        <f>Q661*H661</f>
        <v>0</v>
      </c>
      <c r="S661" s="138">
        <v>0</v>
      </c>
      <c r="T661" s="139">
        <f>S661*H661</f>
        <v>0</v>
      </c>
      <c r="AR661" s="140" t="s">
        <v>244</v>
      </c>
      <c r="AT661" s="140" t="s">
        <v>152</v>
      </c>
      <c r="AU661" s="140" t="s">
        <v>89</v>
      </c>
      <c r="AY661" s="18" t="s">
        <v>150</v>
      </c>
      <c r="BE661" s="141">
        <f>IF(N661="základní",J661,0)</f>
        <v>0</v>
      </c>
      <c r="BF661" s="141">
        <f>IF(N661="snížená",J661,0)</f>
        <v>0</v>
      </c>
      <c r="BG661" s="141">
        <f>IF(N661="zákl. přenesená",J661,0)</f>
        <v>0</v>
      </c>
      <c r="BH661" s="141">
        <f>IF(N661="sníž. přenesená",J661,0)</f>
        <v>0</v>
      </c>
      <c r="BI661" s="141">
        <f>IF(N661="nulová",J661,0)</f>
        <v>0</v>
      </c>
      <c r="BJ661" s="18" t="s">
        <v>40</v>
      </c>
      <c r="BK661" s="141">
        <f>ROUND(I661*H661,2)</f>
        <v>0</v>
      </c>
      <c r="BL661" s="18" t="s">
        <v>244</v>
      </c>
      <c r="BM661" s="140" t="s">
        <v>930</v>
      </c>
    </row>
    <row r="662" spans="2:65" s="11" customFormat="1" ht="22.8" customHeight="1">
      <c r="B662" s="117"/>
      <c r="D662" s="118" t="s">
        <v>79</v>
      </c>
      <c r="E662" s="127" t="s">
        <v>931</v>
      </c>
      <c r="F662" s="127" t="s">
        <v>932</v>
      </c>
      <c r="I662" s="120"/>
      <c r="J662" s="128">
        <f>BK662</f>
        <v>0</v>
      </c>
      <c r="L662" s="117"/>
      <c r="M662" s="122"/>
      <c r="P662" s="123">
        <f>SUM(P663:P664)</f>
        <v>0</v>
      </c>
      <c r="R662" s="123">
        <f>SUM(R663:R664)</f>
        <v>0</v>
      </c>
      <c r="T662" s="124">
        <f>SUM(T663:T664)</f>
        <v>0</v>
      </c>
      <c r="AR662" s="118" t="s">
        <v>89</v>
      </c>
      <c r="AT662" s="125" t="s">
        <v>79</v>
      </c>
      <c r="AU662" s="125" t="s">
        <v>40</v>
      </c>
      <c r="AY662" s="118" t="s">
        <v>150</v>
      </c>
      <c r="BK662" s="126">
        <f>SUM(BK663:BK664)</f>
        <v>0</v>
      </c>
    </row>
    <row r="663" spans="2:65" s="1" customFormat="1" ht="16.5" customHeight="1">
      <c r="B663" s="34"/>
      <c r="C663" s="129" t="s">
        <v>933</v>
      </c>
      <c r="D663" s="129" t="s">
        <v>152</v>
      </c>
      <c r="E663" s="130" t="s">
        <v>934</v>
      </c>
      <c r="F663" s="131" t="s">
        <v>935</v>
      </c>
      <c r="G663" s="132" t="s">
        <v>171</v>
      </c>
      <c r="H663" s="133">
        <v>1</v>
      </c>
      <c r="I663" s="134"/>
      <c r="J663" s="135">
        <f>ROUND(I663*H663,2)</f>
        <v>0</v>
      </c>
      <c r="K663" s="131" t="s">
        <v>156</v>
      </c>
      <c r="L663" s="34"/>
      <c r="M663" s="136" t="s">
        <v>32</v>
      </c>
      <c r="N663" s="137" t="s">
        <v>51</v>
      </c>
      <c r="P663" s="138">
        <f>O663*H663</f>
        <v>0</v>
      </c>
      <c r="Q663" s="138">
        <v>0</v>
      </c>
      <c r="R663" s="138">
        <f>Q663*H663</f>
        <v>0</v>
      </c>
      <c r="S663" s="138">
        <v>0</v>
      </c>
      <c r="T663" s="139">
        <f>S663*H663</f>
        <v>0</v>
      </c>
      <c r="AR663" s="140" t="s">
        <v>244</v>
      </c>
      <c r="AT663" s="140" t="s">
        <v>152</v>
      </c>
      <c r="AU663" s="140" t="s">
        <v>89</v>
      </c>
      <c r="AY663" s="18" t="s">
        <v>150</v>
      </c>
      <c r="BE663" s="141">
        <f>IF(N663="základní",J663,0)</f>
        <v>0</v>
      </c>
      <c r="BF663" s="141">
        <f>IF(N663="snížená",J663,0)</f>
        <v>0</v>
      </c>
      <c r="BG663" s="141">
        <f>IF(N663="zákl. přenesená",J663,0)</f>
        <v>0</v>
      </c>
      <c r="BH663" s="141">
        <f>IF(N663="sníž. přenesená",J663,0)</f>
        <v>0</v>
      </c>
      <c r="BI663" s="141">
        <f>IF(N663="nulová",J663,0)</f>
        <v>0</v>
      </c>
      <c r="BJ663" s="18" t="s">
        <v>40</v>
      </c>
      <c r="BK663" s="141">
        <f>ROUND(I663*H663,2)</f>
        <v>0</v>
      </c>
      <c r="BL663" s="18" t="s">
        <v>244</v>
      </c>
      <c r="BM663" s="140" t="s">
        <v>936</v>
      </c>
    </row>
    <row r="664" spans="2:65" s="1" customFormat="1" ht="16.5" customHeight="1">
      <c r="B664" s="34"/>
      <c r="C664" s="129" t="s">
        <v>937</v>
      </c>
      <c r="D664" s="129" t="s">
        <v>152</v>
      </c>
      <c r="E664" s="130" t="s">
        <v>938</v>
      </c>
      <c r="F664" s="131" t="s">
        <v>939</v>
      </c>
      <c r="G664" s="132" t="s">
        <v>918</v>
      </c>
      <c r="H664" s="188"/>
      <c r="I664" s="134"/>
      <c r="J664" s="135">
        <f>ROUND(I664*H664,2)</f>
        <v>0</v>
      </c>
      <c r="K664" s="131" t="s">
        <v>156</v>
      </c>
      <c r="L664" s="34"/>
      <c r="M664" s="136" t="s">
        <v>32</v>
      </c>
      <c r="N664" s="137" t="s">
        <v>51</v>
      </c>
      <c r="P664" s="138">
        <f>O664*H664</f>
        <v>0</v>
      </c>
      <c r="Q664" s="138">
        <v>0</v>
      </c>
      <c r="R664" s="138">
        <f>Q664*H664</f>
        <v>0</v>
      </c>
      <c r="S664" s="138">
        <v>0</v>
      </c>
      <c r="T664" s="139">
        <f>S664*H664</f>
        <v>0</v>
      </c>
      <c r="AR664" s="140" t="s">
        <v>244</v>
      </c>
      <c r="AT664" s="140" t="s">
        <v>152</v>
      </c>
      <c r="AU664" s="140" t="s">
        <v>89</v>
      </c>
      <c r="AY664" s="18" t="s">
        <v>150</v>
      </c>
      <c r="BE664" s="141">
        <f>IF(N664="základní",J664,0)</f>
        <v>0</v>
      </c>
      <c r="BF664" s="141">
        <f>IF(N664="snížená",J664,0)</f>
        <v>0</v>
      </c>
      <c r="BG664" s="141">
        <f>IF(N664="zákl. přenesená",J664,0)</f>
        <v>0</v>
      </c>
      <c r="BH664" s="141">
        <f>IF(N664="sníž. přenesená",J664,0)</f>
        <v>0</v>
      </c>
      <c r="BI664" s="141">
        <f>IF(N664="nulová",J664,0)</f>
        <v>0</v>
      </c>
      <c r="BJ664" s="18" t="s">
        <v>40</v>
      </c>
      <c r="BK664" s="141">
        <f>ROUND(I664*H664,2)</f>
        <v>0</v>
      </c>
      <c r="BL664" s="18" t="s">
        <v>244</v>
      </c>
      <c r="BM664" s="140" t="s">
        <v>940</v>
      </c>
    </row>
    <row r="665" spans="2:65" s="11" customFormat="1" ht="22.8" customHeight="1">
      <c r="B665" s="117"/>
      <c r="D665" s="118" t="s">
        <v>79</v>
      </c>
      <c r="E665" s="127" t="s">
        <v>941</v>
      </c>
      <c r="F665" s="127" t="s">
        <v>942</v>
      </c>
      <c r="I665" s="120"/>
      <c r="J665" s="128">
        <f>BK665</f>
        <v>0</v>
      </c>
      <c r="L665" s="117"/>
      <c r="M665" s="122"/>
      <c r="P665" s="123">
        <f>SUM(P666:P667)</f>
        <v>0</v>
      </c>
      <c r="R665" s="123">
        <f>SUM(R666:R667)</f>
        <v>0</v>
      </c>
      <c r="T665" s="124">
        <f>SUM(T666:T667)</f>
        <v>0</v>
      </c>
      <c r="AR665" s="118" t="s">
        <v>89</v>
      </c>
      <c r="AT665" s="125" t="s">
        <v>79</v>
      </c>
      <c r="AU665" s="125" t="s">
        <v>40</v>
      </c>
      <c r="AY665" s="118" t="s">
        <v>150</v>
      </c>
      <c r="BK665" s="126">
        <f>SUM(BK666:BK667)</f>
        <v>0</v>
      </c>
    </row>
    <row r="666" spans="2:65" s="1" customFormat="1" ht="16.5" customHeight="1">
      <c r="B666" s="34"/>
      <c r="C666" s="129" t="s">
        <v>943</v>
      </c>
      <c r="D666" s="129" t="s">
        <v>152</v>
      </c>
      <c r="E666" s="130" t="s">
        <v>944</v>
      </c>
      <c r="F666" s="131" t="s">
        <v>945</v>
      </c>
      <c r="G666" s="132" t="s">
        <v>171</v>
      </c>
      <c r="H666" s="133">
        <v>1</v>
      </c>
      <c r="I666" s="134"/>
      <c r="J666" s="135">
        <f>ROUND(I666*H666,2)</f>
        <v>0</v>
      </c>
      <c r="K666" s="131" t="s">
        <v>156</v>
      </c>
      <c r="L666" s="34"/>
      <c r="M666" s="136" t="s">
        <v>32</v>
      </c>
      <c r="N666" s="137" t="s">
        <v>51</v>
      </c>
      <c r="P666" s="138">
        <f>O666*H666</f>
        <v>0</v>
      </c>
      <c r="Q666" s="138">
        <v>0</v>
      </c>
      <c r="R666" s="138">
        <f>Q666*H666</f>
        <v>0</v>
      </c>
      <c r="S666" s="138">
        <v>0</v>
      </c>
      <c r="T666" s="139">
        <f>S666*H666</f>
        <v>0</v>
      </c>
      <c r="AR666" s="140" t="s">
        <v>244</v>
      </c>
      <c r="AT666" s="140" t="s">
        <v>152</v>
      </c>
      <c r="AU666" s="140" t="s">
        <v>89</v>
      </c>
      <c r="AY666" s="18" t="s">
        <v>150</v>
      </c>
      <c r="BE666" s="141">
        <f>IF(N666="základní",J666,0)</f>
        <v>0</v>
      </c>
      <c r="BF666" s="141">
        <f>IF(N666="snížená",J666,0)</f>
        <v>0</v>
      </c>
      <c r="BG666" s="141">
        <f>IF(N666="zákl. přenesená",J666,0)</f>
        <v>0</v>
      </c>
      <c r="BH666" s="141">
        <f>IF(N666="sníž. přenesená",J666,0)</f>
        <v>0</v>
      </c>
      <c r="BI666" s="141">
        <f>IF(N666="nulová",J666,0)</f>
        <v>0</v>
      </c>
      <c r="BJ666" s="18" t="s">
        <v>40</v>
      </c>
      <c r="BK666" s="141">
        <f>ROUND(I666*H666,2)</f>
        <v>0</v>
      </c>
      <c r="BL666" s="18" t="s">
        <v>244</v>
      </c>
      <c r="BM666" s="140" t="s">
        <v>946</v>
      </c>
    </row>
    <row r="667" spans="2:65" s="1" customFormat="1" ht="16.5" customHeight="1">
      <c r="B667" s="34"/>
      <c r="C667" s="129" t="s">
        <v>947</v>
      </c>
      <c r="D667" s="129" t="s">
        <v>152</v>
      </c>
      <c r="E667" s="130" t="s">
        <v>948</v>
      </c>
      <c r="F667" s="131" t="s">
        <v>949</v>
      </c>
      <c r="G667" s="132" t="s">
        <v>918</v>
      </c>
      <c r="H667" s="188"/>
      <c r="I667" s="134"/>
      <c r="J667" s="135">
        <f>ROUND(I667*H667,2)</f>
        <v>0</v>
      </c>
      <c r="K667" s="131" t="s">
        <v>156</v>
      </c>
      <c r="L667" s="34"/>
      <c r="M667" s="136" t="s">
        <v>32</v>
      </c>
      <c r="N667" s="137" t="s">
        <v>51</v>
      </c>
      <c r="P667" s="138">
        <f>O667*H667</f>
        <v>0</v>
      </c>
      <c r="Q667" s="138">
        <v>0</v>
      </c>
      <c r="R667" s="138">
        <f>Q667*H667</f>
        <v>0</v>
      </c>
      <c r="S667" s="138">
        <v>0</v>
      </c>
      <c r="T667" s="139">
        <f>S667*H667</f>
        <v>0</v>
      </c>
      <c r="AR667" s="140" t="s">
        <v>244</v>
      </c>
      <c r="AT667" s="140" t="s">
        <v>152</v>
      </c>
      <c r="AU667" s="140" t="s">
        <v>89</v>
      </c>
      <c r="AY667" s="18" t="s">
        <v>150</v>
      </c>
      <c r="BE667" s="141">
        <f>IF(N667="základní",J667,0)</f>
        <v>0</v>
      </c>
      <c r="BF667" s="141">
        <f>IF(N667="snížená",J667,0)</f>
        <v>0</v>
      </c>
      <c r="BG667" s="141">
        <f>IF(N667="zákl. přenesená",J667,0)</f>
        <v>0</v>
      </c>
      <c r="BH667" s="141">
        <f>IF(N667="sníž. přenesená",J667,0)</f>
        <v>0</v>
      </c>
      <c r="BI667" s="141">
        <f>IF(N667="nulová",J667,0)</f>
        <v>0</v>
      </c>
      <c r="BJ667" s="18" t="s">
        <v>40</v>
      </c>
      <c r="BK667" s="141">
        <f>ROUND(I667*H667,2)</f>
        <v>0</v>
      </c>
      <c r="BL667" s="18" t="s">
        <v>244</v>
      </c>
      <c r="BM667" s="140" t="s">
        <v>950</v>
      </c>
    </row>
    <row r="668" spans="2:65" s="11" customFormat="1" ht="22.8" customHeight="1">
      <c r="B668" s="117"/>
      <c r="D668" s="118" t="s">
        <v>79</v>
      </c>
      <c r="E668" s="127" t="s">
        <v>951</v>
      </c>
      <c r="F668" s="127" t="s">
        <v>952</v>
      </c>
      <c r="I668" s="120"/>
      <c r="J668" s="128">
        <f>BK668</f>
        <v>0</v>
      </c>
      <c r="L668" s="117"/>
      <c r="M668" s="122"/>
      <c r="P668" s="123">
        <f>P669</f>
        <v>0</v>
      </c>
      <c r="R668" s="123">
        <f>R669</f>
        <v>0</v>
      </c>
      <c r="T668" s="124">
        <f>T669</f>
        <v>0</v>
      </c>
      <c r="AR668" s="118" t="s">
        <v>89</v>
      </c>
      <c r="AT668" s="125" t="s">
        <v>79</v>
      </c>
      <c r="AU668" s="125" t="s">
        <v>40</v>
      </c>
      <c r="AY668" s="118" t="s">
        <v>150</v>
      </c>
      <c r="BK668" s="126">
        <f>BK669</f>
        <v>0</v>
      </c>
    </row>
    <row r="669" spans="2:65" s="1" customFormat="1" ht="16.5" customHeight="1">
      <c r="B669" s="34"/>
      <c r="C669" s="129" t="s">
        <v>953</v>
      </c>
      <c r="D669" s="129" t="s">
        <v>152</v>
      </c>
      <c r="E669" s="130" t="s">
        <v>954</v>
      </c>
      <c r="F669" s="131" t="s">
        <v>955</v>
      </c>
      <c r="G669" s="132" t="s">
        <v>171</v>
      </c>
      <c r="H669" s="133">
        <v>1</v>
      </c>
      <c r="I669" s="134"/>
      <c r="J669" s="135">
        <f>ROUND(I669*H669,2)</f>
        <v>0</v>
      </c>
      <c r="K669" s="131" t="s">
        <v>156</v>
      </c>
      <c r="L669" s="34"/>
      <c r="M669" s="136" t="s">
        <v>32</v>
      </c>
      <c r="N669" s="137" t="s">
        <v>51</v>
      </c>
      <c r="P669" s="138">
        <f>O669*H669</f>
        <v>0</v>
      </c>
      <c r="Q669" s="138">
        <v>0</v>
      </c>
      <c r="R669" s="138">
        <f>Q669*H669</f>
        <v>0</v>
      </c>
      <c r="S669" s="138">
        <v>0</v>
      </c>
      <c r="T669" s="139">
        <f>S669*H669</f>
        <v>0</v>
      </c>
      <c r="AR669" s="140" t="s">
        <v>244</v>
      </c>
      <c r="AT669" s="140" t="s">
        <v>152</v>
      </c>
      <c r="AU669" s="140" t="s">
        <v>89</v>
      </c>
      <c r="AY669" s="18" t="s">
        <v>150</v>
      </c>
      <c r="BE669" s="141">
        <f>IF(N669="základní",J669,0)</f>
        <v>0</v>
      </c>
      <c r="BF669" s="141">
        <f>IF(N669="snížená",J669,0)</f>
        <v>0</v>
      </c>
      <c r="BG669" s="141">
        <f>IF(N669="zákl. přenesená",J669,0)</f>
        <v>0</v>
      </c>
      <c r="BH669" s="141">
        <f>IF(N669="sníž. přenesená",J669,0)</f>
        <v>0</v>
      </c>
      <c r="BI669" s="141">
        <f>IF(N669="nulová",J669,0)</f>
        <v>0</v>
      </c>
      <c r="BJ669" s="18" t="s">
        <v>40</v>
      </c>
      <c r="BK669" s="141">
        <f>ROUND(I669*H669,2)</f>
        <v>0</v>
      </c>
      <c r="BL669" s="18" t="s">
        <v>244</v>
      </c>
      <c r="BM669" s="140" t="s">
        <v>956</v>
      </c>
    </row>
    <row r="670" spans="2:65" s="11" customFormat="1" ht="22.8" customHeight="1">
      <c r="B670" s="117"/>
      <c r="D670" s="118" t="s">
        <v>79</v>
      </c>
      <c r="E670" s="127" t="s">
        <v>957</v>
      </c>
      <c r="F670" s="127" t="s">
        <v>958</v>
      </c>
      <c r="I670" s="120"/>
      <c r="J670" s="128">
        <f>BK670</f>
        <v>0</v>
      </c>
      <c r="L670" s="117"/>
      <c r="M670" s="122"/>
      <c r="P670" s="123">
        <f>P671</f>
        <v>0</v>
      </c>
      <c r="R670" s="123">
        <f>R671</f>
        <v>0</v>
      </c>
      <c r="T670" s="124">
        <f>T671</f>
        <v>0</v>
      </c>
      <c r="AR670" s="118" t="s">
        <v>89</v>
      </c>
      <c r="AT670" s="125" t="s">
        <v>79</v>
      </c>
      <c r="AU670" s="125" t="s">
        <v>40</v>
      </c>
      <c r="AY670" s="118" t="s">
        <v>150</v>
      </c>
      <c r="BK670" s="126">
        <f>BK671</f>
        <v>0</v>
      </c>
    </row>
    <row r="671" spans="2:65" s="1" customFormat="1" ht="16.5" customHeight="1">
      <c r="B671" s="34"/>
      <c r="C671" s="129" t="s">
        <v>959</v>
      </c>
      <c r="D671" s="129" t="s">
        <v>152</v>
      </c>
      <c r="E671" s="130" t="s">
        <v>960</v>
      </c>
      <c r="F671" s="131" t="s">
        <v>961</v>
      </c>
      <c r="G671" s="132" t="s">
        <v>171</v>
      </c>
      <c r="H671" s="133">
        <v>1</v>
      </c>
      <c r="I671" s="134"/>
      <c r="J671" s="135">
        <f>ROUND(I671*H671,2)</f>
        <v>0</v>
      </c>
      <c r="K671" s="131" t="s">
        <v>156</v>
      </c>
      <c r="L671" s="34"/>
      <c r="M671" s="136" t="s">
        <v>32</v>
      </c>
      <c r="N671" s="137" t="s">
        <v>51</v>
      </c>
      <c r="P671" s="138">
        <f>O671*H671</f>
        <v>0</v>
      </c>
      <c r="Q671" s="138">
        <v>0</v>
      </c>
      <c r="R671" s="138">
        <f>Q671*H671</f>
        <v>0</v>
      </c>
      <c r="S671" s="138">
        <v>0</v>
      </c>
      <c r="T671" s="139">
        <f>S671*H671</f>
        <v>0</v>
      </c>
      <c r="AR671" s="140" t="s">
        <v>244</v>
      </c>
      <c r="AT671" s="140" t="s">
        <v>152</v>
      </c>
      <c r="AU671" s="140" t="s">
        <v>89</v>
      </c>
      <c r="AY671" s="18" t="s">
        <v>150</v>
      </c>
      <c r="BE671" s="141">
        <f>IF(N671="základní",J671,0)</f>
        <v>0</v>
      </c>
      <c r="BF671" s="141">
        <f>IF(N671="snížená",J671,0)</f>
        <v>0</v>
      </c>
      <c r="BG671" s="141">
        <f>IF(N671="zákl. přenesená",J671,0)</f>
        <v>0</v>
      </c>
      <c r="BH671" s="141">
        <f>IF(N671="sníž. přenesená",J671,0)</f>
        <v>0</v>
      </c>
      <c r="BI671" s="141">
        <f>IF(N671="nulová",J671,0)</f>
        <v>0</v>
      </c>
      <c r="BJ671" s="18" t="s">
        <v>40</v>
      </c>
      <c r="BK671" s="141">
        <f>ROUND(I671*H671,2)</f>
        <v>0</v>
      </c>
      <c r="BL671" s="18" t="s">
        <v>244</v>
      </c>
      <c r="BM671" s="140" t="s">
        <v>962</v>
      </c>
    </row>
    <row r="672" spans="2:65" s="11" customFormat="1" ht="22.8" customHeight="1">
      <c r="B672" s="117"/>
      <c r="D672" s="118" t="s">
        <v>79</v>
      </c>
      <c r="E672" s="127" t="s">
        <v>963</v>
      </c>
      <c r="F672" s="127" t="s">
        <v>964</v>
      </c>
      <c r="I672" s="120"/>
      <c r="J672" s="128">
        <f>BK672</f>
        <v>0</v>
      </c>
      <c r="L672" s="117"/>
      <c r="M672" s="122"/>
      <c r="P672" s="123">
        <f>SUM(P673:P678)</f>
        <v>0</v>
      </c>
      <c r="R672" s="123">
        <f>SUM(R673:R678)</f>
        <v>0</v>
      </c>
      <c r="T672" s="124">
        <f>SUM(T673:T678)</f>
        <v>0</v>
      </c>
      <c r="AR672" s="118" t="s">
        <v>89</v>
      </c>
      <c r="AT672" s="125" t="s">
        <v>79</v>
      </c>
      <c r="AU672" s="125" t="s">
        <v>40</v>
      </c>
      <c r="AY672" s="118" t="s">
        <v>150</v>
      </c>
      <c r="BK672" s="126">
        <f>SUM(BK673:BK678)</f>
        <v>0</v>
      </c>
    </row>
    <row r="673" spans="2:65" s="1" customFormat="1" ht="37.799999999999997" customHeight="1">
      <c r="B673" s="34"/>
      <c r="C673" s="129" t="s">
        <v>965</v>
      </c>
      <c r="D673" s="129" t="s">
        <v>152</v>
      </c>
      <c r="E673" s="130" t="s">
        <v>966</v>
      </c>
      <c r="F673" s="131" t="s">
        <v>967</v>
      </c>
      <c r="G673" s="132" t="s">
        <v>155</v>
      </c>
      <c r="H673" s="133">
        <v>5200</v>
      </c>
      <c r="I673" s="134"/>
      <c r="J673" s="135">
        <f>ROUND(I673*H673,2)</f>
        <v>0</v>
      </c>
      <c r="K673" s="131" t="s">
        <v>156</v>
      </c>
      <c r="L673" s="34"/>
      <c r="M673" s="136" t="s">
        <v>32</v>
      </c>
      <c r="N673" s="137" t="s">
        <v>51</v>
      </c>
      <c r="P673" s="138">
        <f>O673*H673</f>
        <v>0</v>
      </c>
      <c r="Q673" s="138">
        <v>0</v>
      </c>
      <c r="R673" s="138">
        <f>Q673*H673</f>
        <v>0</v>
      </c>
      <c r="S673" s="138">
        <v>0</v>
      </c>
      <c r="T673" s="139">
        <f>S673*H673</f>
        <v>0</v>
      </c>
      <c r="AR673" s="140" t="s">
        <v>244</v>
      </c>
      <c r="AT673" s="140" t="s">
        <v>152</v>
      </c>
      <c r="AU673" s="140" t="s">
        <v>89</v>
      </c>
      <c r="AY673" s="18" t="s">
        <v>150</v>
      </c>
      <c r="BE673" s="141">
        <f>IF(N673="základní",J673,0)</f>
        <v>0</v>
      </c>
      <c r="BF673" s="141">
        <f>IF(N673="snížená",J673,0)</f>
        <v>0</v>
      </c>
      <c r="BG673" s="141">
        <f>IF(N673="zákl. přenesená",J673,0)</f>
        <v>0</v>
      </c>
      <c r="BH673" s="141">
        <f>IF(N673="sníž. přenesená",J673,0)</f>
        <v>0</v>
      </c>
      <c r="BI673" s="141">
        <f>IF(N673="nulová",J673,0)</f>
        <v>0</v>
      </c>
      <c r="BJ673" s="18" t="s">
        <v>40</v>
      </c>
      <c r="BK673" s="141">
        <f>ROUND(I673*H673,2)</f>
        <v>0</v>
      </c>
      <c r="BL673" s="18" t="s">
        <v>244</v>
      </c>
      <c r="BM673" s="140" t="s">
        <v>968</v>
      </c>
    </row>
    <row r="674" spans="2:65" s="1" customFormat="1" ht="19.2">
      <c r="B674" s="34"/>
      <c r="D674" s="143" t="s">
        <v>195</v>
      </c>
      <c r="F674" s="167" t="s">
        <v>969</v>
      </c>
      <c r="I674" s="165"/>
      <c r="L674" s="34"/>
      <c r="M674" s="166"/>
      <c r="T674" s="55"/>
      <c r="AT674" s="18" t="s">
        <v>195</v>
      </c>
      <c r="AU674" s="18" t="s">
        <v>89</v>
      </c>
    </row>
    <row r="675" spans="2:65" s="1" customFormat="1" ht="16.5" customHeight="1">
      <c r="B675" s="34"/>
      <c r="C675" s="129" t="s">
        <v>970</v>
      </c>
      <c r="D675" s="129" t="s">
        <v>152</v>
      </c>
      <c r="E675" s="130" t="s">
        <v>971</v>
      </c>
      <c r="F675" s="131" t="s">
        <v>972</v>
      </c>
      <c r="G675" s="132" t="s">
        <v>171</v>
      </c>
      <c r="H675" s="133">
        <v>1</v>
      </c>
      <c r="I675" s="134"/>
      <c r="J675" s="135">
        <f>ROUND(I675*H675,2)</f>
        <v>0</v>
      </c>
      <c r="K675" s="131" t="s">
        <v>156</v>
      </c>
      <c r="L675" s="34"/>
      <c r="M675" s="136" t="s">
        <v>32</v>
      </c>
      <c r="N675" s="137" t="s">
        <v>51</v>
      </c>
      <c r="P675" s="138">
        <f>O675*H675</f>
        <v>0</v>
      </c>
      <c r="Q675" s="138">
        <v>0</v>
      </c>
      <c r="R675" s="138">
        <f>Q675*H675</f>
        <v>0</v>
      </c>
      <c r="S675" s="138">
        <v>0</v>
      </c>
      <c r="T675" s="139">
        <f>S675*H675</f>
        <v>0</v>
      </c>
      <c r="AR675" s="140" t="s">
        <v>244</v>
      </c>
      <c r="AT675" s="140" t="s">
        <v>152</v>
      </c>
      <c r="AU675" s="140" t="s">
        <v>89</v>
      </c>
      <c r="AY675" s="18" t="s">
        <v>150</v>
      </c>
      <c r="BE675" s="141">
        <f>IF(N675="základní",J675,0)</f>
        <v>0</v>
      </c>
      <c r="BF675" s="141">
        <f>IF(N675="snížená",J675,0)</f>
        <v>0</v>
      </c>
      <c r="BG675" s="141">
        <f>IF(N675="zákl. přenesená",J675,0)</f>
        <v>0</v>
      </c>
      <c r="BH675" s="141">
        <f>IF(N675="sníž. přenesená",J675,0)</f>
        <v>0</v>
      </c>
      <c r="BI675" s="141">
        <f>IF(N675="nulová",J675,0)</f>
        <v>0</v>
      </c>
      <c r="BJ675" s="18" t="s">
        <v>40</v>
      </c>
      <c r="BK675" s="141">
        <f>ROUND(I675*H675,2)</f>
        <v>0</v>
      </c>
      <c r="BL675" s="18" t="s">
        <v>244</v>
      </c>
      <c r="BM675" s="140" t="s">
        <v>973</v>
      </c>
    </row>
    <row r="676" spans="2:65" s="1" customFormat="1" ht="16.5" customHeight="1">
      <c r="B676" s="34"/>
      <c r="C676" s="129" t="s">
        <v>974</v>
      </c>
      <c r="D676" s="129" t="s">
        <v>152</v>
      </c>
      <c r="E676" s="130" t="s">
        <v>975</v>
      </c>
      <c r="F676" s="131" t="s">
        <v>976</v>
      </c>
      <c r="G676" s="132" t="s">
        <v>171</v>
      </c>
      <c r="H676" s="133">
        <v>1</v>
      </c>
      <c r="I676" s="134"/>
      <c r="J676" s="135">
        <f>ROUND(I676*H676,2)</f>
        <v>0</v>
      </c>
      <c r="K676" s="131" t="s">
        <v>156</v>
      </c>
      <c r="L676" s="34"/>
      <c r="M676" s="136" t="s">
        <v>32</v>
      </c>
      <c r="N676" s="137" t="s">
        <v>51</v>
      </c>
      <c r="P676" s="138">
        <f>O676*H676</f>
        <v>0</v>
      </c>
      <c r="Q676" s="138">
        <v>0</v>
      </c>
      <c r="R676" s="138">
        <f>Q676*H676</f>
        <v>0</v>
      </c>
      <c r="S676" s="138">
        <v>0</v>
      </c>
      <c r="T676" s="139">
        <f>S676*H676</f>
        <v>0</v>
      </c>
      <c r="AR676" s="140" t="s">
        <v>244</v>
      </c>
      <c r="AT676" s="140" t="s">
        <v>152</v>
      </c>
      <c r="AU676" s="140" t="s">
        <v>89</v>
      </c>
      <c r="AY676" s="18" t="s">
        <v>150</v>
      </c>
      <c r="BE676" s="141">
        <f>IF(N676="základní",J676,0)</f>
        <v>0</v>
      </c>
      <c r="BF676" s="141">
        <f>IF(N676="snížená",J676,0)</f>
        <v>0</v>
      </c>
      <c r="BG676" s="141">
        <f>IF(N676="zákl. přenesená",J676,0)</f>
        <v>0</v>
      </c>
      <c r="BH676" s="141">
        <f>IF(N676="sníž. přenesená",J676,0)</f>
        <v>0</v>
      </c>
      <c r="BI676" s="141">
        <f>IF(N676="nulová",J676,0)</f>
        <v>0</v>
      </c>
      <c r="BJ676" s="18" t="s">
        <v>40</v>
      </c>
      <c r="BK676" s="141">
        <f>ROUND(I676*H676,2)</f>
        <v>0</v>
      </c>
      <c r="BL676" s="18" t="s">
        <v>244</v>
      </c>
      <c r="BM676" s="140" t="s">
        <v>977</v>
      </c>
    </row>
    <row r="677" spans="2:65" s="1" customFormat="1" ht="33" customHeight="1">
      <c r="B677" s="34"/>
      <c r="C677" s="129" t="s">
        <v>978</v>
      </c>
      <c r="D677" s="129" t="s">
        <v>152</v>
      </c>
      <c r="E677" s="130" t="s">
        <v>979</v>
      </c>
      <c r="F677" s="131" t="s">
        <v>980</v>
      </c>
      <c r="G677" s="132" t="s">
        <v>918</v>
      </c>
      <c r="H677" s="188"/>
      <c r="I677" s="134"/>
      <c r="J677" s="135">
        <f>ROUND(I677*H677,2)</f>
        <v>0</v>
      </c>
      <c r="K677" s="131" t="s">
        <v>156</v>
      </c>
      <c r="L677" s="34"/>
      <c r="M677" s="136" t="s">
        <v>32</v>
      </c>
      <c r="N677" s="137" t="s">
        <v>51</v>
      </c>
      <c r="P677" s="138">
        <f>O677*H677</f>
        <v>0</v>
      </c>
      <c r="Q677" s="138">
        <v>0</v>
      </c>
      <c r="R677" s="138">
        <f>Q677*H677</f>
        <v>0</v>
      </c>
      <c r="S677" s="138">
        <v>0</v>
      </c>
      <c r="T677" s="139">
        <f>S677*H677</f>
        <v>0</v>
      </c>
      <c r="AR677" s="140" t="s">
        <v>244</v>
      </c>
      <c r="AT677" s="140" t="s">
        <v>152</v>
      </c>
      <c r="AU677" s="140" t="s">
        <v>89</v>
      </c>
      <c r="AY677" s="18" t="s">
        <v>150</v>
      </c>
      <c r="BE677" s="141">
        <f>IF(N677="základní",J677,0)</f>
        <v>0</v>
      </c>
      <c r="BF677" s="141">
        <f>IF(N677="snížená",J677,0)</f>
        <v>0</v>
      </c>
      <c r="BG677" s="141">
        <f>IF(N677="zákl. přenesená",J677,0)</f>
        <v>0</v>
      </c>
      <c r="BH677" s="141">
        <f>IF(N677="sníž. přenesená",J677,0)</f>
        <v>0</v>
      </c>
      <c r="BI677" s="141">
        <f>IF(N677="nulová",J677,0)</f>
        <v>0</v>
      </c>
      <c r="BJ677" s="18" t="s">
        <v>40</v>
      </c>
      <c r="BK677" s="141">
        <f>ROUND(I677*H677,2)</f>
        <v>0</v>
      </c>
      <c r="BL677" s="18" t="s">
        <v>244</v>
      </c>
      <c r="BM677" s="140" t="s">
        <v>981</v>
      </c>
    </row>
    <row r="678" spans="2:65" s="1" customFormat="1" ht="19.2">
      <c r="B678" s="34"/>
      <c r="D678" s="143" t="s">
        <v>195</v>
      </c>
      <c r="F678" s="167" t="s">
        <v>982</v>
      </c>
      <c r="I678" s="165"/>
      <c r="L678" s="34"/>
      <c r="M678" s="166"/>
      <c r="T678" s="55"/>
      <c r="AT678" s="18" t="s">
        <v>195</v>
      </c>
      <c r="AU678" s="18" t="s">
        <v>89</v>
      </c>
    </row>
    <row r="679" spans="2:65" s="11" customFormat="1" ht="22.8" customHeight="1">
      <c r="B679" s="117"/>
      <c r="D679" s="118" t="s">
        <v>79</v>
      </c>
      <c r="E679" s="127" t="s">
        <v>983</v>
      </c>
      <c r="F679" s="127" t="s">
        <v>984</v>
      </c>
      <c r="I679" s="120"/>
      <c r="J679" s="128">
        <f>BK679</f>
        <v>0</v>
      </c>
      <c r="L679" s="117"/>
      <c r="M679" s="122"/>
      <c r="P679" s="123">
        <f>P680</f>
        <v>0</v>
      </c>
      <c r="R679" s="123">
        <f>R680</f>
        <v>0</v>
      </c>
      <c r="T679" s="124">
        <f>T680</f>
        <v>0</v>
      </c>
      <c r="AR679" s="118" t="s">
        <v>89</v>
      </c>
      <c r="AT679" s="125" t="s">
        <v>79</v>
      </c>
      <c r="AU679" s="125" t="s">
        <v>40</v>
      </c>
      <c r="AY679" s="118" t="s">
        <v>150</v>
      </c>
      <c r="BK679" s="126">
        <f>BK680</f>
        <v>0</v>
      </c>
    </row>
    <row r="680" spans="2:65" s="1" customFormat="1" ht="21.75" customHeight="1">
      <c r="B680" s="34"/>
      <c r="C680" s="129" t="s">
        <v>985</v>
      </c>
      <c r="D680" s="129" t="s">
        <v>152</v>
      </c>
      <c r="E680" s="130" t="s">
        <v>986</v>
      </c>
      <c r="F680" s="131" t="s">
        <v>987</v>
      </c>
      <c r="G680" s="132" t="s">
        <v>171</v>
      </c>
      <c r="H680" s="133">
        <v>1</v>
      </c>
      <c r="I680" s="134"/>
      <c r="J680" s="135">
        <f>ROUND(I680*H680,2)</f>
        <v>0</v>
      </c>
      <c r="K680" s="131" t="s">
        <v>156</v>
      </c>
      <c r="L680" s="34"/>
      <c r="M680" s="136" t="s">
        <v>32</v>
      </c>
      <c r="N680" s="137" t="s">
        <v>51</v>
      </c>
      <c r="P680" s="138">
        <f>O680*H680</f>
        <v>0</v>
      </c>
      <c r="Q680" s="138">
        <v>0</v>
      </c>
      <c r="R680" s="138">
        <f>Q680*H680</f>
        <v>0</v>
      </c>
      <c r="S680" s="138">
        <v>0</v>
      </c>
      <c r="T680" s="139">
        <f>S680*H680</f>
        <v>0</v>
      </c>
      <c r="AR680" s="140" t="s">
        <v>244</v>
      </c>
      <c r="AT680" s="140" t="s">
        <v>152</v>
      </c>
      <c r="AU680" s="140" t="s">
        <v>89</v>
      </c>
      <c r="AY680" s="18" t="s">
        <v>150</v>
      </c>
      <c r="BE680" s="141">
        <f>IF(N680="základní",J680,0)</f>
        <v>0</v>
      </c>
      <c r="BF680" s="141">
        <f>IF(N680="snížená",J680,0)</f>
        <v>0</v>
      </c>
      <c r="BG680" s="141">
        <f>IF(N680="zákl. přenesená",J680,0)</f>
        <v>0</v>
      </c>
      <c r="BH680" s="141">
        <f>IF(N680="sníž. přenesená",J680,0)</f>
        <v>0</v>
      </c>
      <c r="BI680" s="141">
        <f>IF(N680="nulová",J680,0)</f>
        <v>0</v>
      </c>
      <c r="BJ680" s="18" t="s">
        <v>40</v>
      </c>
      <c r="BK680" s="141">
        <f>ROUND(I680*H680,2)</f>
        <v>0</v>
      </c>
      <c r="BL680" s="18" t="s">
        <v>244</v>
      </c>
      <c r="BM680" s="140" t="s">
        <v>988</v>
      </c>
    </row>
    <row r="681" spans="2:65" s="11" customFormat="1" ht="22.8" customHeight="1">
      <c r="B681" s="117"/>
      <c r="D681" s="118" t="s">
        <v>79</v>
      </c>
      <c r="E681" s="127" t="s">
        <v>989</v>
      </c>
      <c r="F681" s="127" t="s">
        <v>990</v>
      </c>
      <c r="I681" s="120"/>
      <c r="J681" s="128">
        <f>BK681</f>
        <v>0</v>
      </c>
      <c r="L681" s="117"/>
      <c r="M681" s="122"/>
      <c r="P681" s="123">
        <f>SUM(P682:P688)</f>
        <v>0</v>
      </c>
      <c r="R681" s="123">
        <f>SUM(R682:R688)</f>
        <v>0</v>
      </c>
      <c r="T681" s="124">
        <f>SUM(T682:T688)</f>
        <v>0</v>
      </c>
      <c r="AR681" s="118" t="s">
        <v>89</v>
      </c>
      <c r="AT681" s="125" t="s">
        <v>79</v>
      </c>
      <c r="AU681" s="125" t="s">
        <v>40</v>
      </c>
      <c r="AY681" s="118" t="s">
        <v>150</v>
      </c>
      <c r="BK681" s="126">
        <f>SUM(BK682:BK688)</f>
        <v>0</v>
      </c>
    </row>
    <row r="682" spans="2:65" s="1" customFormat="1" ht="16.5" customHeight="1">
      <c r="B682" s="34"/>
      <c r="C682" s="129" t="s">
        <v>991</v>
      </c>
      <c r="D682" s="129" t="s">
        <v>152</v>
      </c>
      <c r="E682" s="130" t="s">
        <v>992</v>
      </c>
      <c r="F682" s="131" t="s">
        <v>993</v>
      </c>
      <c r="G682" s="132" t="s">
        <v>171</v>
      </c>
      <c r="H682" s="133">
        <v>1</v>
      </c>
      <c r="I682" s="134"/>
      <c r="J682" s="135">
        <f t="shared" ref="J682:J688" si="0">ROUND(I682*H682,2)</f>
        <v>0</v>
      </c>
      <c r="K682" s="131" t="s">
        <v>156</v>
      </c>
      <c r="L682" s="34"/>
      <c r="M682" s="136" t="s">
        <v>32</v>
      </c>
      <c r="N682" s="137" t="s">
        <v>51</v>
      </c>
      <c r="P682" s="138">
        <f t="shared" ref="P682:P688" si="1">O682*H682</f>
        <v>0</v>
      </c>
      <c r="Q682" s="138">
        <v>0</v>
      </c>
      <c r="R682" s="138">
        <f t="shared" ref="R682:R688" si="2">Q682*H682</f>
        <v>0</v>
      </c>
      <c r="S682" s="138">
        <v>0</v>
      </c>
      <c r="T682" s="139">
        <f t="shared" ref="T682:T688" si="3">S682*H682</f>
        <v>0</v>
      </c>
      <c r="AR682" s="140" t="s">
        <v>244</v>
      </c>
      <c r="AT682" s="140" t="s">
        <v>152</v>
      </c>
      <c r="AU682" s="140" t="s">
        <v>89</v>
      </c>
      <c r="AY682" s="18" t="s">
        <v>150</v>
      </c>
      <c r="BE682" s="141">
        <f t="shared" ref="BE682:BE688" si="4">IF(N682="základní",J682,0)</f>
        <v>0</v>
      </c>
      <c r="BF682" s="141">
        <f t="shared" ref="BF682:BF688" si="5">IF(N682="snížená",J682,0)</f>
        <v>0</v>
      </c>
      <c r="BG682" s="141">
        <f t="shared" ref="BG682:BG688" si="6">IF(N682="zákl. přenesená",J682,0)</f>
        <v>0</v>
      </c>
      <c r="BH682" s="141">
        <f t="shared" ref="BH682:BH688" si="7">IF(N682="sníž. přenesená",J682,0)</f>
        <v>0</v>
      </c>
      <c r="BI682" s="141">
        <f t="shared" ref="BI682:BI688" si="8">IF(N682="nulová",J682,0)</f>
        <v>0</v>
      </c>
      <c r="BJ682" s="18" t="s">
        <v>40</v>
      </c>
      <c r="BK682" s="141">
        <f t="shared" ref="BK682:BK688" si="9">ROUND(I682*H682,2)</f>
        <v>0</v>
      </c>
      <c r="BL682" s="18" t="s">
        <v>244</v>
      </c>
      <c r="BM682" s="140" t="s">
        <v>994</v>
      </c>
    </row>
    <row r="683" spans="2:65" s="1" customFormat="1" ht="21.75" customHeight="1">
      <c r="B683" s="34"/>
      <c r="C683" s="129" t="s">
        <v>995</v>
      </c>
      <c r="D683" s="129" t="s">
        <v>152</v>
      </c>
      <c r="E683" s="130" t="s">
        <v>996</v>
      </c>
      <c r="F683" s="131" t="s">
        <v>997</v>
      </c>
      <c r="G683" s="132" t="s">
        <v>171</v>
      </c>
      <c r="H683" s="133">
        <v>1</v>
      </c>
      <c r="I683" s="134"/>
      <c r="J683" s="135">
        <f t="shared" si="0"/>
        <v>0</v>
      </c>
      <c r="K683" s="131" t="s">
        <v>156</v>
      </c>
      <c r="L683" s="34"/>
      <c r="M683" s="136" t="s">
        <v>32</v>
      </c>
      <c r="N683" s="137" t="s">
        <v>51</v>
      </c>
      <c r="P683" s="138">
        <f t="shared" si="1"/>
        <v>0</v>
      </c>
      <c r="Q683" s="138">
        <v>0</v>
      </c>
      <c r="R683" s="138">
        <f t="shared" si="2"/>
        <v>0</v>
      </c>
      <c r="S683" s="138">
        <v>0</v>
      </c>
      <c r="T683" s="139">
        <f t="shared" si="3"/>
        <v>0</v>
      </c>
      <c r="AR683" s="140" t="s">
        <v>244</v>
      </c>
      <c r="AT683" s="140" t="s">
        <v>152</v>
      </c>
      <c r="AU683" s="140" t="s">
        <v>89</v>
      </c>
      <c r="AY683" s="18" t="s">
        <v>150</v>
      </c>
      <c r="BE683" s="141">
        <f t="shared" si="4"/>
        <v>0</v>
      </c>
      <c r="BF683" s="141">
        <f t="shared" si="5"/>
        <v>0</v>
      </c>
      <c r="BG683" s="141">
        <f t="shared" si="6"/>
        <v>0</v>
      </c>
      <c r="BH683" s="141">
        <f t="shared" si="7"/>
        <v>0</v>
      </c>
      <c r="BI683" s="141">
        <f t="shared" si="8"/>
        <v>0</v>
      </c>
      <c r="BJ683" s="18" t="s">
        <v>40</v>
      </c>
      <c r="BK683" s="141">
        <f t="shared" si="9"/>
        <v>0</v>
      </c>
      <c r="BL683" s="18" t="s">
        <v>244</v>
      </c>
      <c r="BM683" s="140" t="s">
        <v>998</v>
      </c>
    </row>
    <row r="684" spans="2:65" s="1" customFormat="1" ht="24.15" customHeight="1">
      <c r="B684" s="34"/>
      <c r="C684" s="129" t="s">
        <v>999</v>
      </c>
      <c r="D684" s="129" t="s">
        <v>152</v>
      </c>
      <c r="E684" s="130" t="s">
        <v>1000</v>
      </c>
      <c r="F684" s="131" t="s">
        <v>1001</v>
      </c>
      <c r="G684" s="132" t="s">
        <v>171</v>
      </c>
      <c r="H684" s="133">
        <v>1</v>
      </c>
      <c r="I684" s="134"/>
      <c r="J684" s="135">
        <f t="shared" si="0"/>
        <v>0</v>
      </c>
      <c r="K684" s="131" t="s">
        <v>156</v>
      </c>
      <c r="L684" s="34"/>
      <c r="M684" s="136" t="s">
        <v>32</v>
      </c>
      <c r="N684" s="137" t="s">
        <v>51</v>
      </c>
      <c r="P684" s="138">
        <f t="shared" si="1"/>
        <v>0</v>
      </c>
      <c r="Q684" s="138">
        <v>0</v>
      </c>
      <c r="R684" s="138">
        <f t="shared" si="2"/>
        <v>0</v>
      </c>
      <c r="S684" s="138">
        <v>0</v>
      </c>
      <c r="T684" s="139">
        <f t="shared" si="3"/>
        <v>0</v>
      </c>
      <c r="AR684" s="140" t="s">
        <v>244</v>
      </c>
      <c r="AT684" s="140" t="s">
        <v>152</v>
      </c>
      <c r="AU684" s="140" t="s">
        <v>89</v>
      </c>
      <c r="AY684" s="18" t="s">
        <v>150</v>
      </c>
      <c r="BE684" s="141">
        <f t="shared" si="4"/>
        <v>0</v>
      </c>
      <c r="BF684" s="141">
        <f t="shared" si="5"/>
        <v>0</v>
      </c>
      <c r="BG684" s="141">
        <f t="shared" si="6"/>
        <v>0</v>
      </c>
      <c r="BH684" s="141">
        <f t="shared" si="7"/>
        <v>0</v>
      </c>
      <c r="BI684" s="141">
        <f t="shared" si="8"/>
        <v>0</v>
      </c>
      <c r="BJ684" s="18" t="s">
        <v>40</v>
      </c>
      <c r="BK684" s="141">
        <f t="shared" si="9"/>
        <v>0</v>
      </c>
      <c r="BL684" s="18" t="s">
        <v>244</v>
      </c>
      <c r="BM684" s="140" t="s">
        <v>1002</v>
      </c>
    </row>
    <row r="685" spans="2:65" s="1" customFormat="1" ht="24.15" customHeight="1">
      <c r="B685" s="34"/>
      <c r="C685" s="129" t="s">
        <v>1003</v>
      </c>
      <c r="D685" s="129" t="s">
        <v>152</v>
      </c>
      <c r="E685" s="130" t="s">
        <v>1004</v>
      </c>
      <c r="F685" s="131" t="s">
        <v>1005</v>
      </c>
      <c r="G685" s="132" t="s">
        <v>171</v>
      </c>
      <c r="H685" s="133">
        <v>1</v>
      </c>
      <c r="I685" s="134"/>
      <c r="J685" s="135">
        <f t="shared" si="0"/>
        <v>0</v>
      </c>
      <c r="K685" s="131" t="s">
        <v>156</v>
      </c>
      <c r="L685" s="34"/>
      <c r="M685" s="136" t="s">
        <v>32</v>
      </c>
      <c r="N685" s="137" t="s">
        <v>51</v>
      </c>
      <c r="P685" s="138">
        <f t="shared" si="1"/>
        <v>0</v>
      </c>
      <c r="Q685" s="138">
        <v>0</v>
      </c>
      <c r="R685" s="138">
        <f t="shared" si="2"/>
        <v>0</v>
      </c>
      <c r="S685" s="138">
        <v>0</v>
      </c>
      <c r="T685" s="139">
        <f t="shared" si="3"/>
        <v>0</v>
      </c>
      <c r="AR685" s="140" t="s">
        <v>244</v>
      </c>
      <c r="AT685" s="140" t="s">
        <v>152</v>
      </c>
      <c r="AU685" s="140" t="s">
        <v>89</v>
      </c>
      <c r="AY685" s="18" t="s">
        <v>150</v>
      </c>
      <c r="BE685" s="141">
        <f t="shared" si="4"/>
        <v>0</v>
      </c>
      <c r="BF685" s="141">
        <f t="shared" si="5"/>
        <v>0</v>
      </c>
      <c r="BG685" s="141">
        <f t="shared" si="6"/>
        <v>0</v>
      </c>
      <c r="BH685" s="141">
        <f t="shared" si="7"/>
        <v>0</v>
      </c>
      <c r="BI685" s="141">
        <f t="shared" si="8"/>
        <v>0</v>
      </c>
      <c r="BJ685" s="18" t="s">
        <v>40</v>
      </c>
      <c r="BK685" s="141">
        <f t="shared" si="9"/>
        <v>0</v>
      </c>
      <c r="BL685" s="18" t="s">
        <v>244</v>
      </c>
      <c r="BM685" s="140" t="s">
        <v>1006</v>
      </c>
    </row>
    <row r="686" spans="2:65" s="1" customFormat="1" ht="16.5" customHeight="1">
      <c r="B686" s="34"/>
      <c r="C686" s="129" t="s">
        <v>1007</v>
      </c>
      <c r="D686" s="129" t="s">
        <v>152</v>
      </c>
      <c r="E686" s="130" t="s">
        <v>1008</v>
      </c>
      <c r="F686" s="131" t="s">
        <v>1009</v>
      </c>
      <c r="G686" s="132" t="s">
        <v>171</v>
      </c>
      <c r="H686" s="133">
        <v>1</v>
      </c>
      <c r="I686" s="134"/>
      <c r="J686" s="135">
        <f t="shared" si="0"/>
        <v>0</v>
      </c>
      <c r="K686" s="131" t="s">
        <v>156</v>
      </c>
      <c r="L686" s="34"/>
      <c r="M686" s="136" t="s">
        <v>32</v>
      </c>
      <c r="N686" s="137" t="s">
        <v>51</v>
      </c>
      <c r="P686" s="138">
        <f t="shared" si="1"/>
        <v>0</v>
      </c>
      <c r="Q686" s="138">
        <v>0</v>
      </c>
      <c r="R686" s="138">
        <f t="shared" si="2"/>
        <v>0</v>
      </c>
      <c r="S686" s="138">
        <v>0</v>
      </c>
      <c r="T686" s="139">
        <f t="shared" si="3"/>
        <v>0</v>
      </c>
      <c r="AR686" s="140" t="s">
        <v>244</v>
      </c>
      <c r="AT686" s="140" t="s">
        <v>152</v>
      </c>
      <c r="AU686" s="140" t="s">
        <v>89</v>
      </c>
      <c r="AY686" s="18" t="s">
        <v>150</v>
      </c>
      <c r="BE686" s="141">
        <f t="shared" si="4"/>
        <v>0</v>
      </c>
      <c r="BF686" s="141">
        <f t="shared" si="5"/>
        <v>0</v>
      </c>
      <c r="BG686" s="141">
        <f t="shared" si="6"/>
        <v>0</v>
      </c>
      <c r="BH686" s="141">
        <f t="shared" si="7"/>
        <v>0</v>
      </c>
      <c r="BI686" s="141">
        <f t="shared" si="8"/>
        <v>0</v>
      </c>
      <c r="BJ686" s="18" t="s">
        <v>40</v>
      </c>
      <c r="BK686" s="141">
        <f t="shared" si="9"/>
        <v>0</v>
      </c>
      <c r="BL686" s="18" t="s">
        <v>244</v>
      </c>
      <c r="BM686" s="140" t="s">
        <v>1010</v>
      </c>
    </row>
    <row r="687" spans="2:65" s="1" customFormat="1" ht="16.5" customHeight="1">
      <c r="B687" s="34"/>
      <c r="C687" s="129" t="s">
        <v>1011</v>
      </c>
      <c r="D687" s="129" t="s">
        <v>152</v>
      </c>
      <c r="E687" s="130" t="s">
        <v>1012</v>
      </c>
      <c r="F687" s="131" t="s">
        <v>1013</v>
      </c>
      <c r="G687" s="132" t="s">
        <v>171</v>
      </c>
      <c r="H687" s="133">
        <v>1</v>
      </c>
      <c r="I687" s="134"/>
      <c r="J687" s="135">
        <f t="shared" si="0"/>
        <v>0</v>
      </c>
      <c r="K687" s="131" t="s">
        <v>156</v>
      </c>
      <c r="L687" s="34"/>
      <c r="M687" s="136" t="s">
        <v>32</v>
      </c>
      <c r="N687" s="137" t="s">
        <v>51</v>
      </c>
      <c r="P687" s="138">
        <f t="shared" si="1"/>
        <v>0</v>
      </c>
      <c r="Q687" s="138">
        <v>0</v>
      </c>
      <c r="R687" s="138">
        <f t="shared" si="2"/>
        <v>0</v>
      </c>
      <c r="S687" s="138">
        <v>0</v>
      </c>
      <c r="T687" s="139">
        <f t="shared" si="3"/>
        <v>0</v>
      </c>
      <c r="AR687" s="140" t="s">
        <v>244</v>
      </c>
      <c r="AT687" s="140" t="s">
        <v>152</v>
      </c>
      <c r="AU687" s="140" t="s">
        <v>89</v>
      </c>
      <c r="AY687" s="18" t="s">
        <v>150</v>
      </c>
      <c r="BE687" s="141">
        <f t="shared" si="4"/>
        <v>0</v>
      </c>
      <c r="BF687" s="141">
        <f t="shared" si="5"/>
        <v>0</v>
      </c>
      <c r="BG687" s="141">
        <f t="shared" si="6"/>
        <v>0</v>
      </c>
      <c r="BH687" s="141">
        <f t="shared" si="7"/>
        <v>0</v>
      </c>
      <c r="BI687" s="141">
        <f t="shared" si="8"/>
        <v>0</v>
      </c>
      <c r="BJ687" s="18" t="s">
        <v>40</v>
      </c>
      <c r="BK687" s="141">
        <f t="shared" si="9"/>
        <v>0</v>
      </c>
      <c r="BL687" s="18" t="s">
        <v>244</v>
      </c>
      <c r="BM687" s="140" t="s">
        <v>1014</v>
      </c>
    </row>
    <row r="688" spans="2:65" s="1" customFormat="1" ht="16.5" customHeight="1">
      <c r="B688" s="34"/>
      <c r="C688" s="129" t="s">
        <v>1015</v>
      </c>
      <c r="D688" s="129" t="s">
        <v>152</v>
      </c>
      <c r="E688" s="130" t="s">
        <v>1016</v>
      </c>
      <c r="F688" s="131" t="s">
        <v>1017</v>
      </c>
      <c r="G688" s="132" t="s">
        <v>171</v>
      </c>
      <c r="H688" s="133">
        <v>1</v>
      </c>
      <c r="I688" s="134"/>
      <c r="J688" s="135">
        <f t="shared" si="0"/>
        <v>0</v>
      </c>
      <c r="K688" s="131" t="s">
        <v>156</v>
      </c>
      <c r="L688" s="34"/>
      <c r="M688" s="136" t="s">
        <v>32</v>
      </c>
      <c r="N688" s="137" t="s">
        <v>51</v>
      </c>
      <c r="P688" s="138">
        <f t="shared" si="1"/>
        <v>0</v>
      </c>
      <c r="Q688" s="138">
        <v>0</v>
      </c>
      <c r="R688" s="138">
        <f t="shared" si="2"/>
        <v>0</v>
      </c>
      <c r="S688" s="138">
        <v>0</v>
      </c>
      <c r="T688" s="139">
        <f t="shared" si="3"/>
        <v>0</v>
      </c>
      <c r="AR688" s="140" t="s">
        <v>244</v>
      </c>
      <c r="AT688" s="140" t="s">
        <v>152</v>
      </c>
      <c r="AU688" s="140" t="s">
        <v>89</v>
      </c>
      <c r="AY688" s="18" t="s">
        <v>150</v>
      </c>
      <c r="BE688" s="141">
        <f t="shared" si="4"/>
        <v>0</v>
      </c>
      <c r="BF688" s="141">
        <f t="shared" si="5"/>
        <v>0</v>
      </c>
      <c r="BG688" s="141">
        <f t="shared" si="6"/>
        <v>0</v>
      </c>
      <c r="BH688" s="141">
        <f t="shared" si="7"/>
        <v>0</v>
      </c>
      <c r="BI688" s="141">
        <f t="shared" si="8"/>
        <v>0</v>
      </c>
      <c r="BJ688" s="18" t="s">
        <v>40</v>
      </c>
      <c r="BK688" s="141">
        <f t="shared" si="9"/>
        <v>0</v>
      </c>
      <c r="BL688" s="18" t="s">
        <v>244</v>
      </c>
      <c r="BM688" s="140" t="s">
        <v>1018</v>
      </c>
    </row>
    <row r="689" spans="2:65" s="11" customFormat="1" ht="22.8" customHeight="1">
      <c r="B689" s="117"/>
      <c r="D689" s="118" t="s">
        <v>79</v>
      </c>
      <c r="E689" s="127" t="s">
        <v>1019</v>
      </c>
      <c r="F689" s="127" t="s">
        <v>1020</v>
      </c>
      <c r="I689" s="120"/>
      <c r="J689" s="128">
        <f>BK689</f>
        <v>0</v>
      </c>
      <c r="L689" s="117"/>
      <c r="M689" s="122"/>
      <c r="P689" s="123">
        <f>SUM(P690:P692)</f>
        <v>0</v>
      </c>
      <c r="R689" s="123">
        <f>SUM(R690:R692)</f>
        <v>0</v>
      </c>
      <c r="T689" s="124">
        <f>SUM(T690:T692)</f>
        <v>0</v>
      </c>
      <c r="AR689" s="118" t="s">
        <v>89</v>
      </c>
      <c r="AT689" s="125" t="s">
        <v>79</v>
      </c>
      <c r="AU689" s="125" t="s">
        <v>40</v>
      </c>
      <c r="AY689" s="118" t="s">
        <v>150</v>
      </c>
      <c r="BK689" s="126">
        <f>SUM(BK690:BK692)</f>
        <v>0</v>
      </c>
    </row>
    <row r="690" spans="2:65" s="1" customFormat="1" ht="44.25" customHeight="1">
      <c r="B690" s="34"/>
      <c r="C690" s="129" t="s">
        <v>1021</v>
      </c>
      <c r="D690" s="129" t="s">
        <v>152</v>
      </c>
      <c r="E690" s="130" t="s">
        <v>1022</v>
      </c>
      <c r="F690" s="131" t="s">
        <v>1023</v>
      </c>
      <c r="G690" s="132" t="s">
        <v>1024</v>
      </c>
      <c r="H690" s="133">
        <v>1</v>
      </c>
      <c r="I690" s="134"/>
      <c r="J690" s="135">
        <f>ROUND(I690*H690,2)</f>
        <v>0</v>
      </c>
      <c r="K690" s="131" t="s">
        <v>156</v>
      </c>
      <c r="L690" s="34"/>
      <c r="M690" s="136" t="s">
        <v>32</v>
      </c>
      <c r="N690" s="137" t="s">
        <v>51</v>
      </c>
      <c r="P690" s="138">
        <f>O690*H690</f>
        <v>0</v>
      </c>
      <c r="Q690" s="138">
        <v>0</v>
      </c>
      <c r="R690" s="138">
        <f>Q690*H690</f>
        <v>0</v>
      </c>
      <c r="S690" s="138">
        <v>0</v>
      </c>
      <c r="T690" s="139">
        <f>S690*H690</f>
        <v>0</v>
      </c>
      <c r="AR690" s="140" t="s">
        <v>244</v>
      </c>
      <c r="AT690" s="140" t="s">
        <v>152</v>
      </c>
      <c r="AU690" s="140" t="s">
        <v>89</v>
      </c>
      <c r="AY690" s="18" t="s">
        <v>150</v>
      </c>
      <c r="BE690" s="141">
        <f>IF(N690="základní",J690,0)</f>
        <v>0</v>
      </c>
      <c r="BF690" s="141">
        <f>IF(N690="snížená",J690,0)</f>
        <v>0</v>
      </c>
      <c r="BG690" s="141">
        <f>IF(N690="zákl. přenesená",J690,0)</f>
        <v>0</v>
      </c>
      <c r="BH690" s="141">
        <f>IF(N690="sníž. přenesená",J690,0)</f>
        <v>0</v>
      </c>
      <c r="BI690" s="141">
        <f>IF(N690="nulová",J690,0)</f>
        <v>0</v>
      </c>
      <c r="BJ690" s="18" t="s">
        <v>40</v>
      </c>
      <c r="BK690" s="141">
        <f>ROUND(I690*H690,2)</f>
        <v>0</v>
      </c>
      <c r="BL690" s="18" t="s">
        <v>244</v>
      </c>
      <c r="BM690" s="140" t="s">
        <v>1025</v>
      </c>
    </row>
    <row r="691" spans="2:65" s="1" customFormat="1" ht="24.15" customHeight="1">
      <c r="B691" s="34"/>
      <c r="C691" s="129" t="s">
        <v>1026</v>
      </c>
      <c r="D691" s="129" t="s">
        <v>152</v>
      </c>
      <c r="E691" s="130" t="s">
        <v>1027</v>
      </c>
      <c r="F691" s="131" t="s">
        <v>1028</v>
      </c>
      <c r="G691" s="132" t="s">
        <v>918</v>
      </c>
      <c r="H691" s="188"/>
      <c r="I691" s="134"/>
      <c r="J691" s="135">
        <f>ROUND(I691*H691,2)</f>
        <v>0</v>
      </c>
      <c r="K691" s="131" t="s">
        <v>156</v>
      </c>
      <c r="L691" s="34"/>
      <c r="M691" s="136" t="s">
        <v>32</v>
      </c>
      <c r="N691" s="137" t="s">
        <v>51</v>
      </c>
      <c r="P691" s="138">
        <f>O691*H691</f>
        <v>0</v>
      </c>
      <c r="Q691" s="138">
        <v>0</v>
      </c>
      <c r="R691" s="138">
        <f>Q691*H691</f>
        <v>0</v>
      </c>
      <c r="S691" s="138">
        <v>0</v>
      </c>
      <c r="T691" s="139">
        <f>S691*H691</f>
        <v>0</v>
      </c>
      <c r="AR691" s="140" t="s">
        <v>244</v>
      </c>
      <c r="AT691" s="140" t="s">
        <v>152</v>
      </c>
      <c r="AU691" s="140" t="s">
        <v>89</v>
      </c>
      <c r="AY691" s="18" t="s">
        <v>150</v>
      </c>
      <c r="BE691" s="141">
        <f>IF(N691="základní",J691,0)</f>
        <v>0</v>
      </c>
      <c r="BF691" s="141">
        <f>IF(N691="snížená",J691,0)</f>
        <v>0</v>
      </c>
      <c r="BG691" s="141">
        <f>IF(N691="zákl. přenesená",J691,0)</f>
        <v>0</v>
      </c>
      <c r="BH691" s="141">
        <f>IF(N691="sníž. přenesená",J691,0)</f>
        <v>0</v>
      </c>
      <c r="BI691" s="141">
        <f>IF(N691="nulová",J691,0)</f>
        <v>0</v>
      </c>
      <c r="BJ691" s="18" t="s">
        <v>40</v>
      </c>
      <c r="BK691" s="141">
        <f>ROUND(I691*H691,2)</f>
        <v>0</v>
      </c>
      <c r="BL691" s="18" t="s">
        <v>244</v>
      </c>
      <c r="BM691" s="140" t="s">
        <v>1029</v>
      </c>
    </row>
    <row r="692" spans="2:65" s="1" customFormat="1" ht="19.2">
      <c r="B692" s="34"/>
      <c r="D692" s="143" t="s">
        <v>195</v>
      </c>
      <c r="F692" s="167" t="s">
        <v>982</v>
      </c>
      <c r="I692" s="165"/>
      <c r="L692" s="34"/>
      <c r="M692" s="166"/>
      <c r="T692" s="55"/>
      <c r="AT692" s="18" t="s">
        <v>195</v>
      </c>
      <c r="AU692" s="18" t="s">
        <v>89</v>
      </c>
    </row>
    <row r="693" spans="2:65" s="11" customFormat="1" ht="22.8" customHeight="1">
      <c r="B693" s="117"/>
      <c r="D693" s="118" t="s">
        <v>79</v>
      </c>
      <c r="E693" s="127" t="s">
        <v>1030</v>
      </c>
      <c r="F693" s="127" t="s">
        <v>1031</v>
      </c>
      <c r="I693" s="120"/>
      <c r="J693" s="128">
        <f>BK693</f>
        <v>0</v>
      </c>
      <c r="L693" s="117"/>
      <c r="M693" s="122"/>
      <c r="P693" s="123">
        <f>SUM(P694:P696)</f>
        <v>0</v>
      </c>
      <c r="R693" s="123">
        <f>SUM(R694:R696)</f>
        <v>0</v>
      </c>
      <c r="T693" s="124">
        <f>SUM(T694:T696)</f>
        <v>0</v>
      </c>
      <c r="AR693" s="118" t="s">
        <v>89</v>
      </c>
      <c r="AT693" s="125" t="s">
        <v>79</v>
      </c>
      <c r="AU693" s="125" t="s">
        <v>40</v>
      </c>
      <c r="AY693" s="118" t="s">
        <v>150</v>
      </c>
      <c r="BK693" s="126">
        <f>SUM(BK694:BK696)</f>
        <v>0</v>
      </c>
    </row>
    <row r="694" spans="2:65" s="1" customFormat="1" ht="24.15" customHeight="1">
      <c r="B694" s="34"/>
      <c r="C694" s="129" t="s">
        <v>1032</v>
      </c>
      <c r="D694" s="129" t="s">
        <v>152</v>
      </c>
      <c r="E694" s="130" t="s">
        <v>1033</v>
      </c>
      <c r="F694" s="131" t="s">
        <v>1034</v>
      </c>
      <c r="G694" s="132" t="s">
        <v>171</v>
      </c>
      <c r="H694" s="133">
        <v>1</v>
      </c>
      <c r="I694" s="134"/>
      <c r="J694" s="135">
        <f>ROUND(I694*H694,2)</f>
        <v>0</v>
      </c>
      <c r="K694" s="131" t="s">
        <v>156</v>
      </c>
      <c r="L694" s="34"/>
      <c r="M694" s="136" t="s">
        <v>32</v>
      </c>
      <c r="N694" s="137" t="s">
        <v>51</v>
      </c>
      <c r="P694" s="138">
        <f>O694*H694</f>
        <v>0</v>
      </c>
      <c r="Q694" s="138">
        <v>0</v>
      </c>
      <c r="R694" s="138">
        <f>Q694*H694</f>
        <v>0</v>
      </c>
      <c r="S694" s="138">
        <v>0</v>
      </c>
      <c r="T694" s="139">
        <f>S694*H694</f>
        <v>0</v>
      </c>
      <c r="AR694" s="140" t="s">
        <v>244</v>
      </c>
      <c r="AT694" s="140" t="s">
        <v>152</v>
      </c>
      <c r="AU694" s="140" t="s">
        <v>89</v>
      </c>
      <c r="AY694" s="18" t="s">
        <v>150</v>
      </c>
      <c r="BE694" s="141">
        <f>IF(N694="základní",J694,0)</f>
        <v>0</v>
      </c>
      <c r="BF694" s="141">
        <f>IF(N694="snížená",J694,0)</f>
        <v>0</v>
      </c>
      <c r="BG694" s="141">
        <f>IF(N694="zákl. přenesená",J694,0)</f>
        <v>0</v>
      </c>
      <c r="BH694" s="141">
        <f>IF(N694="sníž. přenesená",J694,0)</f>
        <v>0</v>
      </c>
      <c r="BI694" s="141">
        <f>IF(N694="nulová",J694,0)</f>
        <v>0</v>
      </c>
      <c r="BJ694" s="18" t="s">
        <v>40</v>
      </c>
      <c r="BK694" s="141">
        <f>ROUND(I694*H694,2)</f>
        <v>0</v>
      </c>
      <c r="BL694" s="18" t="s">
        <v>244</v>
      </c>
      <c r="BM694" s="140" t="s">
        <v>1035</v>
      </c>
    </row>
    <row r="695" spans="2:65" s="1" customFormat="1" ht="49.05" customHeight="1">
      <c r="B695" s="34"/>
      <c r="C695" s="129" t="s">
        <v>1036</v>
      </c>
      <c r="D695" s="129" t="s">
        <v>152</v>
      </c>
      <c r="E695" s="130" t="s">
        <v>1037</v>
      </c>
      <c r="F695" s="131" t="s">
        <v>1038</v>
      </c>
      <c r="G695" s="132" t="s">
        <v>918</v>
      </c>
      <c r="H695" s="188"/>
      <c r="I695" s="134"/>
      <c r="J695" s="135">
        <f>ROUND(I695*H695,2)</f>
        <v>0</v>
      </c>
      <c r="K695" s="131" t="s">
        <v>172</v>
      </c>
      <c r="L695" s="34"/>
      <c r="M695" s="136" t="s">
        <v>32</v>
      </c>
      <c r="N695" s="137" t="s">
        <v>51</v>
      </c>
      <c r="P695" s="138">
        <f>O695*H695</f>
        <v>0</v>
      </c>
      <c r="Q695" s="138">
        <v>0</v>
      </c>
      <c r="R695" s="138">
        <f>Q695*H695</f>
        <v>0</v>
      </c>
      <c r="S695" s="138">
        <v>0</v>
      </c>
      <c r="T695" s="139">
        <f>S695*H695</f>
        <v>0</v>
      </c>
      <c r="AR695" s="140" t="s">
        <v>244</v>
      </c>
      <c r="AT695" s="140" t="s">
        <v>152</v>
      </c>
      <c r="AU695" s="140" t="s">
        <v>89</v>
      </c>
      <c r="AY695" s="18" t="s">
        <v>150</v>
      </c>
      <c r="BE695" s="141">
        <f>IF(N695="základní",J695,0)</f>
        <v>0</v>
      </c>
      <c r="BF695" s="141">
        <f>IF(N695="snížená",J695,0)</f>
        <v>0</v>
      </c>
      <c r="BG695" s="141">
        <f>IF(N695="zákl. přenesená",J695,0)</f>
        <v>0</v>
      </c>
      <c r="BH695" s="141">
        <f>IF(N695="sníž. přenesená",J695,0)</f>
        <v>0</v>
      </c>
      <c r="BI695" s="141">
        <f>IF(N695="nulová",J695,0)</f>
        <v>0</v>
      </c>
      <c r="BJ695" s="18" t="s">
        <v>40</v>
      </c>
      <c r="BK695" s="141">
        <f>ROUND(I695*H695,2)</f>
        <v>0</v>
      </c>
      <c r="BL695" s="18" t="s">
        <v>244</v>
      </c>
      <c r="BM695" s="140" t="s">
        <v>1039</v>
      </c>
    </row>
    <row r="696" spans="2:65" s="1" customFormat="1">
      <c r="B696" s="34"/>
      <c r="D696" s="163" t="s">
        <v>174</v>
      </c>
      <c r="F696" s="164" t="s">
        <v>1040</v>
      </c>
      <c r="I696" s="165"/>
      <c r="L696" s="34"/>
      <c r="M696" s="166"/>
      <c r="T696" s="55"/>
      <c r="AT696" s="18" t="s">
        <v>174</v>
      </c>
      <c r="AU696" s="18" t="s">
        <v>89</v>
      </c>
    </row>
    <row r="697" spans="2:65" s="11" customFormat="1" ht="22.8" customHeight="1">
      <c r="B697" s="117"/>
      <c r="D697" s="118" t="s">
        <v>79</v>
      </c>
      <c r="E697" s="127" t="s">
        <v>1041</v>
      </c>
      <c r="F697" s="127" t="s">
        <v>1042</v>
      </c>
      <c r="I697" s="120"/>
      <c r="J697" s="128">
        <f>BK697</f>
        <v>0</v>
      </c>
      <c r="L697" s="117"/>
      <c r="M697" s="122"/>
      <c r="P697" s="123">
        <f>SUM(P698:P708)</f>
        <v>0</v>
      </c>
      <c r="R697" s="123">
        <f>SUM(R698:R708)</f>
        <v>0</v>
      </c>
      <c r="T697" s="124">
        <f>SUM(T698:T708)</f>
        <v>0</v>
      </c>
      <c r="AR697" s="118" t="s">
        <v>89</v>
      </c>
      <c r="AT697" s="125" t="s">
        <v>79</v>
      </c>
      <c r="AU697" s="125" t="s">
        <v>40</v>
      </c>
      <c r="AY697" s="118" t="s">
        <v>150</v>
      </c>
      <c r="BK697" s="126">
        <f>SUM(BK698:BK708)</f>
        <v>0</v>
      </c>
    </row>
    <row r="698" spans="2:65" s="1" customFormat="1" ht="21.75" customHeight="1">
      <c r="B698" s="34"/>
      <c r="C698" s="129" t="s">
        <v>1043</v>
      </c>
      <c r="D698" s="129" t="s">
        <v>152</v>
      </c>
      <c r="E698" s="130" t="s">
        <v>1044</v>
      </c>
      <c r="F698" s="131" t="s">
        <v>1045</v>
      </c>
      <c r="G698" s="132" t="s">
        <v>155</v>
      </c>
      <c r="H698" s="133">
        <v>3885.596</v>
      </c>
      <c r="I698" s="134"/>
      <c r="J698" s="135">
        <f>ROUND(I698*H698,2)</f>
        <v>0</v>
      </c>
      <c r="K698" s="131" t="s">
        <v>156</v>
      </c>
      <c r="L698" s="34"/>
      <c r="M698" s="136" t="s">
        <v>32</v>
      </c>
      <c r="N698" s="137" t="s">
        <v>51</v>
      </c>
      <c r="P698" s="138">
        <f>O698*H698</f>
        <v>0</v>
      </c>
      <c r="Q698" s="138">
        <v>0</v>
      </c>
      <c r="R698" s="138">
        <f>Q698*H698</f>
        <v>0</v>
      </c>
      <c r="S698" s="138">
        <v>0</v>
      </c>
      <c r="T698" s="139">
        <f>S698*H698</f>
        <v>0</v>
      </c>
      <c r="AR698" s="140" t="s">
        <v>244</v>
      </c>
      <c r="AT698" s="140" t="s">
        <v>152</v>
      </c>
      <c r="AU698" s="140" t="s">
        <v>89</v>
      </c>
      <c r="AY698" s="18" t="s">
        <v>150</v>
      </c>
      <c r="BE698" s="141">
        <f>IF(N698="základní",J698,0)</f>
        <v>0</v>
      </c>
      <c r="BF698" s="141">
        <f>IF(N698="snížená",J698,0)</f>
        <v>0</v>
      </c>
      <c r="BG698" s="141">
        <f>IF(N698="zákl. přenesená",J698,0)</f>
        <v>0</v>
      </c>
      <c r="BH698" s="141">
        <f>IF(N698="sníž. přenesená",J698,0)</f>
        <v>0</v>
      </c>
      <c r="BI698" s="141">
        <f>IF(N698="nulová",J698,0)</f>
        <v>0</v>
      </c>
      <c r="BJ698" s="18" t="s">
        <v>40</v>
      </c>
      <c r="BK698" s="141">
        <f>ROUND(I698*H698,2)</f>
        <v>0</v>
      </c>
      <c r="BL698" s="18" t="s">
        <v>244</v>
      </c>
      <c r="BM698" s="140" t="s">
        <v>1046</v>
      </c>
    </row>
    <row r="699" spans="2:65" s="1" customFormat="1" ht="28.8">
      <c r="B699" s="34"/>
      <c r="D699" s="143" t="s">
        <v>195</v>
      </c>
      <c r="F699" s="167" t="s">
        <v>1047</v>
      </c>
      <c r="I699" s="165"/>
      <c r="L699" s="34"/>
      <c r="M699" s="166"/>
      <c r="T699" s="55"/>
      <c r="AT699" s="18" t="s">
        <v>195</v>
      </c>
      <c r="AU699" s="18" t="s">
        <v>89</v>
      </c>
    </row>
    <row r="700" spans="2:65" s="12" customFormat="1">
      <c r="B700" s="142"/>
      <c r="D700" s="143" t="s">
        <v>159</v>
      </c>
      <c r="E700" s="144" t="s">
        <v>32</v>
      </c>
      <c r="F700" s="145" t="s">
        <v>1048</v>
      </c>
      <c r="H700" s="144" t="s">
        <v>32</v>
      </c>
      <c r="I700" s="146"/>
      <c r="L700" s="142"/>
      <c r="M700" s="147"/>
      <c r="T700" s="148"/>
      <c r="AT700" s="144" t="s">
        <v>159</v>
      </c>
      <c r="AU700" s="144" t="s">
        <v>89</v>
      </c>
      <c r="AV700" s="12" t="s">
        <v>40</v>
      </c>
      <c r="AW700" s="12" t="s">
        <v>38</v>
      </c>
      <c r="AX700" s="12" t="s">
        <v>80</v>
      </c>
      <c r="AY700" s="144" t="s">
        <v>150</v>
      </c>
    </row>
    <row r="701" spans="2:65" s="13" customFormat="1">
      <c r="B701" s="149"/>
      <c r="D701" s="143" t="s">
        <v>159</v>
      </c>
      <c r="E701" s="150" t="s">
        <v>32</v>
      </c>
      <c r="F701" s="151" t="s">
        <v>1049</v>
      </c>
      <c r="H701" s="152">
        <v>3885.596</v>
      </c>
      <c r="I701" s="153"/>
      <c r="L701" s="149"/>
      <c r="M701" s="154"/>
      <c r="T701" s="155"/>
      <c r="AT701" s="150" t="s">
        <v>159</v>
      </c>
      <c r="AU701" s="150" t="s">
        <v>89</v>
      </c>
      <c r="AV701" s="13" t="s">
        <v>89</v>
      </c>
      <c r="AW701" s="13" t="s">
        <v>38</v>
      </c>
      <c r="AX701" s="13" t="s">
        <v>80</v>
      </c>
      <c r="AY701" s="150" t="s">
        <v>150</v>
      </c>
    </row>
    <row r="702" spans="2:65" s="14" customFormat="1">
      <c r="B702" s="156"/>
      <c r="D702" s="143" t="s">
        <v>159</v>
      </c>
      <c r="E702" s="157" t="s">
        <v>32</v>
      </c>
      <c r="F702" s="158" t="s">
        <v>162</v>
      </c>
      <c r="H702" s="159">
        <v>3885.596</v>
      </c>
      <c r="I702" s="160"/>
      <c r="L702" s="156"/>
      <c r="M702" s="161"/>
      <c r="T702" s="162"/>
      <c r="AT702" s="157" t="s">
        <v>159</v>
      </c>
      <c r="AU702" s="157" t="s">
        <v>89</v>
      </c>
      <c r="AV702" s="14" t="s">
        <v>157</v>
      </c>
      <c r="AW702" s="14" t="s">
        <v>38</v>
      </c>
      <c r="AX702" s="14" t="s">
        <v>40</v>
      </c>
      <c r="AY702" s="157" t="s">
        <v>150</v>
      </c>
    </row>
    <row r="703" spans="2:65" s="1" customFormat="1" ht="16.5" customHeight="1">
      <c r="B703" s="34"/>
      <c r="C703" s="129" t="s">
        <v>1050</v>
      </c>
      <c r="D703" s="129" t="s">
        <v>152</v>
      </c>
      <c r="E703" s="130" t="s">
        <v>1051</v>
      </c>
      <c r="F703" s="131" t="s">
        <v>1052</v>
      </c>
      <c r="G703" s="132" t="s">
        <v>155</v>
      </c>
      <c r="H703" s="133">
        <v>2106</v>
      </c>
      <c r="I703" s="134"/>
      <c r="J703" s="135">
        <f>ROUND(I703*H703,2)</f>
        <v>0</v>
      </c>
      <c r="K703" s="131" t="s">
        <v>156</v>
      </c>
      <c r="L703" s="34"/>
      <c r="M703" s="136" t="s">
        <v>32</v>
      </c>
      <c r="N703" s="137" t="s">
        <v>51</v>
      </c>
      <c r="P703" s="138">
        <f>O703*H703</f>
        <v>0</v>
      </c>
      <c r="Q703" s="138">
        <v>0</v>
      </c>
      <c r="R703" s="138">
        <f>Q703*H703</f>
        <v>0</v>
      </c>
      <c r="S703" s="138">
        <v>0</v>
      </c>
      <c r="T703" s="139">
        <f>S703*H703</f>
        <v>0</v>
      </c>
      <c r="AR703" s="140" t="s">
        <v>244</v>
      </c>
      <c r="AT703" s="140" t="s">
        <v>152</v>
      </c>
      <c r="AU703" s="140" t="s">
        <v>89</v>
      </c>
      <c r="AY703" s="18" t="s">
        <v>150</v>
      </c>
      <c r="BE703" s="141">
        <f>IF(N703="základní",J703,0)</f>
        <v>0</v>
      </c>
      <c r="BF703" s="141">
        <f>IF(N703="snížená",J703,0)</f>
        <v>0</v>
      </c>
      <c r="BG703" s="141">
        <f>IF(N703="zákl. přenesená",J703,0)</f>
        <v>0</v>
      </c>
      <c r="BH703" s="141">
        <f>IF(N703="sníž. přenesená",J703,0)</f>
        <v>0</v>
      </c>
      <c r="BI703" s="141">
        <f>IF(N703="nulová",J703,0)</f>
        <v>0</v>
      </c>
      <c r="BJ703" s="18" t="s">
        <v>40</v>
      </c>
      <c r="BK703" s="141">
        <f>ROUND(I703*H703,2)</f>
        <v>0</v>
      </c>
      <c r="BL703" s="18" t="s">
        <v>244</v>
      </c>
      <c r="BM703" s="140" t="s">
        <v>1053</v>
      </c>
    </row>
    <row r="704" spans="2:65" s="1" customFormat="1" ht="24.15" customHeight="1">
      <c r="B704" s="34"/>
      <c r="C704" s="129" t="s">
        <v>1054</v>
      </c>
      <c r="D704" s="129" t="s">
        <v>152</v>
      </c>
      <c r="E704" s="130" t="s">
        <v>1055</v>
      </c>
      <c r="F704" s="131" t="s">
        <v>1056</v>
      </c>
      <c r="G704" s="132" t="s">
        <v>171</v>
      </c>
      <c r="H704" s="133">
        <v>1</v>
      </c>
      <c r="I704" s="134"/>
      <c r="J704" s="135">
        <f>ROUND(I704*H704,2)</f>
        <v>0</v>
      </c>
      <c r="K704" s="131" t="s">
        <v>156</v>
      </c>
      <c r="L704" s="34"/>
      <c r="M704" s="136" t="s">
        <v>32</v>
      </c>
      <c r="N704" s="137" t="s">
        <v>51</v>
      </c>
      <c r="P704" s="138">
        <f>O704*H704</f>
        <v>0</v>
      </c>
      <c r="Q704" s="138">
        <v>0</v>
      </c>
      <c r="R704" s="138">
        <f>Q704*H704</f>
        <v>0</v>
      </c>
      <c r="S704" s="138">
        <v>0</v>
      </c>
      <c r="T704" s="139">
        <f>S704*H704</f>
        <v>0</v>
      </c>
      <c r="AR704" s="140" t="s">
        <v>244</v>
      </c>
      <c r="AT704" s="140" t="s">
        <v>152</v>
      </c>
      <c r="AU704" s="140" t="s">
        <v>89</v>
      </c>
      <c r="AY704" s="18" t="s">
        <v>150</v>
      </c>
      <c r="BE704" s="141">
        <f>IF(N704="základní",J704,0)</f>
        <v>0</v>
      </c>
      <c r="BF704" s="141">
        <f>IF(N704="snížená",J704,0)</f>
        <v>0</v>
      </c>
      <c r="BG704" s="141">
        <f>IF(N704="zákl. přenesená",J704,0)</f>
        <v>0</v>
      </c>
      <c r="BH704" s="141">
        <f>IF(N704="sníž. přenesená",J704,0)</f>
        <v>0</v>
      </c>
      <c r="BI704" s="141">
        <f>IF(N704="nulová",J704,0)</f>
        <v>0</v>
      </c>
      <c r="BJ704" s="18" t="s">
        <v>40</v>
      </c>
      <c r="BK704" s="141">
        <f>ROUND(I704*H704,2)</f>
        <v>0</v>
      </c>
      <c r="BL704" s="18" t="s">
        <v>244</v>
      </c>
      <c r="BM704" s="140" t="s">
        <v>1057</v>
      </c>
    </row>
    <row r="705" spans="2:65" s="1" customFormat="1" ht="16.5" customHeight="1">
      <c r="B705" s="34"/>
      <c r="C705" s="129" t="s">
        <v>1058</v>
      </c>
      <c r="D705" s="129" t="s">
        <v>152</v>
      </c>
      <c r="E705" s="130" t="s">
        <v>1059</v>
      </c>
      <c r="F705" s="131" t="s">
        <v>1060</v>
      </c>
      <c r="G705" s="132" t="s">
        <v>171</v>
      </c>
      <c r="H705" s="133">
        <v>1</v>
      </c>
      <c r="I705" s="134"/>
      <c r="J705" s="135">
        <f>ROUND(I705*H705,2)</f>
        <v>0</v>
      </c>
      <c r="K705" s="131" t="s">
        <v>156</v>
      </c>
      <c r="L705" s="34"/>
      <c r="M705" s="136" t="s">
        <v>32</v>
      </c>
      <c r="N705" s="137" t="s">
        <v>51</v>
      </c>
      <c r="P705" s="138">
        <f>O705*H705</f>
        <v>0</v>
      </c>
      <c r="Q705" s="138">
        <v>0</v>
      </c>
      <c r="R705" s="138">
        <f>Q705*H705</f>
        <v>0</v>
      </c>
      <c r="S705" s="138">
        <v>0</v>
      </c>
      <c r="T705" s="139">
        <f>S705*H705</f>
        <v>0</v>
      </c>
      <c r="AR705" s="140" t="s">
        <v>244</v>
      </c>
      <c r="AT705" s="140" t="s">
        <v>152</v>
      </c>
      <c r="AU705" s="140" t="s">
        <v>89</v>
      </c>
      <c r="AY705" s="18" t="s">
        <v>150</v>
      </c>
      <c r="BE705" s="141">
        <f>IF(N705="základní",J705,0)</f>
        <v>0</v>
      </c>
      <c r="BF705" s="141">
        <f>IF(N705="snížená",J705,0)</f>
        <v>0</v>
      </c>
      <c r="BG705" s="141">
        <f>IF(N705="zákl. přenesená",J705,0)</f>
        <v>0</v>
      </c>
      <c r="BH705" s="141">
        <f>IF(N705="sníž. přenesená",J705,0)</f>
        <v>0</v>
      </c>
      <c r="BI705" s="141">
        <f>IF(N705="nulová",J705,0)</f>
        <v>0</v>
      </c>
      <c r="BJ705" s="18" t="s">
        <v>40</v>
      </c>
      <c r="BK705" s="141">
        <f>ROUND(I705*H705,2)</f>
        <v>0</v>
      </c>
      <c r="BL705" s="18" t="s">
        <v>244</v>
      </c>
      <c r="BM705" s="140" t="s">
        <v>1061</v>
      </c>
    </row>
    <row r="706" spans="2:65" s="1" customFormat="1" ht="24.15" customHeight="1">
      <c r="B706" s="34"/>
      <c r="C706" s="129" t="s">
        <v>1062</v>
      </c>
      <c r="D706" s="129" t="s">
        <v>152</v>
      </c>
      <c r="E706" s="130" t="s">
        <v>1063</v>
      </c>
      <c r="F706" s="131" t="s">
        <v>1064</v>
      </c>
      <c r="G706" s="132" t="s">
        <v>171</v>
      </c>
      <c r="H706" s="133">
        <v>1</v>
      </c>
      <c r="I706" s="134"/>
      <c r="J706" s="135">
        <f>ROUND(I706*H706,2)</f>
        <v>0</v>
      </c>
      <c r="K706" s="131" t="s">
        <v>156</v>
      </c>
      <c r="L706" s="34"/>
      <c r="M706" s="136" t="s">
        <v>32</v>
      </c>
      <c r="N706" s="137" t="s">
        <v>51</v>
      </c>
      <c r="P706" s="138">
        <f>O706*H706</f>
        <v>0</v>
      </c>
      <c r="Q706" s="138">
        <v>0</v>
      </c>
      <c r="R706" s="138">
        <f>Q706*H706</f>
        <v>0</v>
      </c>
      <c r="S706" s="138">
        <v>0</v>
      </c>
      <c r="T706" s="139">
        <f>S706*H706</f>
        <v>0</v>
      </c>
      <c r="AR706" s="140" t="s">
        <v>244</v>
      </c>
      <c r="AT706" s="140" t="s">
        <v>152</v>
      </c>
      <c r="AU706" s="140" t="s">
        <v>89</v>
      </c>
      <c r="AY706" s="18" t="s">
        <v>150</v>
      </c>
      <c r="BE706" s="141">
        <f>IF(N706="základní",J706,0)</f>
        <v>0</v>
      </c>
      <c r="BF706" s="141">
        <f>IF(N706="snížená",J706,0)</f>
        <v>0</v>
      </c>
      <c r="BG706" s="141">
        <f>IF(N706="zákl. přenesená",J706,0)</f>
        <v>0</v>
      </c>
      <c r="BH706" s="141">
        <f>IF(N706="sníž. přenesená",J706,0)</f>
        <v>0</v>
      </c>
      <c r="BI706" s="141">
        <f>IF(N706="nulová",J706,0)</f>
        <v>0</v>
      </c>
      <c r="BJ706" s="18" t="s">
        <v>40</v>
      </c>
      <c r="BK706" s="141">
        <f>ROUND(I706*H706,2)</f>
        <v>0</v>
      </c>
      <c r="BL706" s="18" t="s">
        <v>244</v>
      </c>
      <c r="BM706" s="140" t="s">
        <v>1065</v>
      </c>
    </row>
    <row r="707" spans="2:65" s="1" customFormat="1" ht="49.05" customHeight="1">
      <c r="B707" s="34"/>
      <c r="C707" s="129" t="s">
        <v>1066</v>
      </c>
      <c r="D707" s="129" t="s">
        <v>152</v>
      </c>
      <c r="E707" s="130" t="s">
        <v>1067</v>
      </c>
      <c r="F707" s="131" t="s">
        <v>1068</v>
      </c>
      <c r="G707" s="132" t="s">
        <v>918</v>
      </c>
      <c r="H707" s="188"/>
      <c r="I707" s="134"/>
      <c r="J707" s="135">
        <f>ROUND(I707*H707,2)</f>
        <v>0</v>
      </c>
      <c r="K707" s="131" t="s">
        <v>172</v>
      </c>
      <c r="L707" s="34"/>
      <c r="M707" s="136" t="s">
        <v>32</v>
      </c>
      <c r="N707" s="137" t="s">
        <v>51</v>
      </c>
      <c r="P707" s="138">
        <f>O707*H707</f>
        <v>0</v>
      </c>
      <c r="Q707" s="138">
        <v>0</v>
      </c>
      <c r="R707" s="138">
        <f>Q707*H707</f>
        <v>0</v>
      </c>
      <c r="S707" s="138">
        <v>0</v>
      </c>
      <c r="T707" s="139">
        <f>S707*H707</f>
        <v>0</v>
      </c>
      <c r="AR707" s="140" t="s">
        <v>244</v>
      </c>
      <c r="AT707" s="140" t="s">
        <v>152</v>
      </c>
      <c r="AU707" s="140" t="s">
        <v>89</v>
      </c>
      <c r="AY707" s="18" t="s">
        <v>150</v>
      </c>
      <c r="BE707" s="141">
        <f>IF(N707="základní",J707,0)</f>
        <v>0</v>
      </c>
      <c r="BF707" s="141">
        <f>IF(N707="snížená",J707,0)</f>
        <v>0</v>
      </c>
      <c r="BG707" s="141">
        <f>IF(N707="zákl. přenesená",J707,0)</f>
        <v>0</v>
      </c>
      <c r="BH707" s="141">
        <f>IF(N707="sníž. přenesená",J707,0)</f>
        <v>0</v>
      </c>
      <c r="BI707" s="141">
        <f>IF(N707="nulová",J707,0)</f>
        <v>0</v>
      </c>
      <c r="BJ707" s="18" t="s">
        <v>40</v>
      </c>
      <c r="BK707" s="141">
        <f>ROUND(I707*H707,2)</f>
        <v>0</v>
      </c>
      <c r="BL707" s="18" t="s">
        <v>244</v>
      </c>
      <c r="BM707" s="140" t="s">
        <v>1069</v>
      </c>
    </row>
    <row r="708" spans="2:65" s="1" customFormat="1">
      <c r="B708" s="34"/>
      <c r="D708" s="163" t="s">
        <v>174</v>
      </c>
      <c r="F708" s="164" t="s">
        <v>1070</v>
      </c>
      <c r="I708" s="165"/>
      <c r="L708" s="34"/>
      <c r="M708" s="166"/>
      <c r="T708" s="55"/>
      <c r="AT708" s="18" t="s">
        <v>174</v>
      </c>
      <c r="AU708" s="18" t="s">
        <v>89</v>
      </c>
    </row>
    <row r="709" spans="2:65" s="11" customFormat="1" ht="22.8" customHeight="1">
      <c r="B709" s="117"/>
      <c r="D709" s="118" t="s">
        <v>79</v>
      </c>
      <c r="E709" s="127" t="s">
        <v>1071</v>
      </c>
      <c r="F709" s="127" t="s">
        <v>1072</v>
      </c>
      <c r="I709" s="120"/>
      <c r="J709" s="128">
        <f>BK709</f>
        <v>0</v>
      </c>
      <c r="L709" s="117"/>
      <c r="M709" s="122"/>
      <c r="P709" s="123">
        <f>SUM(P710:P891)</f>
        <v>0</v>
      </c>
      <c r="R709" s="123">
        <f>SUM(R710:R891)</f>
        <v>166.16348224999999</v>
      </c>
      <c r="T709" s="124">
        <f>SUM(T710:T891)</f>
        <v>0</v>
      </c>
      <c r="AR709" s="118" t="s">
        <v>89</v>
      </c>
      <c r="AT709" s="125" t="s">
        <v>79</v>
      </c>
      <c r="AU709" s="125" t="s">
        <v>40</v>
      </c>
      <c r="AY709" s="118" t="s">
        <v>150</v>
      </c>
      <c r="BK709" s="126">
        <f>SUM(BK710:BK891)</f>
        <v>0</v>
      </c>
    </row>
    <row r="710" spans="2:65" s="1" customFormat="1" ht="44.25" customHeight="1">
      <c r="B710" s="34"/>
      <c r="C710" s="129" t="s">
        <v>1073</v>
      </c>
      <c r="D710" s="129" t="s">
        <v>152</v>
      </c>
      <c r="E710" s="130" t="s">
        <v>1074</v>
      </c>
      <c r="F710" s="131" t="s">
        <v>1075</v>
      </c>
      <c r="G710" s="132" t="s">
        <v>384</v>
      </c>
      <c r="H710" s="133">
        <v>31.5</v>
      </c>
      <c r="I710" s="134"/>
      <c r="J710" s="135">
        <f>ROUND(I710*H710,2)</f>
        <v>0</v>
      </c>
      <c r="K710" s="131" t="s">
        <v>172</v>
      </c>
      <c r="L710" s="34"/>
      <c r="M710" s="136" t="s">
        <v>32</v>
      </c>
      <c r="N710" s="137" t="s">
        <v>51</v>
      </c>
      <c r="P710" s="138">
        <f>O710*H710</f>
        <v>0</v>
      </c>
      <c r="Q710" s="138">
        <v>1.5299999999999999E-3</v>
      </c>
      <c r="R710" s="138">
        <f>Q710*H710</f>
        <v>4.8194999999999995E-2</v>
      </c>
      <c r="S710" s="138">
        <v>0</v>
      </c>
      <c r="T710" s="139">
        <f>S710*H710</f>
        <v>0</v>
      </c>
      <c r="AR710" s="140" t="s">
        <v>244</v>
      </c>
      <c r="AT710" s="140" t="s">
        <v>152</v>
      </c>
      <c r="AU710" s="140" t="s">
        <v>89</v>
      </c>
      <c r="AY710" s="18" t="s">
        <v>150</v>
      </c>
      <c r="BE710" s="141">
        <f>IF(N710="základní",J710,0)</f>
        <v>0</v>
      </c>
      <c r="BF710" s="141">
        <f>IF(N710="snížená",J710,0)</f>
        <v>0</v>
      </c>
      <c r="BG710" s="141">
        <f>IF(N710="zákl. přenesená",J710,0)</f>
        <v>0</v>
      </c>
      <c r="BH710" s="141">
        <f>IF(N710="sníž. přenesená",J710,0)</f>
        <v>0</v>
      </c>
      <c r="BI710" s="141">
        <f>IF(N710="nulová",J710,0)</f>
        <v>0</v>
      </c>
      <c r="BJ710" s="18" t="s">
        <v>40</v>
      </c>
      <c r="BK710" s="141">
        <f>ROUND(I710*H710,2)</f>
        <v>0</v>
      </c>
      <c r="BL710" s="18" t="s">
        <v>244</v>
      </c>
      <c r="BM710" s="140" t="s">
        <v>1076</v>
      </c>
    </row>
    <row r="711" spans="2:65" s="1" customFormat="1">
      <c r="B711" s="34"/>
      <c r="D711" s="163" t="s">
        <v>174</v>
      </c>
      <c r="F711" s="164" t="s">
        <v>1077</v>
      </c>
      <c r="I711" s="165"/>
      <c r="L711" s="34"/>
      <c r="M711" s="166"/>
      <c r="T711" s="55"/>
      <c r="AT711" s="18" t="s">
        <v>174</v>
      </c>
      <c r="AU711" s="18" t="s">
        <v>89</v>
      </c>
    </row>
    <row r="712" spans="2:65" s="12" customFormat="1">
      <c r="B712" s="142"/>
      <c r="D712" s="143" t="s">
        <v>159</v>
      </c>
      <c r="E712" s="144" t="s">
        <v>32</v>
      </c>
      <c r="F712" s="145" t="s">
        <v>586</v>
      </c>
      <c r="H712" s="144" t="s">
        <v>32</v>
      </c>
      <c r="I712" s="146"/>
      <c r="L712" s="142"/>
      <c r="M712" s="147"/>
      <c r="T712" s="148"/>
      <c r="AT712" s="144" t="s">
        <v>159</v>
      </c>
      <c r="AU712" s="144" t="s">
        <v>89</v>
      </c>
      <c r="AV712" s="12" t="s">
        <v>40</v>
      </c>
      <c r="AW712" s="12" t="s">
        <v>38</v>
      </c>
      <c r="AX712" s="12" t="s">
        <v>80</v>
      </c>
      <c r="AY712" s="144" t="s">
        <v>150</v>
      </c>
    </row>
    <row r="713" spans="2:65" s="13" customFormat="1">
      <c r="B713" s="149"/>
      <c r="D713" s="143" t="s">
        <v>159</v>
      </c>
      <c r="E713" s="150" t="s">
        <v>32</v>
      </c>
      <c r="F713" s="151" t="s">
        <v>1078</v>
      </c>
      <c r="H713" s="152">
        <v>31.5</v>
      </c>
      <c r="I713" s="153"/>
      <c r="L713" s="149"/>
      <c r="M713" s="154"/>
      <c r="T713" s="155"/>
      <c r="AT713" s="150" t="s">
        <v>159</v>
      </c>
      <c r="AU713" s="150" t="s">
        <v>89</v>
      </c>
      <c r="AV713" s="13" t="s">
        <v>89</v>
      </c>
      <c r="AW713" s="13" t="s">
        <v>38</v>
      </c>
      <c r="AX713" s="13" t="s">
        <v>80</v>
      </c>
      <c r="AY713" s="150" t="s">
        <v>150</v>
      </c>
    </row>
    <row r="714" spans="2:65" s="15" customFormat="1">
      <c r="B714" s="168"/>
      <c r="D714" s="143" t="s">
        <v>159</v>
      </c>
      <c r="E714" s="169" t="s">
        <v>32</v>
      </c>
      <c r="F714" s="170" t="s">
        <v>588</v>
      </c>
      <c r="H714" s="171">
        <v>31.5</v>
      </c>
      <c r="I714" s="172"/>
      <c r="L714" s="168"/>
      <c r="M714" s="173"/>
      <c r="T714" s="174"/>
      <c r="AT714" s="169" t="s">
        <v>159</v>
      </c>
      <c r="AU714" s="169" t="s">
        <v>89</v>
      </c>
      <c r="AV714" s="15" t="s">
        <v>168</v>
      </c>
      <c r="AW714" s="15" t="s">
        <v>38</v>
      </c>
      <c r="AX714" s="15" t="s">
        <v>80</v>
      </c>
      <c r="AY714" s="169" t="s">
        <v>150</v>
      </c>
    </row>
    <row r="715" spans="2:65" s="14" customFormat="1">
      <c r="B715" s="156"/>
      <c r="D715" s="143" t="s">
        <v>159</v>
      </c>
      <c r="E715" s="157" t="s">
        <v>32</v>
      </c>
      <c r="F715" s="158" t="s">
        <v>162</v>
      </c>
      <c r="H715" s="159">
        <v>31.5</v>
      </c>
      <c r="I715" s="160"/>
      <c r="L715" s="156"/>
      <c r="M715" s="161"/>
      <c r="T715" s="162"/>
      <c r="AT715" s="157" t="s">
        <v>159</v>
      </c>
      <c r="AU715" s="157" t="s">
        <v>89</v>
      </c>
      <c r="AV715" s="14" t="s">
        <v>157</v>
      </c>
      <c r="AW715" s="14" t="s">
        <v>38</v>
      </c>
      <c r="AX715" s="14" t="s">
        <v>40</v>
      </c>
      <c r="AY715" s="157" t="s">
        <v>150</v>
      </c>
    </row>
    <row r="716" spans="2:65" s="1" customFormat="1" ht="16.5" customHeight="1">
      <c r="B716" s="34"/>
      <c r="C716" s="178" t="s">
        <v>1079</v>
      </c>
      <c r="D716" s="178" t="s">
        <v>389</v>
      </c>
      <c r="E716" s="179" t="s">
        <v>1080</v>
      </c>
      <c r="F716" s="180" t="s">
        <v>1081</v>
      </c>
      <c r="G716" s="181" t="s">
        <v>171</v>
      </c>
      <c r="H716" s="182">
        <v>115.5</v>
      </c>
      <c r="I716" s="183"/>
      <c r="J716" s="184">
        <f>ROUND(I716*H716,2)</f>
        <v>0</v>
      </c>
      <c r="K716" s="180" t="s">
        <v>172</v>
      </c>
      <c r="L716" s="185"/>
      <c r="M716" s="186" t="s">
        <v>32</v>
      </c>
      <c r="N716" s="187" t="s">
        <v>51</v>
      </c>
      <c r="P716" s="138">
        <f>O716*H716</f>
        <v>0</v>
      </c>
      <c r="Q716" s="138">
        <v>4.0000000000000001E-3</v>
      </c>
      <c r="R716" s="138">
        <f>Q716*H716</f>
        <v>0.46200000000000002</v>
      </c>
      <c r="S716" s="138">
        <v>0</v>
      </c>
      <c r="T716" s="139">
        <f>S716*H716</f>
        <v>0</v>
      </c>
      <c r="AR716" s="140" t="s">
        <v>537</v>
      </c>
      <c r="AT716" s="140" t="s">
        <v>389</v>
      </c>
      <c r="AU716" s="140" t="s">
        <v>89</v>
      </c>
      <c r="AY716" s="18" t="s">
        <v>150</v>
      </c>
      <c r="BE716" s="141">
        <f>IF(N716="základní",J716,0)</f>
        <v>0</v>
      </c>
      <c r="BF716" s="141">
        <f>IF(N716="snížená",J716,0)</f>
        <v>0</v>
      </c>
      <c r="BG716" s="141">
        <f>IF(N716="zákl. přenesená",J716,0)</f>
        <v>0</v>
      </c>
      <c r="BH716" s="141">
        <f>IF(N716="sníž. přenesená",J716,0)</f>
        <v>0</v>
      </c>
      <c r="BI716" s="141">
        <f>IF(N716="nulová",J716,0)</f>
        <v>0</v>
      </c>
      <c r="BJ716" s="18" t="s">
        <v>40</v>
      </c>
      <c r="BK716" s="141">
        <f>ROUND(I716*H716,2)</f>
        <v>0</v>
      </c>
      <c r="BL716" s="18" t="s">
        <v>244</v>
      </c>
      <c r="BM716" s="140" t="s">
        <v>1082</v>
      </c>
    </row>
    <row r="717" spans="2:65" s="13" customFormat="1">
      <c r="B717" s="149"/>
      <c r="D717" s="143" t="s">
        <v>159</v>
      </c>
      <c r="F717" s="151" t="s">
        <v>1083</v>
      </c>
      <c r="H717" s="152">
        <v>115.5</v>
      </c>
      <c r="I717" s="153"/>
      <c r="L717" s="149"/>
      <c r="M717" s="154"/>
      <c r="T717" s="155"/>
      <c r="AT717" s="150" t="s">
        <v>159</v>
      </c>
      <c r="AU717" s="150" t="s">
        <v>89</v>
      </c>
      <c r="AV717" s="13" t="s">
        <v>89</v>
      </c>
      <c r="AW717" s="13" t="s">
        <v>4</v>
      </c>
      <c r="AX717" s="13" t="s">
        <v>40</v>
      </c>
      <c r="AY717" s="150" t="s">
        <v>150</v>
      </c>
    </row>
    <row r="718" spans="2:65" s="1" customFormat="1" ht="44.25" customHeight="1">
      <c r="B718" s="34"/>
      <c r="C718" s="129" t="s">
        <v>1084</v>
      </c>
      <c r="D718" s="129" t="s">
        <v>152</v>
      </c>
      <c r="E718" s="130" t="s">
        <v>1085</v>
      </c>
      <c r="F718" s="131" t="s">
        <v>1086</v>
      </c>
      <c r="G718" s="132" t="s">
        <v>384</v>
      </c>
      <c r="H718" s="133">
        <v>31.5</v>
      </c>
      <c r="I718" s="134"/>
      <c r="J718" s="135">
        <f>ROUND(I718*H718,2)</f>
        <v>0</v>
      </c>
      <c r="K718" s="131" t="s">
        <v>172</v>
      </c>
      <c r="L718" s="34"/>
      <c r="M718" s="136" t="s">
        <v>32</v>
      </c>
      <c r="N718" s="137" t="s">
        <v>51</v>
      </c>
      <c r="P718" s="138">
        <f>O718*H718</f>
        <v>0</v>
      </c>
      <c r="Q718" s="138">
        <v>1.0200000000000001E-3</v>
      </c>
      <c r="R718" s="138">
        <f>Q718*H718</f>
        <v>3.2130000000000006E-2</v>
      </c>
      <c r="S718" s="138">
        <v>0</v>
      </c>
      <c r="T718" s="139">
        <f>S718*H718</f>
        <v>0</v>
      </c>
      <c r="AR718" s="140" t="s">
        <v>244</v>
      </c>
      <c r="AT718" s="140" t="s">
        <v>152</v>
      </c>
      <c r="AU718" s="140" t="s">
        <v>89</v>
      </c>
      <c r="AY718" s="18" t="s">
        <v>150</v>
      </c>
      <c r="BE718" s="141">
        <f>IF(N718="základní",J718,0)</f>
        <v>0</v>
      </c>
      <c r="BF718" s="141">
        <f>IF(N718="snížená",J718,0)</f>
        <v>0</v>
      </c>
      <c r="BG718" s="141">
        <f>IF(N718="zákl. přenesená",J718,0)</f>
        <v>0</v>
      </c>
      <c r="BH718" s="141">
        <f>IF(N718="sníž. přenesená",J718,0)</f>
        <v>0</v>
      </c>
      <c r="BI718" s="141">
        <f>IF(N718="nulová",J718,0)</f>
        <v>0</v>
      </c>
      <c r="BJ718" s="18" t="s">
        <v>40</v>
      </c>
      <c r="BK718" s="141">
        <f>ROUND(I718*H718,2)</f>
        <v>0</v>
      </c>
      <c r="BL718" s="18" t="s">
        <v>244</v>
      </c>
      <c r="BM718" s="140" t="s">
        <v>1087</v>
      </c>
    </row>
    <row r="719" spans="2:65" s="1" customFormat="1">
      <c r="B719" s="34"/>
      <c r="D719" s="163" t="s">
        <v>174</v>
      </c>
      <c r="F719" s="164" t="s">
        <v>1088</v>
      </c>
      <c r="I719" s="165"/>
      <c r="L719" s="34"/>
      <c r="M719" s="166"/>
      <c r="T719" s="55"/>
      <c r="AT719" s="18" t="s">
        <v>174</v>
      </c>
      <c r="AU719" s="18" t="s">
        <v>89</v>
      </c>
    </row>
    <row r="720" spans="2:65" s="12" customFormat="1">
      <c r="B720" s="142"/>
      <c r="D720" s="143" t="s">
        <v>159</v>
      </c>
      <c r="E720" s="144" t="s">
        <v>32</v>
      </c>
      <c r="F720" s="145" t="s">
        <v>586</v>
      </c>
      <c r="H720" s="144" t="s">
        <v>32</v>
      </c>
      <c r="I720" s="146"/>
      <c r="L720" s="142"/>
      <c r="M720" s="147"/>
      <c r="T720" s="148"/>
      <c r="AT720" s="144" t="s">
        <v>159</v>
      </c>
      <c r="AU720" s="144" t="s">
        <v>89</v>
      </c>
      <c r="AV720" s="12" t="s">
        <v>40</v>
      </c>
      <c r="AW720" s="12" t="s">
        <v>38</v>
      </c>
      <c r="AX720" s="12" t="s">
        <v>80</v>
      </c>
      <c r="AY720" s="144" t="s">
        <v>150</v>
      </c>
    </row>
    <row r="721" spans="2:65" s="13" customFormat="1">
      <c r="B721" s="149"/>
      <c r="D721" s="143" t="s">
        <v>159</v>
      </c>
      <c r="E721" s="150" t="s">
        <v>32</v>
      </c>
      <c r="F721" s="151" t="s">
        <v>1078</v>
      </c>
      <c r="H721" s="152">
        <v>31.5</v>
      </c>
      <c r="I721" s="153"/>
      <c r="L721" s="149"/>
      <c r="M721" s="154"/>
      <c r="T721" s="155"/>
      <c r="AT721" s="150" t="s">
        <v>159</v>
      </c>
      <c r="AU721" s="150" t="s">
        <v>89</v>
      </c>
      <c r="AV721" s="13" t="s">
        <v>89</v>
      </c>
      <c r="AW721" s="13" t="s">
        <v>38</v>
      </c>
      <c r="AX721" s="13" t="s">
        <v>80</v>
      </c>
      <c r="AY721" s="150" t="s">
        <v>150</v>
      </c>
    </row>
    <row r="722" spans="2:65" s="15" customFormat="1">
      <c r="B722" s="168"/>
      <c r="D722" s="143" t="s">
        <v>159</v>
      </c>
      <c r="E722" s="169" t="s">
        <v>32</v>
      </c>
      <c r="F722" s="170" t="s">
        <v>588</v>
      </c>
      <c r="H722" s="171">
        <v>31.5</v>
      </c>
      <c r="I722" s="172"/>
      <c r="L722" s="168"/>
      <c r="M722" s="173"/>
      <c r="T722" s="174"/>
      <c r="AT722" s="169" t="s">
        <v>159</v>
      </c>
      <c r="AU722" s="169" t="s">
        <v>89</v>
      </c>
      <c r="AV722" s="15" t="s">
        <v>168</v>
      </c>
      <c r="AW722" s="15" t="s">
        <v>38</v>
      </c>
      <c r="AX722" s="15" t="s">
        <v>80</v>
      </c>
      <c r="AY722" s="169" t="s">
        <v>150</v>
      </c>
    </row>
    <row r="723" spans="2:65" s="14" customFormat="1">
      <c r="B723" s="156"/>
      <c r="D723" s="143" t="s">
        <v>159</v>
      </c>
      <c r="E723" s="157" t="s">
        <v>32</v>
      </c>
      <c r="F723" s="158" t="s">
        <v>162</v>
      </c>
      <c r="H723" s="159">
        <v>31.5</v>
      </c>
      <c r="I723" s="160"/>
      <c r="L723" s="156"/>
      <c r="M723" s="161"/>
      <c r="T723" s="162"/>
      <c r="AT723" s="157" t="s">
        <v>159</v>
      </c>
      <c r="AU723" s="157" t="s">
        <v>89</v>
      </c>
      <c r="AV723" s="14" t="s">
        <v>157</v>
      </c>
      <c r="AW723" s="14" t="s">
        <v>38</v>
      </c>
      <c r="AX723" s="14" t="s">
        <v>40</v>
      </c>
      <c r="AY723" s="157" t="s">
        <v>150</v>
      </c>
    </row>
    <row r="724" spans="2:65" s="1" customFormat="1" ht="24.15" customHeight="1">
      <c r="B724" s="34"/>
      <c r="C724" s="178" t="s">
        <v>1089</v>
      </c>
      <c r="D724" s="178" t="s">
        <v>389</v>
      </c>
      <c r="E724" s="179" t="s">
        <v>1090</v>
      </c>
      <c r="F724" s="180" t="s">
        <v>1091</v>
      </c>
      <c r="G724" s="181" t="s">
        <v>155</v>
      </c>
      <c r="H724" s="182">
        <v>6.4109999999999996</v>
      </c>
      <c r="I724" s="183"/>
      <c r="J724" s="184">
        <f>ROUND(I724*H724,2)</f>
        <v>0</v>
      </c>
      <c r="K724" s="180" t="s">
        <v>172</v>
      </c>
      <c r="L724" s="185"/>
      <c r="M724" s="186" t="s">
        <v>32</v>
      </c>
      <c r="N724" s="187" t="s">
        <v>51</v>
      </c>
      <c r="P724" s="138">
        <f>O724*H724</f>
        <v>0</v>
      </c>
      <c r="Q724" s="138">
        <v>2.2499999999999999E-2</v>
      </c>
      <c r="R724" s="138">
        <f>Q724*H724</f>
        <v>0.14424749999999997</v>
      </c>
      <c r="S724" s="138">
        <v>0</v>
      </c>
      <c r="T724" s="139">
        <f>S724*H724</f>
        <v>0</v>
      </c>
      <c r="AR724" s="140" t="s">
        <v>537</v>
      </c>
      <c r="AT724" s="140" t="s">
        <v>389</v>
      </c>
      <c r="AU724" s="140" t="s">
        <v>89</v>
      </c>
      <c r="AY724" s="18" t="s">
        <v>150</v>
      </c>
      <c r="BE724" s="141">
        <f>IF(N724="základní",J724,0)</f>
        <v>0</v>
      </c>
      <c r="BF724" s="141">
        <f>IF(N724="snížená",J724,0)</f>
        <v>0</v>
      </c>
      <c r="BG724" s="141">
        <f>IF(N724="zákl. přenesená",J724,0)</f>
        <v>0</v>
      </c>
      <c r="BH724" s="141">
        <f>IF(N724="sníž. přenesená",J724,0)</f>
        <v>0</v>
      </c>
      <c r="BI724" s="141">
        <f>IF(N724="nulová",J724,0)</f>
        <v>0</v>
      </c>
      <c r="BJ724" s="18" t="s">
        <v>40</v>
      </c>
      <c r="BK724" s="141">
        <f>ROUND(I724*H724,2)</f>
        <v>0</v>
      </c>
      <c r="BL724" s="18" t="s">
        <v>244</v>
      </c>
      <c r="BM724" s="140" t="s">
        <v>1092</v>
      </c>
    </row>
    <row r="725" spans="2:65" s="13" customFormat="1">
      <c r="B725" s="149"/>
      <c r="D725" s="143" t="s">
        <v>159</v>
      </c>
      <c r="F725" s="151" t="s">
        <v>1093</v>
      </c>
      <c r="H725" s="152">
        <v>6.4109999999999996</v>
      </c>
      <c r="I725" s="153"/>
      <c r="L725" s="149"/>
      <c r="M725" s="154"/>
      <c r="T725" s="155"/>
      <c r="AT725" s="150" t="s">
        <v>159</v>
      </c>
      <c r="AU725" s="150" t="s">
        <v>89</v>
      </c>
      <c r="AV725" s="13" t="s">
        <v>89</v>
      </c>
      <c r="AW725" s="13" t="s">
        <v>4</v>
      </c>
      <c r="AX725" s="13" t="s">
        <v>40</v>
      </c>
      <c r="AY725" s="150" t="s">
        <v>150</v>
      </c>
    </row>
    <row r="726" spans="2:65" s="1" customFormat="1" ht="37.799999999999997" customHeight="1">
      <c r="B726" s="34"/>
      <c r="C726" s="129" t="s">
        <v>1094</v>
      </c>
      <c r="D726" s="129" t="s">
        <v>152</v>
      </c>
      <c r="E726" s="130" t="s">
        <v>1095</v>
      </c>
      <c r="F726" s="131" t="s">
        <v>1096</v>
      </c>
      <c r="G726" s="132" t="s">
        <v>384</v>
      </c>
      <c r="H726" s="133">
        <v>3761</v>
      </c>
      <c r="I726" s="134"/>
      <c r="J726" s="135">
        <f>ROUND(I726*H726,2)</f>
        <v>0</v>
      </c>
      <c r="K726" s="131" t="s">
        <v>172</v>
      </c>
      <c r="L726" s="34"/>
      <c r="M726" s="136" t="s">
        <v>32</v>
      </c>
      <c r="N726" s="137" t="s">
        <v>51</v>
      </c>
      <c r="P726" s="138">
        <f>O726*H726</f>
        <v>0</v>
      </c>
      <c r="Q726" s="138">
        <v>7.3999999999999999E-4</v>
      </c>
      <c r="R726" s="138">
        <f>Q726*H726</f>
        <v>2.7831399999999999</v>
      </c>
      <c r="S726" s="138">
        <v>0</v>
      </c>
      <c r="T726" s="139">
        <f>S726*H726</f>
        <v>0</v>
      </c>
      <c r="AR726" s="140" t="s">
        <v>244</v>
      </c>
      <c r="AT726" s="140" t="s">
        <v>152</v>
      </c>
      <c r="AU726" s="140" t="s">
        <v>89</v>
      </c>
      <c r="AY726" s="18" t="s">
        <v>150</v>
      </c>
      <c r="BE726" s="141">
        <f>IF(N726="základní",J726,0)</f>
        <v>0</v>
      </c>
      <c r="BF726" s="141">
        <f>IF(N726="snížená",J726,0)</f>
        <v>0</v>
      </c>
      <c r="BG726" s="141">
        <f>IF(N726="zákl. přenesená",J726,0)</f>
        <v>0</v>
      </c>
      <c r="BH726" s="141">
        <f>IF(N726="sníž. přenesená",J726,0)</f>
        <v>0</v>
      </c>
      <c r="BI726" s="141">
        <f>IF(N726="nulová",J726,0)</f>
        <v>0</v>
      </c>
      <c r="BJ726" s="18" t="s">
        <v>40</v>
      </c>
      <c r="BK726" s="141">
        <f>ROUND(I726*H726,2)</f>
        <v>0</v>
      </c>
      <c r="BL726" s="18" t="s">
        <v>244</v>
      </c>
      <c r="BM726" s="140" t="s">
        <v>1097</v>
      </c>
    </row>
    <row r="727" spans="2:65" s="1" customFormat="1">
      <c r="B727" s="34"/>
      <c r="D727" s="163" t="s">
        <v>174</v>
      </c>
      <c r="F727" s="164" t="s">
        <v>1098</v>
      </c>
      <c r="I727" s="165"/>
      <c r="L727" s="34"/>
      <c r="M727" s="166"/>
      <c r="T727" s="55"/>
      <c r="AT727" s="18" t="s">
        <v>174</v>
      </c>
      <c r="AU727" s="18" t="s">
        <v>89</v>
      </c>
    </row>
    <row r="728" spans="2:65" s="1" customFormat="1" ht="24.15" customHeight="1">
      <c r="B728" s="34"/>
      <c r="C728" s="178" t="s">
        <v>1099</v>
      </c>
      <c r="D728" s="178" t="s">
        <v>389</v>
      </c>
      <c r="E728" s="179" t="s">
        <v>1100</v>
      </c>
      <c r="F728" s="180" t="s">
        <v>1101</v>
      </c>
      <c r="G728" s="181" t="s">
        <v>171</v>
      </c>
      <c r="H728" s="182">
        <v>13776.4</v>
      </c>
      <c r="I728" s="183"/>
      <c r="J728" s="184">
        <f>ROUND(I728*H728,2)</f>
        <v>0</v>
      </c>
      <c r="K728" s="180" t="s">
        <v>172</v>
      </c>
      <c r="L728" s="185"/>
      <c r="M728" s="186" t="s">
        <v>32</v>
      </c>
      <c r="N728" s="187" t="s">
        <v>51</v>
      </c>
      <c r="P728" s="138">
        <f>O728*H728</f>
        <v>0</v>
      </c>
      <c r="Q728" s="138">
        <v>2.5999999999999998E-4</v>
      </c>
      <c r="R728" s="138">
        <f>Q728*H728</f>
        <v>3.5818639999999995</v>
      </c>
      <c r="S728" s="138">
        <v>0</v>
      </c>
      <c r="T728" s="139">
        <f>S728*H728</f>
        <v>0</v>
      </c>
      <c r="AR728" s="140" t="s">
        <v>537</v>
      </c>
      <c r="AT728" s="140" t="s">
        <v>389</v>
      </c>
      <c r="AU728" s="140" t="s">
        <v>89</v>
      </c>
      <c r="AY728" s="18" t="s">
        <v>150</v>
      </c>
      <c r="BE728" s="141">
        <f>IF(N728="základní",J728,0)</f>
        <v>0</v>
      </c>
      <c r="BF728" s="141">
        <f>IF(N728="snížená",J728,0)</f>
        <v>0</v>
      </c>
      <c r="BG728" s="141">
        <f>IF(N728="zákl. přenesená",J728,0)</f>
        <v>0</v>
      </c>
      <c r="BH728" s="141">
        <f>IF(N728="sníž. přenesená",J728,0)</f>
        <v>0</v>
      </c>
      <c r="BI728" s="141">
        <f>IF(N728="nulová",J728,0)</f>
        <v>0</v>
      </c>
      <c r="BJ728" s="18" t="s">
        <v>40</v>
      </c>
      <c r="BK728" s="141">
        <f>ROUND(I728*H728,2)</f>
        <v>0</v>
      </c>
      <c r="BL728" s="18" t="s">
        <v>244</v>
      </c>
      <c r="BM728" s="140" t="s">
        <v>1102</v>
      </c>
    </row>
    <row r="729" spans="2:65" s="13" customFormat="1">
      <c r="B729" s="149"/>
      <c r="D729" s="143" t="s">
        <v>159</v>
      </c>
      <c r="F729" s="151" t="s">
        <v>1103</v>
      </c>
      <c r="H729" s="152">
        <v>13776.4</v>
      </c>
      <c r="I729" s="153"/>
      <c r="L729" s="149"/>
      <c r="M729" s="154"/>
      <c r="T729" s="155"/>
      <c r="AT729" s="150" t="s">
        <v>159</v>
      </c>
      <c r="AU729" s="150" t="s">
        <v>89</v>
      </c>
      <c r="AV729" s="13" t="s">
        <v>89</v>
      </c>
      <c r="AW729" s="13" t="s">
        <v>4</v>
      </c>
      <c r="AX729" s="13" t="s">
        <v>40</v>
      </c>
      <c r="AY729" s="150" t="s">
        <v>150</v>
      </c>
    </row>
    <row r="730" spans="2:65" s="1" customFormat="1" ht="37.799999999999997" customHeight="1">
      <c r="B730" s="34"/>
      <c r="C730" s="129" t="s">
        <v>1104</v>
      </c>
      <c r="D730" s="129" t="s">
        <v>152</v>
      </c>
      <c r="E730" s="130" t="s">
        <v>1105</v>
      </c>
      <c r="F730" s="131" t="s">
        <v>1106</v>
      </c>
      <c r="G730" s="132" t="s">
        <v>155</v>
      </c>
      <c r="H730" s="133">
        <v>2765</v>
      </c>
      <c r="I730" s="134"/>
      <c r="J730" s="135">
        <f>ROUND(I730*H730,2)</f>
        <v>0</v>
      </c>
      <c r="K730" s="131" t="s">
        <v>172</v>
      </c>
      <c r="L730" s="34"/>
      <c r="M730" s="136" t="s">
        <v>32</v>
      </c>
      <c r="N730" s="137" t="s">
        <v>51</v>
      </c>
      <c r="P730" s="138">
        <f>O730*H730</f>
        <v>0</v>
      </c>
      <c r="Q730" s="138">
        <v>3.9199999999999999E-3</v>
      </c>
      <c r="R730" s="138">
        <f>Q730*H730</f>
        <v>10.838799999999999</v>
      </c>
      <c r="S730" s="138">
        <v>0</v>
      </c>
      <c r="T730" s="139">
        <f>S730*H730</f>
        <v>0</v>
      </c>
      <c r="AR730" s="140" t="s">
        <v>244</v>
      </c>
      <c r="AT730" s="140" t="s">
        <v>152</v>
      </c>
      <c r="AU730" s="140" t="s">
        <v>89</v>
      </c>
      <c r="AY730" s="18" t="s">
        <v>150</v>
      </c>
      <c r="BE730" s="141">
        <f>IF(N730="základní",J730,0)</f>
        <v>0</v>
      </c>
      <c r="BF730" s="141">
        <f>IF(N730="snížená",J730,0)</f>
        <v>0</v>
      </c>
      <c r="BG730" s="141">
        <f>IF(N730="zákl. přenesená",J730,0)</f>
        <v>0</v>
      </c>
      <c r="BH730" s="141">
        <f>IF(N730="sníž. přenesená",J730,0)</f>
        <v>0</v>
      </c>
      <c r="BI730" s="141">
        <f>IF(N730="nulová",J730,0)</f>
        <v>0</v>
      </c>
      <c r="BJ730" s="18" t="s">
        <v>40</v>
      </c>
      <c r="BK730" s="141">
        <f>ROUND(I730*H730,2)</f>
        <v>0</v>
      </c>
      <c r="BL730" s="18" t="s">
        <v>244</v>
      </c>
      <c r="BM730" s="140" t="s">
        <v>1107</v>
      </c>
    </row>
    <row r="731" spans="2:65" s="1" customFormat="1">
      <c r="B731" s="34"/>
      <c r="D731" s="163" t="s">
        <v>174</v>
      </c>
      <c r="F731" s="164" t="s">
        <v>1108</v>
      </c>
      <c r="I731" s="165"/>
      <c r="L731" s="34"/>
      <c r="M731" s="166"/>
      <c r="T731" s="55"/>
      <c r="AT731" s="18" t="s">
        <v>174</v>
      </c>
      <c r="AU731" s="18" t="s">
        <v>89</v>
      </c>
    </row>
    <row r="732" spans="2:65" s="12" customFormat="1">
      <c r="B732" s="142"/>
      <c r="D732" s="143" t="s">
        <v>159</v>
      </c>
      <c r="E732" s="144" t="s">
        <v>32</v>
      </c>
      <c r="F732" s="145" t="s">
        <v>586</v>
      </c>
      <c r="H732" s="144" t="s">
        <v>32</v>
      </c>
      <c r="I732" s="146"/>
      <c r="L732" s="142"/>
      <c r="M732" s="147"/>
      <c r="T732" s="148"/>
      <c r="AT732" s="144" t="s">
        <v>159</v>
      </c>
      <c r="AU732" s="144" t="s">
        <v>89</v>
      </c>
      <c r="AV732" s="12" t="s">
        <v>40</v>
      </c>
      <c r="AW732" s="12" t="s">
        <v>38</v>
      </c>
      <c r="AX732" s="12" t="s">
        <v>80</v>
      </c>
      <c r="AY732" s="144" t="s">
        <v>150</v>
      </c>
    </row>
    <row r="733" spans="2:65" s="13" customFormat="1">
      <c r="B733" s="149"/>
      <c r="D733" s="143" t="s">
        <v>159</v>
      </c>
      <c r="E733" s="150" t="s">
        <v>32</v>
      </c>
      <c r="F733" s="151" t="s">
        <v>1109</v>
      </c>
      <c r="H733" s="152">
        <v>764.6</v>
      </c>
      <c r="I733" s="153"/>
      <c r="L733" s="149"/>
      <c r="M733" s="154"/>
      <c r="T733" s="155"/>
      <c r="AT733" s="150" t="s">
        <v>159</v>
      </c>
      <c r="AU733" s="150" t="s">
        <v>89</v>
      </c>
      <c r="AV733" s="13" t="s">
        <v>89</v>
      </c>
      <c r="AW733" s="13" t="s">
        <v>38</v>
      </c>
      <c r="AX733" s="13" t="s">
        <v>80</v>
      </c>
      <c r="AY733" s="150" t="s">
        <v>150</v>
      </c>
    </row>
    <row r="734" spans="2:65" s="13" customFormat="1">
      <c r="B734" s="149"/>
      <c r="D734" s="143" t="s">
        <v>159</v>
      </c>
      <c r="E734" s="150" t="s">
        <v>32</v>
      </c>
      <c r="F734" s="151" t="s">
        <v>1110</v>
      </c>
      <c r="H734" s="152">
        <v>667.83</v>
      </c>
      <c r="I734" s="153"/>
      <c r="L734" s="149"/>
      <c r="M734" s="154"/>
      <c r="T734" s="155"/>
      <c r="AT734" s="150" t="s">
        <v>159</v>
      </c>
      <c r="AU734" s="150" t="s">
        <v>89</v>
      </c>
      <c r="AV734" s="13" t="s">
        <v>89</v>
      </c>
      <c r="AW734" s="13" t="s">
        <v>38</v>
      </c>
      <c r="AX734" s="13" t="s">
        <v>80</v>
      </c>
      <c r="AY734" s="150" t="s">
        <v>150</v>
      </c>
    </row>
    <row r="735" spans="2:65" s="13" customFormat="1">
      <c r="B735" s="149"/>
      <c r="D735" s="143" t="s">
        <v>159</v>
      </c>
      <c r="E735" s="150" t="s">
        <v>32</v>
      </c>
      <c r="F735" s="151" t="s">
        <v>1111</v>
      </c>
      <c r="H735" s="152">
        <v>613.71</v>
      </c>
      <c r="I735" s="153"/>
      <c r="L735" s="149"/>
      <c r="M735" s="154"/>
      <c r="T735" s="155"/>
      <c r="AT735" s="150" t="s">
        <v>159</v>
      </c>
      <c r="AU735" s="150" t="s">
        <v>89</v>
      </c>
      <c r="AV735" s="13" t="s">
        <v>89</v>
      </c>
      <c r="AW735" s="13" t="s">
        <v>38</v>
      </c>
      <c r="AX735" s="13" t="s">
        <v>80</v>
      </c>
      <c r="AY735" s="150" t="s">
        <v>150</v>
      </c>
    </row>
    <row r="736" spans="2:65" s="13" customFormat="1">
      <c r="B736" s="149"/>
      <c r="D736" s="143" t="s">
        <v>159</v>
      </c>
      <c r="E736" s="150" t="s">
        <v>32</v>
      </c>
      <c r="F736" s="151" t="s">
        <v>1112</v>
      </c>
      <c r="H736" s="152">
        <v>32.24</v>
      </c>
      <c r="I736" s="153"/>
      <c r="L736" s="149"/>
      <c r="M736" s="154"/>
      <c r="T736" s="155"/>
      <c r="AT736" s="150" t="s">
        <v>159</v>
      </c>
      <c r="AU736" s="150" t="s">
        <v>89</v>
      </c>
      <c r="AV736" s="13" t="s">
        <v>89</v>
      </c>
      <c r="AW736" s="13" t="s">
        <v>38</v>
      </c>
      <c r="AX736" s="13" t="s">
        <v>80</v>
      </c>
      <c r="AY736" s="150" t="s">
        <v>150</v>
      </c>
    </row>
    <row r="737" spans="2:51" s="13" customFormat="1">
      <c r="B737" s="149"/>
      <c r="D737" s="143" t="s">
        <v>159</v>
      </c>
      <c r="E737" s="150" t="s">
        <v>32</v>
      </c>
      <c r="F737" s="151" t="s">
        <v>1113</v>
      </c>
      <c r="H737" s="152">
        <v>24.74</v>
      </c>
      <c r="I737" s="153"/>
      <c r="L737" s="149"/>
      <c r="M737" s="154"/>
      <c r="T737" s="155"/>
      <c r="AT737" s="150" t="s">
        <v>159</v>
      </c>
      <c r="AU737" s="150" t="s">
        <v>89</v>
      </c>
      <c r="AV737" s="13" t="s">
        <v>89</v>
      </c>
      <c r="AW737" s="13" t="s">
        <v>38</v>
      </c>
      <c r="AX737" s="13" t="s">
        <v>80</v>
      </c>
      <c r="AY737" s="150" t="s">
        <v>150</v>
      </c>
    </row>
    <row r="738" spans="2:51" s="13" customFormat="1">
      <c r="B738" s="149"/>
      <c r="D738" s="143" t="s">
        <v>159</v>
      </c>
      <c r="E738" s="150" t="s">
        <v>32</v>
      </c>
      <c r="F738" s="151" t="s">
        <v>1114</v>
      </c>
      <c r="H738" s="152">
        <v>18.52</v>
      </c>
      <c r="I738" s="153"/>
      <c r="L738" s="149"/>
      <c r="M738" s="154"/>
      <c r="T738" s="155"/>
      <c r="AT738" s="150" t="s">
        <v>159</v>
      </c>
      <c r="AU738" s="150" t="s">
        <v>89</v>
      </c>
      <c r="AV738" s="13" t="s">
        <v>89</v>
      </c>
      <c r="AW738" s="13" t="s">
        <v>38</v>
      </c>
      <c r="AX738" s="13" t="s">
        <v>80</v>
      </c>
      <c r="AY738" s="150" t="s">
        <v>150</v>
      </c>
    </row>
    <row r="739" spans="2:51" s="13" customFormat="1">
      <c r="B739" s="149"/>
      <c r="D739" s="143" t="s">
        <v>159</v>
      </c>
      <c r="E739" s="150" t="s">
        <v>32</v>
      </c>
      <c r="F739" s="151" t="s">
        <v>1115</v>
      </c>
      <c r="H739" s="152">
        <v>37.75</v>
      </c>
      <c r="I739" s="153"/>
      <c r="L739" s="149"/>
      <c r="M739" s="154"/>
      <c r="T739" s="155"/>
      <c r="AT739" s="150" t="s">
        <v>159</v>
      </c>
      <c r="AU739" s="150" t="s">
        <v>89</v>
      </c>
      <c r="AV739" s="13" t="s">
        <v>89</v>
      </c>
      <c r="AW739" s="13" t="s">
        <v>38</v>
      </c>
      <c r="AX739" s="13" t="s">
        <v>80</v>
      </c>
      <c r="AY739" s="150" t="s">
        <v>150</v>
      </c>
    </row>
    <row r="740" spans="2:51" s="13" customFormat="1">
      <c r="B740" s="149"/>
      <c r="D740" s="143" t="s">
        <v>159</v>
      </c>
      <c r="E740" s="150" t="s">
        <v>32</v>
      </c>
      <c r="F740" s="151" t="s">
        <v>1116</v>
      </c>
      <c r="H740" s="152">
        <v>86.38</v>
      </c>
      <c r="I740" s="153"/>
      <c r="L740" s="149"/>
      <c r="M740" s="154"/>
      <c r="T740" s="155"/>
      <c r="AT740" s="150" t="s">
        <v>159</v>
      </c>
      <c r="AU740" s="150" t="s">
        <v>89</v>
      </c>
      <c r="AV740" s="13" t="s">
        <v>89</v>
      </c>
      <c r="AW740" s="13" t="s">
        <v>38</v>
      </c>
      <c r="AX740" s="13" t="s">
        <v>80</v>
      </c>
      <c r="AY740" s="150" t="s">
        <v>150</v>
      </c>
    </row>
    <row r="741" spans="2:51" s="13" customFormat="1">
      <c r="B741" s="149"/>
      <c r="D741" s="143" t="s">
        <v>159</v>
      </c>
      <c r="E741" s="150" t="s">
        <v>32</v>
      </c>
      <c r="F741" s="151" t="s">
        <v>1117</v>
      </c>
      <c r="H741" s="152">
        <v>8.9600000000000009</v>
      </c>
      <c r="I741" s="153"/>
      <c r="L741" s="149"/>
      <c r="M741" s="154"/>
      <c r="T741" s="155"/>
      <c r="AT741" s="150" t="s">
        <v>159</v>
      </c>
      <c r="AU741" s="150" t="s">
        <v>89</v>
      </c>
      <c r="AV741" s="13" t="s">
        <v>89</v>
      </c>
      <c r="AW741" s="13" t="s">
        <v>38</v>
      </c>
      <c r="AX741" s="13" t="s">
        <v>80</v>
      </c>
      <c r="AY741" s="150" t="s">
        <v>150</v>
      </c>
    </row>
    <row r="742" spans="2:51" s="13" customFormat="1">
      <c r="B742" s="149"/>
      <c r="D742" s="143" t="s">
        <v>159</v>
      </c>
      <c r="E742" s="150" t="s">
        <v>32</v>
      </c>
      <c r="F742" s="151" t="s">
        <v>1118</v>
      </c>
      <c r="H742" s="152">
        <v>9.57</v>
      </c>
      <c r="I742" s="153"/>
      <c r="L742" s="149"/>
      <c r="M742" s="154"/>
      <c r="T742" s="155"/>
      <c r="AT742" s="150" t="s">
        <v>159</v>
      </c>
      <c r="AU742" s="150" t="s">
        <v>89</v>
      </c>
      <c r="AV742" s="13" t="s">
        <v>89</v>
      </c>
      <c r="AW742" s="13" t="s">
        <v>38</v>
      </c>
      <c r="AX742" s="13" t="s">
        <v>80</v>
      </c>
      <c r="AY742" s="150" t="s">
        <v>150</v>
      </c>
    </row>
    <row r="743" spans="2:51" s="13" customFormat="1">
      <c r="B743" s="149"/>
      <c r="D743" s="143" t="s">
        <v>159</v>
      </c>
      <c r="E743" s="150" t="s">
        <v>32</v>
      </c>
      <c r="F743" s="151" t="s">
        <v>1119</v>
      </c>
      <c r="H743" s="152">
        <v>1.79</v>
      </c>
      <c r="I743" s="153"/>
      <c r="L743" s="149"/>
      <c r="M743" s="154"/>
      <c r="T743" s="155"/>
      <c r="AT743" s="150" t="s">
        <v>159</v>
      </c>
      <c r="AU743" s="150" t="s">
        <v>89</v>
      </c>
      <c r="AV743" s="13" t="s">
        <v>89</v>
      </c>
      <c r="AW743" s="13" t="s">
        <v>38</v>
      </c>
      <c r="AX743" s="13" t="s">
        <v>80</v>
      </c>
      <c r="AY743" s="150" t="s">
        <v>150</v>
      </c>
    </row>
    <row r="744" spans="2:51" s="13" customFormat="1">
      <c r="B744" s="149"/>
      <c r="D744" s="143" t="s">
        <v>159</v>
      </c>
      <c r="E744" s="150" t="s">
        <v>32</v>
      </c>
      <c r="F744" s="151" t="s">
        <v>1120</v>
      </c>
      <c r="H744" s="152">
        <v>9.73</v>
      </c>
      <c r="I744" s="153"/>
      <c r="L744" s="149"/>
      <c r="M744" s="154"/>
      <c r="T744" s="155"/>
      <c r="AT744" s="150" t="s">
        <v>159</v>
      </c>
      <c r="AU744" s="150" t="s">
        <v>89</v>
      </c>
      <c r="AV744" s="13" t="s">
        <v>89</v>
      </c>
      <c r="AW744" s="13" t="s">
        <v>38</v>
      </c>
      <c r="AX744" s="13" t="s">
        <v>80</v>
      </c>
      <c r="AY744" s="150" t="s">
        <v>150</v>
      </c>
    </row>
    <row r="745" spans="2:51" s="13" customFormat="1">
      <c r="B745" s="149"/>
      <c r="D745" s="143" t="s">
        <v>159</v>
      </c>
      <c r="E745" s="150" t="s">
        <v>32</v>
      </c>
      <c r="F745" s="151" t="s">
        <v>1121</v>
      </c>
      <c r="H745" s="152">
        <v>10.07</v>
      </c>
      <c r="I745" s="153"/>
      <c r="L745" s="149"/>
      <c r="M745" s="154"/>
      <c r="T745" s="155"/>
      <c r="AT745" s="150" t="s">
        <v>159</v>
      </c>
      <c r="AU745" s="150" t="s">
        <v>89</v>
      </c>
      <c r="AV745" s="13" t="s">
        <v>89</v>
      </c>
      <c r="AW745" s="13" t="s">
        <v>38</v>
      </c>
      <c r="AX745" s="13" t="s">
        <v>80</v>
      </c>
      <c r="AY745" s="150" t="s">
        <v>150</v>
      </c>
    </row>
    <row r="746" spans="2:51" s="13" customFormat="1">
      <c r="B746" s="149"/>
      <c r="D746" s="143" t="s">
        <v>159</v>
      </c>
      <c r="E746" s="150" t="s">
        <v>32</v>
      </c>
      <c r="F746" s="151" t="s">
        <v>1122</v>
      </c>
      <c r="H746" s="152">
        <v>15.1</v>
      </c>
      <c r="I746" s="153"/>
      <c r="L746" s="149"/>
      <c r="M746" s="154"/>
      <c r="T746" s="155"/>
      <c r="AT746" s="150" t="s">
        <v>159</v>
      </c>
      <c r="AU746" s="150" t="s">
        <v>89</v>
      </c>
      <c r="AV746" s="13" t="s">
        <v>89</v>
      </c>
      <c r="AW746" s="13" t="s">
        <v>38</v>
      </c>
      <c r="AX746" s="13" t="s">
        <v>80</v>
      </c>
      <c r="AY746" s="150" t="s">
        <v>150</v>
      </c>
    </row>
    <row r="747" spans="2:51" s="13" customFormat="1">
      <c r="B747" s="149"/>
      <c r="D747" s="143" t="s">
        <v>159</v>
      </c>
      <c r="E747" s="150" t="s">
        <v>32</v>
      </c>
      <c r="F747" s="151" t="s">
        <v>1123</v>
      </c>
      <c r="H747" s="152">
        <v>17.18</v>
      </c>
      <c r="I747" s="153"/>
      <c r="L747" s="149"/>
      <c r="M747" s="154"/>
      <c r="T747" s="155"/>
      <c r="AT747" s="150" t="s">
        <v>159</v>
      </c>
      <c r="AU747" s="150" t="s">
        <v>89</v>
      </c>
      <c r="AV747" s="13" t="s">
        <v>89</v>
      </c>
      <c r="AW747" s="13" t="s">
        <v>38</v>
      </c>
      <c r="AX747" s="13" t="s">
        <v>80</v>
      </c>
      <c r="AY747" s="150" t="s">
        <v>150</v>
      </c>
    </row>
    <row r="748" spans="2:51" s="13" customFormat="1">
      <c r="B748" s="149"/>
      <c r="D748" s="143" t="s">
        <v>159</v>
      </c>
      <c r="E748" s="150" t="s">
        <v>32</v>
      </c>
      <c r="F748" s="151" t="s">
        <v>1124</v>
      </c>
      <c r="H748" s="152">
        <v>3.87</v>
      </c>
      <c r="I748" s="153"/>
      <c r="L748" s="149"/>
      <c r="M748" s="154"/>
      <c r="T748" s="155"/>
      <c r="AT748" s="150" t="s">
        <v>159</v>
      </c>
      <c r="AU748" s="150" t="s">
        <v>89</v>
      </c>
      <c r="AV748" s="13" t="s">
        <v>89</v>
      </c>
      <c r="AW748" s="13" t="s">
        <v>38</v>
      </c>
      <c r="AX748" s="13" t="s">
        <v>80</v>
      </c>
      <c r="AY748" s="150" t="s">
        <v>150</v>
      </c>
    </row>
    <row r="749" spans="2:51" s="13" customFormat="1">
      <c r="B749" s="149"/>
      <c r="D749" s="143" t="s">
        <v>159</v>
      </c>
      <c r="E749" s="150" t="s">
        <v>32</v>
      </c>
      <c r="F749" s="151" t="s">
        <v>1125</v>
      </c>
      <c r="H749" s="152">
        <v>24.21</v>
      </c>
      <c r="I749" s="153"/>
      <c r="L749" s="149"/>
      <c r="M749" s="154"/>
      <c r="T749" s="155"/>
      <c r="AT749" s="150" t="s">
        <v>159</v>
      </c>
      <c r="AU749" s="150" t="s">
        <v>89</v>
      </c>
      <c r="AV749" s="13" t="s">
        <v>89</v>
      </c>
      <c r="AW749" s="13" t="s">
        <v>38</v>
      </c>
      <c r="AX749" s="13" t="s">
        <v>80</v>
      </c>
      <c r="AY749" s="150" t="s">
        <v>150</v>
      </c>
    </row>
    <row r="750" spans="2:51" s="13" customFormat="1">
      <c r="B750" s="149"/>
      <c r="D750" s="143" t="s">
        <v>159</v>
      </c>
      <c r="E750" s="150" t="s">
        <v>32</v>
      </c>
      <c r="F750" s="151" t="s">
        <v>1126</v>
      </c>
      <c r="H750" s="152">
        <v>9.08</v>
      </c>
      <c r="I750" s="153"/>
      <c r="L750" s="149"/>
      <c r="M750" s="154"/>
      <c r="T750" s="155"/>
      <c r="AT750" s="150" t="s">
        <v>159</v>
      </c>
      <c r="AU750" s="150" t="s">
        <v>89</v>
      </c>
      <c r="AV750" s="13" t="s">
        <v>89</v>
      </c>
      <c r="AW750" s="13" t="s">
        <v>38</v>
      </c>
      <c r="AX750" s="13" t="s">
        <v>80</v>
      </c>
      <c r="AY750" s="150" t="s">
        <v>150</v>
      </c>
    </row>
    <row r="751" spans="2:51" s="13" customFormat="1">
      <c r="B751" s="149"/>
      <c r="D751" s="143" t="s">
        <v>159</v>
      </c>
      <c r="E751" s="150" t="s">
        <v>32</v>
      </c>
      <c r="F751" s="151" t="s">
        <v>1127</v>
      </c>
      <c r="H751" s="152">
        <v>2.37</v>
      </c>
      <c r="I751" s="153"/>
      <c r="L751" s="149"/>
      <c r="M751" s="154"/>
      <c r="T751" s="155"/>
      <c r="AT751" s="150" t="s">
        <v>159</v>
      </c>
      <c r="AU751" s="150" t="s">
        <v>89</v>
      </c>
      <c r="AV751" s="13" t="s">
        <v>89</v>
      </c>
      <c r="AW751" s="13" t="s">
        <v>38</v>
      </c>
      <c r="AX751" s="13" t="s">
        <v>80</v>
      </c>
      <c r="AY751" s="150" t="s">
        <v>150</v>
      </c>
    </row>
    <row r="752" spans="2:51" s="13" customFormat="1">
      <c r="B752" s="149"/>
      <c r="D752" s="143" t="s">
        <v>159</v>
      </c>
      <c r="E752" s="150" t="s">
        <v>32</v>
      </c>
      <c r="F752" s="151" t="s">
        <v>1128</v>
      </c>
      <c r="H752" s="152">
        <v>3.87</v>
      </c>
      <c r="I752" s="153"/>
      <c r="L752" s="149"/>
      <c r="M752" s="154"/>
      <c r="T752" s="155"/>
      <c r="AT752" s="150" t="s">
        <v>159</v>
      </c>
      <c r="AU752" s="150" t="s">
        <v>89</v>
      </c>
      <c r="AV752" s="13" t="s">
        <v>89</v>
      </c>
      <c r="AW752" s="13" t="s">
        <v>38</v>
      </c>
      <c r="AX752" s="13" t="s">
        <v>80</v>
      </c>
      <c r="AY752" s="150" t="s">
        <v>150</v>
      </c>
    </row>
    <row r="753" spans="2:51" s="15" customFormat="1">
      <c r="B753" s="168"/>
      <c r="D753" s="143" t="s">
        <v>159</v>
      </c>
      <c r="E753" s="169" t="s">
        <v>32</v>
      </c>
      <c r="F753" s="170" t="s">
        <v>588</v>
      </c>
      <c r="H753" s="171">
        <v>2361.5700000000002</v>
      </c>
      <c r="I753" s="172"/>
      <c r="L753" s="168"/>
      <c r="M753" s="173"/>
      <c r="T753" s="174"/>
      <c r="AT753" s="169" t="s">
        <v>159</v>
      </c>
      <c r="AU753" s="169" t="s">
        <v>89</v>
      </c>
      <c r="AV753" s="15" t="s">
        <v>168</v>
      </c>
      <c r="AW753" s="15" t="s">
        <v>38</v>
      </c>
      <c r="AX753" s="15" t="s">
        <v>80</v>
      </c>
      <c r="AY753" s="169" t="s">
        <v>150</v>
      </c>
    </row>
    <row r="754" spans="2:51" s="12" customFormat="1">
      <c r="B754" s="142"/>
      <c r="D754" s="143" t="s">
        <v>159</v>
      </c>
      <c r="E754" s="144" t="s">
        <v>32</v>
      </c>
      <c r="F754" s="145" t="s">
        <v>654</v>
      </c>
      <c r="H754" s="144" t="s">
        <v>32</v>
      </c>
      <c r="I754" s="146"/>
      <c r="L754" s="142"/>
      <c r="M754" s="147"/>
      <c r="T754" s="148"/>
      <c r="AT754" s="144" t="s">
        <v>159</v>
      </c>
      <c r="AU754" s="144" t="s">
        <v>89</v>
      </c>
      <c r="AV754" s="12" t="s">
        <v>40</v>
      </c>
      <c r="AW754" s="12" t="s">
        <v>38</v>
      </c>
      <c r="AX754" s="12" t="s">
        <v>80</v>
      </c>
      <c r="AY754" s="144" t="s">
        <v>150</v>
      </c>
    </row>
    <row r="755" spans="2:51" s="13" customFormat="1">
      <c r="B755" s="149"/>
      <c r="D755" s="143" t="s">
        <v>159</v>
      </c>
      <c r="E755" s="150" t="s">
        <v>32</v>
      </c>
      <c r="F755" s="151" t="s">
        <v>1129</v>
      </c>
      <c r="H755" s="152">
        <v>58.32</v>
      </c>
      <c r="I755" s="153"/>
      <c r="L755" s="149"/>
      <c r="M755" s="154"/>
      <c r="T755" s="155"/>
      <c r="AT755" s="150" t="s">
        <v>159</v>
      </c>
      <c r="AU755" s="150" t="s">
        <v>89</v>
      </c>
      <c r="AV755" s="13" t="s">
        <v>89</v>
      </c>
      <c r="AW755" s="13" t="s">
        <v>38</v>
      </c>
      <c r="AX755" s="13" t="s">
        <v>80</v>
      </c>
      <c r="AY755" s="150" t="s">
        <v>150</v>
      </c>
    </row>
    <row r="756" spans="2:51" s="13" customFormat="1">
      <c r="B756" s="149"/>
      <c r="D756" s="143" t="s">
        <v>159</v>
      </c>
      <c r="E756" s="150" t="s">
        <v>32</v>
      </c>
      <c r="F756" s="151" t="s">
        <v>1130</v>
      </c>
      <c r="H756" s="152">
        <v>38.06</v>
      </c>
      <c r="I756" s="153"/>
      <c r="L756" s="149"/>
      <c r="M756" s="154"/>
      <c r="T756" s="155"/>
      <c r="AT756" s="150" t="s">
        <v>159</v>
      </c>
      <c r="AU756" s="150" t="s">
        <v>89</v>
      </c>
      <c r="AV756" s="13" t="s">
        <v>89</v>
      </c>
      <c r="AW756" s="13" t="s">
        <v>38</v>
      </c>
      <c r="AX756" s="13" t="s">
        <v>80</v>
      </c>
      <c r="AY756" s="150" t="s">
        <v>150</v>
      </c>
    </row>
    <row r="757" spans="2:51" s="13" customFormat="1">
      <c r="B757" s="149"/>
      <c r="D757" s="143" t="s">
        <v>159</v>
      </c>
      <c r="E757" s="150" t="s">
        <v>32</v>
      </c>
      <c r="F757" s="151" t="s">
        <v>1131</v>
      </c>
      <c r="H757" s="152">
        <v>27.97</v>
      </c>
      <c r="I757" s="153"/>
      <c r="L757" s="149"/>
      <c r="M757" s="154"/>
      <c r="T757" s="155"/>
      <c r="AT757" s="150" t="s">
        <v>159</v>
      </c>
      <c r="AU757" s="150" t="s">
        <v>89</v>
      </c>
      <c r="AV757" s="13" t="s">
        <v>89</v>
      </c>
      <c r="AW757" s="13" t="s">
        <v>38</v>
      </c>
      <c r="AX757" s="13" t="s">
        <v>80</v>
      </c>
      <c r="AY757" s="150" t="s">
        <v>150</v>
      </c>
    </row>
    <row r="758" spans="2:51" s="13" customFormat="1">
      <c r="B758" s="149"/>
      <c r="D758" s="143" t="s">
        <v>159</v>
      </c>
      <c r="E758" s="150" t="s">
        <v>32</v>
      </c>
      <c r="F758" s="151" t="s">
        <v>1132</v>
      </c>
      <c r="H758" s="152">
        <v>33.82</v>
      </c>
      <c r="I758" s="153"/>
      <c r="L758" s="149"/>
      <c r="M758" s="154"/>
      <c r="T758" s="155"/>
      <c r="AT758" s="150" t="s">
        <v>159</v>
      </c>
      <c r="AU758" s="150" t="s">
        <v>89</v>
      </c>
      <c r="AV758" s="13" t="s">
        <v>89</v>
      </c>
      <c r="AW758" s="13" t="s">
        <v>38</v>
      </c>
      <c r="AX758" s="13" t="s">
        <v>80</v>
      </c>
      <c r="AY758" s="150" t="s">
        <v>150</v>
      </c>
    </row>
    <row r="759" spans="2:51" s="13" customFormat="1">
      <c r="B759" s="149"/>
      <c r="D759" s="143" t="s">
        <v>159</v>
      </c>
      <c r="E759" s="150" t="s">
        <v>32</v>
      </c>
      <c r="F759" s="151" t="s">
        <v>1133</v>
      </c>
      <c r="H759" s="152">
        <v>78.91</v>
      </c>
      <c r="I759" s="153"/>
      <c r="L759" s="149"/>
      <c r="M759" s="154"/>
      <c r="T759" s="155"/>
      <c r="AT759" s="150" t="s">
        <v>159</v>
      </c>
      <c r="AU759" s="150" t="s">
        <v>89</v>
      </c>
      <c r="AV759" s="13" t="s">
        <v>89</v>
      </c>
      <c r="AW759" s="13" t="s">
        <v>38</v>
      </c>
      <c r="AX759" s="13" t="s">
        <v>80</v>
      </c>
      <c r="AY759" s="150" t="s">
        <v>150</v>
      </c>
    </row>
    <row r="760" spans="2:51" s="13" customFormat="1">
      <c r="B760" s="149"/>
      <c r="D760" s="143" t="s">
        <v>159</v>
      </c>
      <c r="E760" s="150" t="s">
        <v>32</v>
      </c>
      <c r="F760" s="151" t="s">
        <v>1134</v>
      </c>
      <c r="H760" s="152">
        <v>9.65</v>
      </c>
      <c r="I760" s="153"/>
      <c r="L760" s="149"/>
      <c r="M760" s="154"/>
      <c r="T760" s="155"/>
      <c r="AT760" s="150" t="s">
        <v>159</v>
      </c>
      <c r="AU760" s="150" t="s">
        <v>89</v>
      </c>
      <c r="AV760" s="13" t="s">
        <v>89</v>
      </c>
      <c r="AW760" s="13" t="s">
        <v>38</v>
      </c>
      <c r="AX760" s="13" t="s">
        <v>80</v>
      </c>
      <c r="AY760" s="150" t="s">
        <v>150</v>
      </c>
    </row>
    <row r="761" spans="2:51" s="13" customFormat="1">
      <c r="B761" s="149"/>
      <c r="D761" s="143" t="s">
        <v>159</v>
      </c>
      <c r="E761" s="150" t="s">
        <v>32</v>
      </c>
      <c r="F761" s="151" t="s">
        <v>1135</v>
      </c>
      <c r="H761" s="152">
        <v>2.42</v>
      </c>
      <c r="I761" s="153"/>
      <c r="L761" s="149"/>
      <c r="M761" s="154"/>
      <c r="T761" s="155"/>
      <c r="AT761" s="150" t="s">
        <v>159</v>
      </c>
      <c r="AU761" s="150" t="s">
        <v>89</v>
      </c>
      <c r="AV761" s="13" t="s">
        <v>89</v>
      </c>
      <c r="AW761" s="13" t="s">
        <v>38</v>
      </c>
      <c r="AX761" s="13" t="s">
        <v>80</v>
      </c>
      <c r="AY761" s="150" t="s">
        <v>150</v>
      </c>
    </row>
    <row r="762" spans="2:51" s="13" customFormat="1">
      <c r="B762" s="149"/>
      <c r="D762" s="143" t="s">
        <v>159</v>
      </c>
      <c r="E762" s="150" t="s">
        <v>32</v>
      </c>
      <c r="F762" s="151" t="s">
        <v>1136</v>
      </c>
      <c r="H762" s="152">
        <v>2.59</v>
      </c>
      <c r="I762" s="153"/>
      <c r="L762" s="149"/>
      <c r="M762" s="154"/>
      <c r="T762" s="155"/>
      <c r="AT762" s="150" t="s">
        <v>159</v>
      </c>
      <c r="AU762" s="150" t="s">
        <v>89</v>
      </c>
      <c r="AV762" s="13" t="s">
        <v>89</v>
      </c>
      <c r="AW762" s="13" t="s">
        <v>38</v>
      </c>
      <c r="AX762" s="13" t="s">
        <v>80</v>
      </c>
      <c r="AY762" s="150" t="s">
        <v>150</v>
      </c>
    </row>
    <row r="763" spans="2:51" s="13" customFormat="1">
      <c r="B763" s="149"/>
      <c r="D763" s="143" t="s">
        <v>159</v>
      </c>
      <c r="E763" s="150" t="s">
        <v>32</v>
      </c>
      <c r="F763" s="151" t="s">
        <v>1137</v>
      </c>
      <c r="H763" s="152">
        <v>126.98</v>
      </c>
      <c r="I763" s="153"/>
      <c r="L763" s="149"/>
      <c r="M763" s="154"/>
      <c r="T763" s="155"/>
      <c r="AT763" s="150" t="s">
        <v>159</v>
      </c>
      <c r="AU763" s="150" t="s">
        <v>89</v>
      </c>
      <c r="AV763" s="13" t="s">
        <v>89</v>
      </c>
      <c r="AW763" s="13" t="s">
        <v>38</v>
      </c>
      <c r="AX763" s="13" t="s">
        <v>80</v>
      </c>
      <c r="AY763" s="150" t="s">
        <v>150</v>
      </c>
    </row>
    <row r="764" spans="2:51" s="13" customFormat="1">
      <c r="B764" s="149"/>
      <c r="D764" s="143" t="s">
        <v>159</v>
      </c>
      <c r="E764" s="150" t="s">
        <v>32</v>
      </c>
      <c r="F764" s="151" t="s">
        <v>1138</v>
      </c>
      <c r="H764" s="152">
        <v>12.55</v>
      </c>
      <c r="I764" s="153"/>
      <c r="L764" s="149"/>
      <c r="M764" s="154"/>
      <c r="T764" s="155"/>
      <c r="AT764" s="150" t="s">
        <v>159</v>
      </c>
      <c r="AU764" s="150" t="s">
        <v>89</v>
      </c>
      <c r="AV764" s="13" t="s">
        <v>89</v>
      </c>
      <c r="AW764" s="13" t="s">
        <v>38</v>
      </c>
      <c r="AX764" s="13" t="s">
        <v>80</v>
      </c>
      <c r="AY764" s="150" t="s">
        <v>150</v>
      </c>
    </row>
    <row r="765" spans="2:51" s="13" customFormat="1">
      <c r="B765" s="149"/>
      <c r="D765" s="143" t="s">
        <v>159</v>
      </c>
      <c r="E765" s="150" t="s">
        <v>32</v>
      </c>
      <c r="F765" s="151" t="s">
        <v>1139</v>
      </c>
      <c r="H765" s="152">
        <v>3</v>
      </c>
      <c r="I765" s="153"/>
      <c r="L765" s="149"/>
      <c r="M765" s="154"/>
      <c r="T765" s="155"/>
      <c r="AT765" s="150" t="s">
        <v>159</v>
      </c>
      <c r="AU765" s="150" t="s">
        <v>89</v>
      </c>
      <c r="AV765" s="13" t="s">
        <v>89</v>
      </c>
      <c r="AW765" s="13" t="s">
        <v>38</v>
      </c>
      <c r="AX765" s="13" t="s">
        <v>80</v>
      </c>
      <c r="AY765" s="150" t="s">
        <v>150</v>
      </c>
    </row>
    <row r="766" spans="2:51" s="13" customFormat="1">
      <c r="B766" s="149"/>
      <c r="D766" s="143" t="s">
        <v>159</v>
      </c>
      <c r="E766" s="150" t="s">
        <v>32</v>
      </c>
      <c r="F766" s="151" t="s">
        <v>1140</v>
      </c>
      <c r="H766" s="152">
        <v>4</v>
      </c>
      <c r="I766" s="153"/>
      <c r="L766" s="149"/>
      <c r="M766" s="154"/>
      <c r="T766" s="155"/>
      <c r="AT766" s="150" t="s">
        <v>159</v>
      </c>
      <c r="AU766" s="150" t="s">
        <v>89</v>
      </c>
      <c r="AV766" s="13" t="s">
        <v>89</v>
      </c>
      <c r="AW766" s="13" t="s">
        <v>38</v>
      </c>
      <c r="AX766" s="13" t="s">
        <v>80</v>
      </c>
      <c r="AY766" s="150" t="s">
        <v>150</v>
      </c>
    </row>
    <row r="767" spans="2:51" s="13" customFormat="1">
      <c r="B767" s="149"/>
      <c r="D767" s="143" t="s">
        <v>159</v>
      </c>
      <c r="E767" s="150" t="s">
        <v>32</v>
      </c>
      <c r="F767" s="151" t="s">
        <v>1141</v>
      </c>
      <c r="H767" s="152">
        <v>3</v>
      </c>
      <c r="I767" s="153"/>
      <c r="L767" s="149"/>
      <c r="M767" s="154"/>
      <c r="T767" s="155"/>
      <c r="AT767" s="150" t="s">
        <v>159</v>
      </c>
      <c r="AU767" s="150" t="s">
        <v>89</v>
      </c>
      <c r="AV767" s="13" t="s">
        <v>89</v>
      </c>
      <c r="AW767" s="13" t="s">
        <v>38</v>
      </c>
      <c r="AX767" s="13" t="s">
        <v>80</v>
      </c>
      <c r="AY767" s="150" t="s">
        <v>150</v>
      </c>
    </row>
    <row r="768" spans="2:51" s="13" customFormat="1">
      <c r="B768" s="149"/>
      <c r="D768" s="143" t="s">
        <v>159</v>
      </c>
      <c r="E768" s="150" t="s">
        <v>32</v>
      </c>
      <c r="F768" s="151" t="s">
        <v>1142</v>
      </c>
      <c r="H768" s="152">
        <v>2.16</v>
      </c>
      <c r="I768" s="153"/>
      <c r="L768" s="149"/>
      <c r="M768" s="154"/>
      <c r="T768" s="155"/>
      <c r="AT768" s="150" t="s">
        <v>159</v>
      </c>
      <c r="AU768" s="150" t="s">
        <v>89</v>
      </c>
      <c r="AV768" s="13" t="s">
        <v>89</v>
      </c>
      <c r="AW768" s="13" t="s">
        <v>38</v>
      </c>
      <c r="AX768" s="13" t="s">
        <v>80</v>
      </c>
      <c r="AY768" s="150" t="s">
        <v>150</v>
      </c>
    </row>
    <row r="769" spans="2:65" s="15" customFormat="1">
      <c r="B769" s="168"/>
      <c r="D769" s="143" t="s">
        <v>159</v>
      </c>
      <c r="E769" s="169" t="s">
        <v>32</v>
      </c>
      <c r="F769" s="170" t="s">
        <v>656</v>
      </c>
      <c r="H769" s="171">
        <v>403.43</v>
      </c>
      <c r="I769" s="172"/>
      <c r="L769" s="168"/>
      <c r="M769" s="173"/>
      <c r="T769" s="174"/>
      <c r="AT769" s="169" t="s">
        <v>159</v>
      </c>
      <c r="AU769" s="169" t="s">
        <v>89</v>
      </c>
      <c r="AV769" s="15" t="s">
        <v>168</v>
      </c>
      <c r="AW769" s="15" t="s">
        <v>38</v>
      </c>
      <c r="AX769" s="15" t="s">
        <v>80</v>
      </c>
      <c r="AY769" s="169" t="s">
        <v>150</v>
      </c>
    </row>
    <row r="770" spans="2:65" s="14" customFormat="1">
      <c r="B770" s="156"/>
      <c r="D770" s="143" t="s">
        <v>159</v>
      </c>
      <c r="E770" s="157" t="s">
        <v>32</v>
      </c>
      <c r="F770" s="158" t="s">
        <v>162</v>
      </c>
      <c r="H770" s="159">
        <v>2765</v>
      </c>
      <c r="I770" s="160"/>
      <c r="L770" s="156"/>
      <c r="M770" s="161"/>
      <c r="T770" s="162"/>
      <c r="AT770" s="157" t="s">
        <v>159</v>
      </c>
      <c r="AU770" s="157" t="s">
        <v>89</v>
      </c>
      <c r="AV770" s="14" t="s">
        <v>157</v>
      </c>
      <c r="AW770" s="14" t="s">
        <v>38</v>
      </c>
      <c r="AX770" s="14" t="s">
        <v>40</v>
      </c>
      <c r="AY770" s="157" t="s">
        <v>150</v>
      </c>
    </row>
    <row r="771" spans="2:65" s="1" customFormat="1" ht="44.25" customHeight="1">
      <c r="B771" s="34"/>
      <c r="C771" s="178" t="s">
        <v>1143</v>
      </c>
      <c r="D771" s="178" t="s">
        <v>389</v>
      </c>
      <c r="E771" s="179" t="s">
        <v>1144</v>
      </c>
      <c r="F771" s="180" t="s">
        <v>1145</v>
      </c>
      <c r="G771" s="181" t="s">
        <v>155</v>
      </c>
      <c r="H771" s="182">
        <v>3041.5</v>
      </c>
      <c r="I771" s="183"/>
      <c r="J771" s="184">
        <f>ROUND(I771*H771,2)</f>
        <v>0</v>
      </c>
      <c r="K771" s="180" t="s">
        <v>172</v>
      </c>
      <c r="L771" s="185"/>
      <c r="M771" s="186" t="s">
        <v>32</v>
      </c>
      <c r="N771" s="187" t="s">
        <v>51</v>
      </c>
      <c r="P771" s="138">
        <f>O771*H771</f>
        <v>0</v>
      </c>
      <c r="Q771" s="138">
        <v>1.9199999999999998E-2</v>
      </c>
      <c r="R771" s="138">
        <f>Q771*H771</f>
        <v>58.396799999999992</v>
      </c>
      <c r="S771" s="138">
        <v>0</v>
      </c>
      <c r="T771" s="139">
        <f>S771*H771</f>
        <v>0</v>
      </c>
      <c r="AR771" s="140" t="s">
        <v>537</v>
      </c>
      <c r="AT771" s="140" t="s">
        <v>389</v>
      </c>
      <c r="AU771" s="140" t="s">
        <v>89</v>
      </c>
      <c r="AY771" s="18" t="s">
        <v>150</v>
      </c>
      <c r="BE771" s="141">
        <f>IF(N771="základní",J771,0)</f>
        <v>0</v>
      </c>
      <c r="BF771" s="141">
        <f>IF(N771="snížená",J771,0)</f>
        <v>0</v>
      </c>
      <c r="BG771" s="141">
        <f>IF(N771="zákl. přenesená",J771,0)</f>
        <v>0</v>
      </c>
      <c r="BH771" s="141">
        <f>IF(N771="sníž. přenesená",J771,0)</f>
        <v>0</v>
      </c>
      <c r="BI771" s="141">
        <f>IF(N771="nulová",J771,0)</f>
        <v>0</v>
      </c>
      <c r="BJ771" s="18" t="s">
        <v>40</v>
      </c>
      <c r="BK771" s="141">
        <f>ROUND(I771*H771,2)</f>
        <v>0</v>
      </c>
      <c r="BL771" s="18" t="s">
        <v>244</v>
      </c>
      <c r="BM771" s="140" t="s">
        <v>1146</v>
      </c>
    </row>
    <row r="772" spans="2:65" s="1" customFormat="1" ht="19.2">
      <c r="B772" s="34"/>
      <c r="D772" s="143" t="s">
        <v>195</v>
      </c>
      <c r="F772" s="167" t="s">
        <v>1147</v>
      </c>
      <c r="I772" s="165"/>
      <c r="L772" s="34"/>
      <c r="M772" s="166"/>
      <c r="T772" s="55"/>
      <c r="AT772" s="18" t="s">
        <v>195</v>
      </c>
      <c r="AU772" s="18" t="s">
        <v>89</v>
      </c>
    </row>
    <row r="773" spans="2:65" s="13" customFormat="1">
      <c r="B773" s="149"/>
      <c r="D773" s="143" t="s">
        <v>159</v>
      </c>
      <c r="F773" s="151" t="s">
        <v>1148</v>
      </c>
      <c r="H773" s="152">
        <v>3041.5</v>
      </c>
      <c r="I773" s="153"/>
      <c r="L773" s="149"/>
      <c r="M773" s="154"/>
      <c r="T773" s="155"/>
      <c r="AT773" s="150" t="s">
        <v>159</v>
      </c>
      <c r="AU773" s="150" t="s">
        <v>89</v>
      </c>
      <c r="AV773" s="13" t="s">
        <v>89</v>
      </c>
      <c r="AW773" s="13" t="s">
        <v>4</v>
      </c>
      <c r="AX773" s="13" t="s">
        <v>40</v>
      </c>
      <c r="AY773" s="150" t="s">
        <v>150</v>
      </c>
    </row>
    <row r="774" spans="2:65" s="1" customFormat="1" ht="37.799999999999997" customHeight="1">
      <c r="B774" s="34"/>
      <c r="C774" s="129" t="s">
        <v>1149</v>
      </c>
      <c r="D774" s="129" t="s">
        <v>152</v>
      </c>
      <c r="E774" s="130" t="s">
        <v>1150</v>
      </c>
      <c r="F774" s="131" t="s">
        <v>1151</v>
      </c>
      <c r="G774" s="132" t="s">
        <v>155</v>
      </c>
      <c r="H774" s="133">
        <v>1414.8</v>
      </c>
      <c r="I774" s="134"/>
      <c r="J774" s="135">
        <f>ROUND(I774*H774,2)</f>
        <v>0</v>
      </c>
      <c r="K774" s="131" t="s">
        <v>172</v>
      </c>
      <c r="L774" s="34"/>
      <c r="M774" s="136" t="s">
        <v>32</v>
      </c>
      <c r="N774" s="137" t="s">
        <v>51</v>
      </c>
      <c r="P774" s="138">
        <f>O774*H774</f>
        <v>0</v>
      </c>
      <c r="Q774" s="138">
        <v>9.0900000000000009E-3</v>
      </c>
      <c r="R774" s="138">
        <f>Q774*H774</f>
        <v>12.860532000000001</v>
      </c>
      <c r="S774" s="138">
        <v>0</v>
      </c>
      <c r="T774" s="139">
        <f>S774*H774</f>
        <v>0</v>
      </c>
      <c r="AR774" s="140" t="s">
        <v>244</v>
      </c>
      <c r="AT774" s="140" t="s">
        <v>152</v>
      </c>
      <c r="AU774" s="140" t="s">
        <v>89</v>
      </c>
      <c r="AY774" s="18" t="s">
        <v>150</v>
      </c>
      <c r="BE774" s="141">
        <f>IF(N774="základní",J774,0)</f>
        <v>0</v>
      </c>
      <c r="BF774" s="141">
        <f>IF(N774="snížená",J774,0)</f>
        <v>0</v>
      </c>
      <c r="BG774" s="141">
        <f>IF(N774="zákl. přenesená",J774,0)</f>
        <v>0</v>
      </c>
      <c r="BH774" s="141">
        <f>IF(N774="sníž. přenesená",J774,0)</f>
        <v>0</v>
      </c>
      <c r="BI774" s="141">
        <f>IF(N774="nulová",J774,0)</f>
        <v>0</v>
      </c>
      <c r="BJ774" s="18" t="s">
        <v>40</v>
      </c>
      <c r="BK774" s="141">
        <f>ROUND(I774*H774,2)</f>
        <v>0</v>
      </c>
      <c r="BL774" s="18" t="s">
        <v>244</v>
      </c>
      <c r="BM774" s="140" t="s">
        <v>1152</v>
      </c>
    </row>
    <row r="775" spans="2:65" s="1" customFormat="1">
      <c r="B775" s="34"/>
      <c r="D775" s="163" t="s">
        <v>174</v>
      </c>
      <c r="F775" s="164" t="s">
        <v>1153</v>
      </c>
      <c r="I775" s="165"/>
      <c r="L775" s="34"/>
      <c r="M775" s="166"/>
      <c r="T775" s="55"/>
      <c r="AT775" s="18" t="s">
        <v>174</v>
      </c>
      <c r="AU775" s="18" t="s">
        <v>89</v>
      </c>
    </row>
    <row r="776" spans="2:65" s="12" customFormat="1">
      <c r="B776" s="142"/>
      <c r="D776" s="143" t="s">
        <v>159</v>
      </c>
      <c r="E776" s="144" t="s">
        <v>32</v>
      </c>
      <c r="F776" s="145" t="s">
        <v>376</v>
      </c>
      <c r="H776" s="144" t="s">
        <v>32</v>
      </c>
      <c r="I776" s="146"/>
      <c r="L776" s="142"/>
      <c r="M776" s="147"/>
      <c r="T776" s="148"/>
      <c r="AT776" s="144" t="s">
        <v>159</v>
      </c>
      <c r="AU776" s="144" t="s">
        <v>89</v>
      </c>
      <c r="AV776" s="12" t="s">
        <v>40</v>
      </c>
      <c r="AW776" s="12" t="s">
        <v>38</v>
      </c>
      <c r="AX776" s="12" t="s">
        <v>80</v>
      </c>
      <c r="AY776" s="144" t="s">
        <v>150</v>
      </c>
    </row>
    <row r="777" spans="2:65" s="13" customFormat="1">
      <c r="B777" s="149"/>
      <c r="D777" s="143" t="s">
        <v>159</v>
      </c>
      <c r="E777" s="150" t="s">
        <v>32</v>
      </c>
      <c r="F777" s="151" t="s">
        <v>1154</v>
      </c>
      <c r="H777" s="152">
        <v>230.94</v>
      </c>
      <c r="I777" s="153"/>
      <c r="L777" s="149"/>
      <c r="M777" s="154"/>
      <c r="T777" s="155"/>
      <c r="AT777" s="150" t="s">
        <v>159</v>
      </c>
      <c r="AU777" s="150" t="s">
        <v>89</v>
      </c>
      <c r="AV777" s="13" t="s">
        <v>89</v>
      </c>
      <c r="AW777" s="13" t="s">
        <v>38</v>
      </c>
      <c r="AX777" s="13" t="s">
        <v>80</v>
      </c>
      <c r="AY777" s="150" t="s">
        <v>150</v>
      </c>
    </row>
    <row r="778" spans="2:65" s="13" customFormat="1">
      <c r="B778" s="149"/>
      <c r="D778" s="143" t="s">
        <v>159</v>
      </c>
      <c r="E778" s="150" t="s">
        <v>32</v>
      </c>
      <c r="F778" s="151" t="s">
        <v>1155</v>
      </c>
      <c r="H778" s="152">
        <v>61.27</v>
      </c>
      <c r="I778" s="153"/>
      <c r="L778" s="149"/>
      <c r="M778" s="154"/>
      <c r="T778" s="155"/>
      <c r="AT778" s="150" t="s">
        <v>159</v>
      </c>
      <c r="AU778" s="150" t="s">
        <v>89</v>
      </c>
      <c r="AV778" s="13" t="s">
        <v>89</v>
      </c>
      <c r="AW778" s="13" t="s">
        <v>38</v>
      </c>
      <c r="AX778" s="13" t="s">
        <v>80</v>
      </c>
      <c r="AY778" s="150" t="s">
        <v>150</v>
      </c>
    </row>
    <row r="779" spans="2:65" s="13" customFormat="1">
      <c r="B779" s="149"/>
      <c r="D779" s="143" t="s">
        <v>159</v>
      </c>
      <c r="E779" s="150" t="s">
        <v>32</v>
      </c>
      <c r="F779" s="151" t="s">
        <v>1156</v>
      </c>
      <c r="H779" s="152">
        <v>13.09</v>
      </c>
      <c r="I779" s="153"/>
      <c r="L779" s="149"/>
      <c r="M779" s="154"/>
      <c r="T779" s="155"/>
      <c r="AT779" s="150" t="s">
        <v>159</v>
      </c>
      <c r="AU779" s="150" t="s">
        <v>89</v>
      </c>
      <c r="AV779" s="13" t="s">
        <v>89</v>
      </c>
      <c r="AW779" s="13" t="s">
        <v>38</v>
      </c>
      <c r="AX779" s="13" t="s">
        <v>80</v>
      </c>
      <c r="AY779" s="150" t="s">
        <v>150</v>
      </c>
    </row>
    <row r="780" spans="2:65" s="13" customFormat="1">
      <c r="B780" s="149"/>
      <c r="D780" s="143" t="s">
        <v>159</v>
      </c>
      <c r="E780" s="150" t="s">
        <v>32</v>
      </c>
      <c r="F780" s="151" t="s">
        <v>1157</v>
      </c>
      <c r="H780" s="152">
        <v>5.4</v>
      </c>
      <c r="I780" s="153"/>
      <c r="L780" s="149"/>
      <c r="M780" s="154"/>
      <c r="T780" s="155"/>
      <c r="AT780" s="150" t="s">
        <v>159</v>
      </c>
      <c r="AU780" s="150" t="s">
        <v>89</v>
      </c>
      <c r="AV780" s="13" t="s">
        <v>89</v>
      </c>
      <c r="AW780" s="13" t="s">
        <v>38</v>
      </c>
      <c r="AX780" s="13" t="s">
        <v>80</v>
      </c>
      <c r="AY780" s="150" t="s">
        <v>150</v>
      </c>
    </row>
    <row r="781" spans="2:65" s="13" customFormat="1">
      <c r="B781" s="149"/>
      <c r="D781" s="143" t="s">
        <v>159</v>
      </c>
      <c r="E781" s="150" t="s">
        <v>32</v>
      </c>
      <c r="F781" s="151" t="s">
        <v>1158</v>
      </c>
      <c r="H781" s="152">
        <v>102.46</v>
      </c>
      <c r="I781" s="153"/>
      <c r="L781" s="149"/>
      <c r="M781" s="154"/>
      <c r="T781" s="155"/>
      <c r="AT781" s="150" t="s">
        <v>159</v>
      </c>
      <c r="AU781" s="150" t="s">
        <v>89</v>
      </c>
      <c r="AV781" s="13" t="s">
        <v>89</v>
      </c>
      <c r="AW781" s="13" t="s">
        <v>38</v>
      </c>
      <c r="AX781" s="13" t="s">
        <v>80</v>
      </c>
      <c r="AY781" s="150" t="s">
        <v>150</v>
      </c>
    </row>
    <row r="782" spans="2:65" s="13" customFormat="1">
      <c r="B782" s="149"/>
      <c r="D782" s="143" t="s">
        <v>159</v>
      </c>
      <c r="E782" s="150" t="s">
        <v>32</v>
      </c>
      <c r="F782" s="151" t="s">
        <v>1159</v>
      </c>
      <c r="H782" s="152">
        <v>12.26</v>
      </c>
      <c r="I782" s="153"/>
      <c r="L782" s="149"/>
      <c r="M782" s="154"/>
      <c r="T782" s="155"/>
      <c r="AT782" s="150" t="s">
        <v>159</v>
      </c>
      <c r="AU782" s="150" t="s">
        <v>89</v>
      </c>
      <c r="AV782" s="13" t="s">
        <v>89</v>
      </c>
      <c r="AW782" s="13" t="s">
        <v>38</v>
      </c>
      <c r="AX782" s="13" t="s">
        <v>80</v>
      </c>
      <c r="AY782" s="150" t="s">
        <v>150</v>
      </c>
    </row>
    <row r="783" spans="2:65" s="13" customFormat="1">
      <c r="B783" s="149"/>
      <c r="D783" s="143" t="s">
        <v>159</v>
      </c>
      <c r="E783" s="150" t="s">
        <v>32</v>
      </c>
      <c r="F783" s="151" t="s">
        <v>1160</v>
      </c>
      <c r="H783" s="152">
        <v>11.89</v>
      </c>
      <c r="I783" s="153"/>
      <c r="L783" s="149"/>
      <c r="M783" s="154"/>
      <c r="T783" s="155"/>
      <c r="AT783" s="150" t="s">
        <v>159</v>
      </c>
      <c r="AU783" s="150" t="s">
        <v>89</v>
      </c>
      <c r="AV783" s="13" t="s">
        <v>89</v>
      </c>
      <c r="AW783" s="13" t="s">
        <v>38</v>
      </c>
      <c r="AX783" s="13" t="s">
        <v>80</v>
      </c>
      <c r="AY783" s="150" t="s">
        <v>150</v>
      </c>
    </row>
    <row r="784" spans="2:65" s="13" customFormat="1">
      <c r="B784" s="149"/>
      <c r="D784" s="143" t="s">
        <v>159</v>
      </c>
      <c r="E784" s="150" t="s">
        <v>32</v>
      </c>
      <c r="F784" s="151" t="s">
        <v>1161</v>
      </c>
      <c r="H784" s="152">
        <v>12.71</v>
      </c>
      <c r="I784" s="153"/>
      <c r="L784" s="149"/>
      <c r="M784" s="154"/>
      <c r="T784" s="155"/>
      <c r="AT784" s="150" t="s">
        <v>159</v>
      </c>
      <c r="AU784" s="150" t="s">
        <v>89</v>
      </c>
      <c r="AV784" s="13" t="s">
        <v>89</v>
      </c>
      <c r="AW784" s="13" t="s">
        <v>38</v>
      </c>
      <c r="AX784" s="13" t="s">
        <v>80</v>
      </c>
      <c r="AY784" s="150" t="s">
        <v>150</v>
      </c>
    </row>
    <row r="785" spans="2:51" s="13" customFormat="1">
      <c r="B785" s="149"/>
      <c r="D785" s="143" t="s">
        <v>159</v>
      </c>
      <c r="E785" s="150" t="s">
        <v>32</v>
      </c>
      <c r="F785" s="151" t="s">
        <v>1162</v>
      </c>
      <c r="H785" s="152">
        <v>27.23</v>
      </c>
      <c r="I785" s="153"/>
      <c r="L785" s="149"/>
      <c r="M785" s="154"/>
      <c r="T785" s="155"/>
      <c r="AT785" s="150" t="s">
        <v>159</v>
      </c>
      <c r="AU785" s="150" t="s">
        <v>89</v>
      </c>
      <c r="AV785" s="13" t="s">
        <v>89</v>
      </c>
      <c r="AW785" s="13" t="s">
        <v>38</v>
      </c>
      <c r="AX785" s="13" t="s">
        <v>80</v>
      </c>
      <c r="AY785" s="150" t="s">
        <v>150</v>
      </c>
    </row>
    <row r="786" spans="2:51" s="13" customFormat="1">
      <c r="B786" s="149"/>
      <c r="D786" s="143" t="s">
        <v>159</v>
      </c>
      <c r="E786" s="150" t="s">
        <v>32</v>
      </c>
      <c r="F786" s="151" t="s">
        <v>1163</v>
      </c>
      <c r="H786" s="152">
        <v>27.72</v>
      </c>
      <c r="I786" s="153"/>
      <c r="L786" s="149"/>
      <c r="M786" s="154"/>
      <c r="T786" s="155"/>
      <c r="AT786" s="150" t="s">
        <v>159</v>
      </c>
      <c r="AU786" s="150" t="s">
        <v>89</v>
      </c>
      <c r="AV786" s="13" t="s">
        <v>89</v>
      </c>
      <c r="AW786" s="13" t="s">
        <v>38</v>
      </c>
      <c r="AX786" s="13" t="s">
        <v>80</v>
      </c>
      <c r="AY786" s="150" t="s">
        <v>150</v>
      </c>
    </row>
    <row r="787" spans="2:51" s="13" customFormat="1">
      <c r="B787" s="149"/>
      <c r="D787" s="143" t="s">
        <v>159</v>
      </c>
      <c r="E787" s="150" t="s">
        <v>32</v>
      </c>
      <c r="F787" s="151" t="s">
        <v>1164</v>
      </c>
      <c r="H787" s="152">
        <v>16.68</v>
      </c>
      <c r="I787" s="153"/>
      <c r="L787" s="149"/>
      <c r="M787" s="154"/>
      <c r="T787" s="155"/>
      <c r="AT787" s="150" t="s">
        <v>159</v>
      </c>
      <c r="AU787" s="150" t="s">
        <v>89</v>
      </c>
      <c r="AV787" s="13" t="s">
        <v>89</v>
      </c>
      <c r="AW787" s="13" t="s">
        <v>38</v>
      </c>
      <c r="AX787" s="13" t="s">
        <v>80</v>
      </c>
      <c r="AY787" s="150" t="s">
        <v>150</v>
      </c>
    </row>
    <row r="788" spans="2:51" s="13" customFormat="1">
      <c r="B788" s="149"/>
      <c r="D788" s="143" t="s">
        <v>159</v>
      </c>
      <c r="E788" s="150" t="s">
        <v>32</v>
      </c>
      <c r="F788" s="151" t="s">
        <v>1165</v>
      </c>
      <c r="H788" s="152">
        <v>29.8</v>
      </c>
      <c r="I788" s="153"/>
      <c r="L788" s="149"/>
      <c r="M788" s="154"/>
      <c r="T788" s="155"/>
      <c r="AT788" s="150" t="s">
        <v>159</v>
      </c>
      <c r="AU788" s="150" t="s">
        <v>89</v>
      </c>
      <c r="AV788" s="13" t="s">
        <v>89</v>
      </c>
      <c r="AW788" s="13" t="s">
        <v>38</v>
      </c>
      <c r="AX788" s="13" t="s">
        <v>80</v>
      </c>
      <c r="AY788" s="150" t="s">
        <v>150</v>
      </c>
    </row>
    <row r="789" spans="2:51" s="13" customFormat="1">
      <c r="B789" s="149"/>
      <c r="D789" s="143" t="s">
        <v>159</v>
      </c>
      <c r="E789" s="150" t="s">
        <v>32</v>
      </c>
      <c r="F789" s="151" t="s">
        <v>1166</v>
      </c>
      <c r="H789" s="152">
        <v>17.95</v>
      </c>
      <c r="I789" s="153"/>
      <c r="L789" s="149"/>
      <c r="M789" s="154"/>
      <c r="T789" s="155"/>
      <c r="AT789" s="150" t="s">
        <v>159</v>
      </c>
      <c r="AU789" s="150" t="s">
        <v>89</v>
      </c>
      <c r="AV789" s="13" t="s">
        <v>89</v>
      </c>
      <c r="AW789" s="13" t="s">
        <v>38</v>
      </c>
      <c r="AX789" s="13" t="s">
        <v>80</v>
      </c>
      <c r="AY789" s="150" t="s">
        <v>150</v>
      </c>
    </row>
    <row r="790" spans="2:51" s="13" customFormat="1">
      <c r="B790" s="149"/>
      <c r="D790" s="143" t="s">
        <v>159</v>
      </c>
      <c r="E790" s="150" t="s">
        <v>32</v>
      </c>
      <c r="F790" s="151" t="s">
        <v>1167</v>
      </c>
      <c r="H790" s="152">
        <v>29.8</v>
      </c>
      <c r="I790" s="153"/>
      <c r="L790" s="149"/>
      <c r="M790" s="154"/>
      <c r="T790" s="155"/>
      <c r="AT790" s="150" t="s">
        <v>159</v>
      </c>
      <c r="AU790" s="150" t="s">
        <v>89</v>
      </c>
      <c r="AV790" s="13" t="s">
        <v>89</v>
      </c>
      <c r="AW790" s="13" t="s">
        <v>38</v>
      </c>
      <c r="AX790" s="13" t="s">
        <v>80</v>
      </c>
      <c r="AY790" s="150" t="s">
        <v>150</v>
      </c>
    </row>
    <row r="791" spans="2:51" s="13" customFormat="1">
      <c r="B791" s="149"/>
      <c r="D791" s="143" t="s">
        <v>159</v>
      </c>
      <c r="E791" s="150" t="s">
        <v>32</v>
      </c>
      <c r="F791" s="151" t="s">
        <v>1168</v>
      </c>
      <c r="H791" s="152">
        <v>17.95</v>
      </c>
      <c r="I791" s="153"/>
      <c r="L791" s="149"/>
      <c r="M791" s="154"/>
      <c r="T791" s="155"/>
      <c r="AT791" s="150" t="s">
        <v>159</v>
      </c>
      <c r="AU791" s="150" t="s">
        <v>89</v>
      </c>
      <c r="AV791" s="13" t="s">
        <v>89</v>
      </c>
      <c r="AW791" s="13" t="s">
        <v>38</v>
      </c>
      <c r="AX791" s="13" t="s">
        <v>80</v>
      </c>
      <c r="AY791" s="150" t="s">
        <v>150</v>
      </c>
    </row>
    <row r="792" spans="2:51" s="13" customFormat="1">
      <c r="B792" s="149"/>
      <c r="D792" s="143" t="s">
        <v>159</v>
      </c>
      <c r="E792" s="150" t="s">
        <v>32</v>
      </c>
      <c r="F792" s="151" t="s">
        <v>1169</v>
      </c>
      <c r="H792" s="152">
        <v>29.8</v>
      </c>
      <c r="I792" s="153"/>
      <c r="L792" s="149"/>
      <c r="M792" s="154"/>
      <c r="T792" s="155"/>
      <c r="AT792" s="150" t="s">
        <v>159</v>
      </c>
      <c r="AU792" s="150" t="s">
        <v>89</v>
      </c>
      <c r="AV792" s="13" t="s">
        <v>89</v>
      </c>
      <c r="AW792" s="13" t="s">
        <v>38</v>
      </c>
      <c r="AX792" s="13" t="s">
        <v>80</v>
      </c>
      <c r="AY792" s="150" t="s">
        <v>150</v>
      </c>
    </row>
    <row r="793" spans="2:51" s="13" customFormat="1">
      <c r="B793" s="149"/>
      <c r="D793" s="143" t="s">
        <v>159</v>
      </c>
      <c r="E793" s="150" t="s">
        <v>32</v>
      </c>
      <c r="F793" s="151" t="s">
        <v>1170</v>
      </c>
      <c r="H793" s="152">
        <v>12.62</v>
      </c>
      <c r="I793" s="153"/>
      <c r="L793" s="149"/>
      <c r="M793" s="154"/>
      <c r="T793" s="155"/>
      <c r="AT793" s="150" t="s">
        <v>159</v>
      </c>
      <c r="AU793" s="150" t="s">
        <v>89</v>
      </c>
      <c r="AV793" s="13" t="s">
        <v>89</v>
      </c>
      <c r="AW793" s="13" t="s">
        <v>38</v>
      </c>
      <c r="AX793" s="13" t="s">
        <v>80</v>
      </c>
      <c r="AY793" s="150" t="s">
        <v>150</v>
      </c>
    </row>
    <row r="794" spans="2:51" s="13" customFormat="1">
      <c r="B794" s="149"/>
      <c r="D794" s="143" t="s">
        <v>159</v>
      </c>
      <c r="E794" s="150" t="s">
        <v>32</v>
      </c>
      <c r="F794" s="151" t="s">
        <v>1171</v>
      </c>
      <c r="H794" s="152">
        <v>49.92</v>
      </c>
      <c r="I794" s="153"/>
      <c r="L794" s="149"/>
      <c r="M794" s="154"/>
      <c r="T794" s="155"/>
      <c r="AT794" s="150" t="s">
        <v>159</v>
      </c>
      <c r="AU794" s="150" t="s">
        <v>89</v>
      </c>
      <c r="AV794" s="13" t="s">
        <v>89</v>
      </c>
      <c r="AW794" s="13" t="s">
        <v>38</v>
      </c>
      <c r="AX794" s="13" t="s">
        <v>80</v>
      </c>
      <c r="AY794" s="150" t="s">
        <v>150</v>
      </c>
    </row>
    <row r="795" spans="2:51" s="13" customFormat="1">
      <c r="B795" s="149"/>
      <c r="D795" s="143" t="s">
        <v>159</v>
      </c>
      <c r="E795" s="150" t="s">
        <v>32</v>
      </c>
      <c r="F795" s="151" t="s">
        <v>1172</v>
      </c>
      <c r="H795" s="152">
        <v>4.84</v>
      </c>
      <c r="I795" s="153"/>
      <c r="L795" s="149"/>
      <c r="M795" s="154"/>
      <c r="T795" s="155"/>
      <c r="AT795" s="150" t="s">
        <v>159</v>
      </c>
      <c r="AU795" s="150" t="s">
        <v>89</v>
      </c>
      <c r="AV795" s="13" t="s">
        <v>89</v>
      </c>
      <c r="AW795" s="13" t="s">
        <v>38</v>
      </c>
      <c r="AX795" s="13" t="s">
        <v>80</v>
      </c>
      <c r="AY795" s="150" t="s">
        <v>150</v>
      </c>
    </row>
    <row r="796" spans="2:51" s="13" customFormat="1">
      <c r="B796" s="149"/>
      <c r="D796" s="143" t="s">
        <v>159</v>
      </c>
      <c r="E796" s="150" t="s">
        <v>32</v>
      </c>
      <c r="F796" s="151" t="s">
        <v>1173</v>
      </c>
      <c r="H796" s="152">
        <v>37.53</v>
      </c>
      <c r="I796" s="153"/>
      <c r="L796" s="149"/>
      <c r="M796" s="154"/>
      <c r="T796" s="155"/>
      <c r="AT796" s="150" t="s">
        <v>159</v>
      </c>
      <c r="AU796" s="150" t="s">
        <v>89</v>
      </c>
      <c r="AV796" s="13" t="s">
        <v>89</v>
      </c>
      <c r="AW796" s="13" t="s">
        <v>38</v>
      </c>
      <c r="AX796" s="13" t="s">
        <v>80</v>
      </c>
      <c r="AY796" s="150" t="s">
        <v>150</v>
      </c>
    </row>
    <row r="797" spans="2:51" s="13" customFormat="1">
      <c r="B797" s="149"/>
      <c r="D797" s="143" t="s">
        <v>159</v>
      </c>
      <c r="E797" s="150" t="s">
        <v>32</v>
      </c>
      <c r="F797" s="151" t="s">
        <v>1174</v>
      </c>
      <c r="H797" s="152">
        <v>6.23</v>
      </c>
      <c r="I797" s="153"/>
      <c r="L797" s="149"/>
      <c r="M797" s="154"/>
      <c r="T797" s="155"/>
      <c r="AT797" s="150" t="s">
        <v>159</v>
      </c>
      <c r="AU797" s="150" t="s">
        <v>89</v>
      </c>
      <c r="AV797" s="13" t="s">
        <v>89</v>
      </c>
      <c r="AW797" s="13" t="s">
        <v>38</v>
      </c>
      <c r="AX797" s="13" t="s">
        <v>80</v>
      </c>
      <c r="AY797" s="150" t="s">
        <v>150</v>
      </c>
    </row>
    <row r="798" spans="2:51" s="13" customFormat="1">
      <c r="B798" s="149"/>
      <c r="D798" s="143" t="s">
        <v>159</v>
      </c>
      <c r="E798" s="150" t="s">
        <v>32</v>
      </c>
      <c r="F798" s="151" t="s">
        <v>1175</v>
      </c>
      <c r="H798" s="152">
        <v>6.15</v>
      </c>
      <c r="I798" s="153"/>
      <c r="L798" s="149"/>
      <c r="M798" s="154"/>
      <c r="T798" s="155"/>
      <c r="AT798" s="150" t="s">
        <v>159</v>
      </c>
      <c r="AU798" s="150" t="s">
        <v>89</v>
      </c>
      <c r="AV798" s="13" t="s">
        <v>89</v>
      </c>
      <c r="AW798" s="13" t="s">
        <v>38</v>
      </c>
      <c r="AX798" s="13" t="s">
        <v>80</v>
      </c>
      <c r="AY798" s="150" t="s">
        <v>150</v>
      </c>
    </row>
    <row r="799" spans="2:51" s="13" customFormat="1">
      <c r="B799" s="149"/>
      <c r="D799" s="143" t="s">
        <v>159</v>
      </c>
      <c r="E799" s="150" t="s">
        <v>32</v>
      </c>
      <c r="F799" s="151" t="s">
        <v>1176</v>
      </c>
      <c r="H799" s="152">
        <v>4.9000000000000004</v>
      </c>
      <c r="I799" s="153"/>
      <c r="L799" s="149"/>
      <c r="M799" s="154"/>
      <c r="T799" s="155"/>
      <c r="AT799" s="150" t="s">
        <v>159</v>
      </c>
      <c r="AU799" s="150" t="s">
        <v>89</v>
      </c>
      <c r="AV799" s="13" t="s">
        <v>89</v>
      </c>
      <c r="AW799" s="13" t="s">
        <v>38</v>
      </c>
      <c r="AX799" s="13" t="s">
        <v>80</v>
      </c>
      <c r="AY799" s="150" t="s">
        <v>150</v>
      </c>
    </row>
    <row r="800" spans="2:51" s="13" customFormat="1">
      <c r="B800" s="149"/>
      <c r="D800" s="143" t="s">
        <v>159</v>
      </c>
      <c r="E800" s="150" t="s">
        <v>32</v>
      </c>
      <c r="F800" s="151" t="s">
        <v>1177</v>
      </c>
      <c r="H800" s="152">
        <v>2.92</v>
      </c>
      <c r="I800" s="153"/>
      <c r="L800" s="149"/>
      <c r="M800" s="154"/>
      <c r="T800" s="155"/>
      <c r="AT800" s="150" t="s">
        <v>159</v>
      </c>
      <c r="AU800" s="150" t="s">
        <v>89</v>
      </c>
      <c r="AV800" s="13" t="s">
        <v>89</v>
      </c>
      <c r="AW800" s="13" t="s">
        <v>38</v>
      </c>
      <c r="AX800" s="13" t="s">
        <v>80</v>
      </c>
      <c r="AY800" s="150" t="s">
        <v>150</v>
      </c>
    </row>
    <row r="801" spans="2:51" s="13" customFormat="1">
      <c r="B801" s="149"/>
      <c r="D801" s="143" t="s">
        <v>159</v>
      </c>
      <c r="E801" s="150" t="s">
        <v>32</v>
      </c>
      <c r="F801" s="151" t="s">
        <v>1178</v>
      </c>
      <c r="H801" s="152">
        <v>19.559999999999999</v>
      </c>
      <c r="I801" s="153"/>
      <c r="L801" s="149"/>
      <c r="M801" s="154"/>
      <c r="T801" s="155"/>
      <c r="AT801" s="150" t="s">
        <v>159</v>
      </c>
      <c r="AU801" s="150" t="s">
        <v>89</v>
      </c>
      <c r="AV801" s="13" t="s">
        <v>89</v>
      </c>
      <c r="AW801" s="13" t="s">
        <v>38</v>
      </c>
      <c r="AX801" s="13" t="s">
        <v>80</v>
      </c>
      <c r="AY801" s="150" t="s">
        <v>150</v>
      </c>
    </row>
    <row r="802" spans="2:51" s="13" customFormat="1">
      <c r="B802" s="149"/>
      <c r="D802" s="143" t="s">
        <v>159</v>
      </c>
      <c r="E802" s="150" t="s">
        <v>32</v>
      </c>
      <c r="F802" s="151" t="s">
        <v>1179</v>
      </c>
      <c r="H802" s="152">
        <v>1.34</v>
      </c>
      <c r="I802" s="153"/>
      <c r="L802" s="149"/>
      <c r="M802" s="154"/>
      <c r="T802" s="155"/>
      <c r="AT802" s="150" t="s">
        <v>159</v>
      </c>
      <c r="AU802" s="150" t="s">
        <v>89</v>
      </c>
      <c r="AV802" s="13" t="s">
        <v>89</v>
      </c>
      <c r="AW802" s="13" t="s">
        <v>38</v>
      </c>
      <c r="AX802" s="13" t="s">
        <v>80</v>
      </c>
      <c r="AY802" s="150" t="s">
        <v>150</v>
      </c>
    </row>
    <row r="803" spans="2:51" s="13" customFormat="1">
      <c r="B803" s="149"/>
      <c r="D803" s="143" t="s">
        <v>159</v>
      </c>
      <c r="E803" s="150" t="s">
        <v>32</v>
      </c>
      <c r="F803" s="151" t="s">
        <v>1180</v>
      </c>
      <c r="H803" s="152">
        <v>3.24</v>
      </c>
      <c r="I803" s="153"/>
      <c r="L803" s="149"/>
      <c r="M803" s="154"/>
      <c r="T803" s="155"/>
      <c r="AT803" s="150" t="s">
        <v>159</v>
      </c>
      <c r="AU803" s="150" t="s">
        <v>89</v>
      </c>
      <c r="AV803" s="13" t="s">
        <v>89</v>
      </c>
      <c r="AW803" s="13" t="s">
        <v>38</v>
      </c>
      <c r="AX803" s="13" t="s">
        <v>80</v>
      </c>
      <c r="AY803" s="150" t="s">
        <v>150</v>
      </c>
    </row>
    <row r="804" spans="2:51" s="13" customFormat="1">
      <c r="B804" s="149"/>
      <c r="D804" s="143" t="s">
        <v>159</v>
      </c>
      <c r="E804" s="150" t="s">
        <v>32</v>
      </c>
      <c r="F804" s="151" t="s">
        <v>1181</v>
      </c>
      <c r="H804" s="152">
        <v>14.44</v>
      </c>
      <c r="I804" s="153"/>
      <c r="L804" s="149"/>
      <c r="M804" s="154"/>
      <c r="T804" s="155"/>
      <c r="AT804" s="150" t="s">
        <v>159</v>
      </c>
      <c r="AU804" s="150" t="s">
        <v>89</v>
      </c>
      <c r="AV804" s="13" t="s">
        <v>89</v>
      </c>
      <c r="AW804" s="13" t="s">
        <v>38</v>
      </c>
      <c r="AX804" s="13" t="s">
        <v>80</v>
      </c>
      <c r="AY804" s="150" t="s">
        <v>150</v>
      </c>
    </row>
    <row r="805" spans="2:51" s="13" customFormat="1">
      <c r="B805" s="149"/>
      <c r="D805" s="143" t="s">
        <v>159</v>
      </c>
      <c r="E805" s="150" t="s">
        <v>32</v>
      </c>
      <c r="F805" s="151" t="s">
        <v>1182</v>
      </c>
      <c r="H805" s="152">
        <v>7.94</v>
      </c>
      <c r="I805" s="153"/>
      <c r="L805" s="149"/>
      <c r="M805" s="154"/>
      <c r="T805" s="155"/>
      <c r="AT805" s="150" t="s">
        <v>159</v>
      </c>
      <c r="AU805" s="150" t="s">
        <v>89</v>
      </c>
      <c r="AV805" s="13" t="s">
        <v>89</v>
      </c>
      <c r="AW805" s="13" t="s">
        <v>38</v>
      </c>
      <c r="AX805" s="13" t="s">
        <v>80</v>
      </c>
      <c r="AY805" s="150" t="s">
        <v>150</v>
      </c>
    </row>
    <row r="806" spans="2:51" s="15" customFormat="1">
      <c r="B806" s="168"/>
      <c r="D806" s="143" t="s">
        <v>159</v>
      </c>
      <c r="E806" s="169" t="s">
        <v>32</v>
      </c>
      <c r="F806" s="170" t="s">
        <v>388</v>
      </c>
      <c r="H806" s="171">
        <v>818.58</v>
      </c>
      <c r="I806" s="172"/>
      <c r="L806" s="168"/>
      <c r="M806" s="173"/>
      <c r="T806" s="174"/>
      <c r="AT806" s="169" t="s">
        <v>159</v>
      </c>
      <c r="AU806" s="169" t="s">
        <v>89</v>
      </c>
      <c r="AV806" s="15" t="s">
        <v>168</v>
      </c>
      <c r="AW806" s="15" t="s">
        <v>38</v>
      </c>
      <c r="AX806" s="15" t="s">
        <v>80</v>
      </c>
      <c r="AY806" s="169" t="s">
        <v>150</v>
      </c>
    </row>
    <row r="807" spans="2:51" s="12" customFormat="1">
      <c r="B807" s="142"/>
      <c r="D807" s="143" t="s">
        <v>159</v>
      </c>
      <c r="E807" s="144" t="s">
        <v>32</v>
      </c>
      <c r="F807" s="145" t="s">
        <v>586</v>
      </c>
      <c r="H807" s="144" t="s">
        <v>32</v>
      </c>
      <c r="I807" s="146"/>
      <c r="L807" s="142"/>
      <c r="M807" s="147"/>
      <c r="T807" s="148"/>
      <c r="AT807" s="144" t="s">
        <v>159</v>
      </c>
      <c r="AU807" s="144" t="s">
        <v>89</v>
      </c>
      <c r="AV807" s="12" t="s">
        <v>40</v>
      </c>
      <c r="AW807" s="12" t="s">
        <v>38</v>
      </c>
      <c r="AX807" s="12" t="s">
        <v>80</v>
      </c>
      <c r="AY807" s="144" t="s">
        <v>150</v>
      </c>
    </row>
    <row r="808" spans="2:51" s="13" customFormat="1">
      <c r="B808" s="149"/>
      <c r="D808" s="143" t="s">
        <v>159</v>
      </c>
      <c r="E808" s="150" t="s">
        <v>32</v>
      </c>
      <c r="F808" s="151" t="s">
        <v>1183</v>
      </c>
      <c r="H808" s="152">
        <v>263.98</v>
      </c>
      <c r="I808" s="153"/>
      <c r="L808" s="149"/>
      <c r="M808" s="154"/>
      <c r="T808" s="155"/>
      <c r="AT808" s="150" t="s">
        <v>159</v>
      </c>
      <c r="AU808" s="150" t="s">
        <v>89</v>
      </c>
      <c r="AV808" s="13" t="s">
        <v>89</v>
      </c>
      <c r="AW808" s="13" t="s">
        <v>38</v>
      </c>
      <c r="AX808" s="13" t="s">
        <v>80</v>
      </c>
      <c r="AY808" s="150" t="s">
        <v>150</v>
      </c>
    </row>
    <row r="809" spans="2:51" s="13" customFormat="1">
      <c r="B809" s="149"/>
      <c r="D809" s="143" t="s">
        <v>159</v>
      </c>
      <c r="E809" s="150" t="s">
        <v>32</v>
      </c>
      <c r="F809" s="151" t="s">
        <v>1184</v>
      </c>
      <c r="H809" s="152">
        <v>37.729999999999997</v>
      </c>
      <c r="I809" s="153"/>
      <c r="L809" s="149"/>
      <c r="M809" s="154"/>
      <c r="T809" s="155"/>
      <c r="AT809" s="150" t="s">
        <v>159</v>
      </c>
      <c r="AU809" s="150" t="s">
        <v>89</v>
      </c>
      <c r="AV809" s="13" t="s">
        <v>89</v>
      </c>
      <c r="AW809" s="13" t="s">
        <v>38</v>
      </c>
      <c r="AX809" s="13" t="s">
        <v>80</v>
      </c>
      <c r="AY809" s="150" t="s">
        <v>150</v>
      </c>
    </row>
    <row r="810" spans="2:51" s="13" customFormat="1">
      <c r="B810" s="149"/>
      <c r="D810" s="143" t="s">
        <v>159</v>
      </c>
      <c r="E810" s="150" t="s">
        <v>32</v>
      </c>
      <c r="F810" s="151" t="s">
        <v>1185</v>
      </c>
      <c r="H810" s="152">
        <v>23.4</v>
      </c>
      <c r="I810" s="153"/>
      <c r="L810" s="149"/>
      <c r="M810" s="154"/>
      <c r="T810" s="155"/>
      <c r="AT810" s="150" t="s">
        <v>159</v>
      </c>
      <c r="AU810" s="150" t="s">
        <v>89</v>
      </c>
      <c r="AV810" s="13" t="s">
        <v>89</v>
      </c>
      <c r="AW810" s="13" t="s">
        <v>38</v>
      </c>
      <c r="AX810" s="13" t="s">
        <v>80</v>
      </c>
      <c r="AY810" s="150" t="s">
        <v>150</v>
      </c>
    </row>
    <row r="811" spans="2:51" s="13" customFormat="1">
      <c r="B811" s="149"/>
      <c r="D811" s="143" t="s">
        <v>159</v>
      </c>
      <c r="E811" s="150" t="s">
        <v>32</v>
      </c>
      <c r="F811" s="151" t="s">
        <v>1186</v>
      </c>
      <c r="H811" s="152">
        <v>19.52</v>
      </c>
      <c r="I811" s="153"/>
      <c r="L811" s="149"/>
      <c r="M811" s="154"/>
      <c r="T811" s="155"/>
      <c r="AT811" s="150" t="s">
        <v>159</v>
      </c>
      <c r="AU811" s="150" t="s">
        <v>89</v>
      </c>
      <c r="AV811" s="13" t="s">
        <v>89</v>
      </c>
      <c r="AW811" s="13" t="s">
        <v>38</v>
      </c>
      <c r="AX811" s="13" t="s">
        <v>80</v>
      </c>
      <c r="AY811" s="150" t="s">
        <v>150</v>
      </c>
    </row>
    <row r="812" spans="2:51" s="13" customFormat="1">
      <c r="B812" s="149"/>
      <c r="D812" s="143" t="s">
        <v>159</v>
      </c>
      <c r="E812" s="150" t="s">
        <v>32</v>
      </c>
      <c r="F812" s="151" t="s">
        <v>1187</v>
      </c>
      <c r="H812" s="152">
        <v>202.78</v>
      </c>
      <c r="I812" s="153"/>
      <c r="L812" s="149"/>
      <c r="M812" s="154"/>
      <c r="T812" s="155"/>
      <c r="AT812" s="150" t="s">
        <v>159</v>
      </c>
      <c r="AU812" s="150" t="s">
        <v>89</v>
      </c>
      <c r="AV812" s="13" t="s">
        <v>89</v>
      </c>
      <c r="AW812" s="13" t="s">
        <v>38</v>
      </c>
      <c r="AX812" s="13" t="s">
        <v>80</v>
      </c>
      <c r="AY812" s="150" t="s">
        <v>150</v>
      </c>
    </row>
    <row r="813" spans="2:51" s="13" customFormat="1">
      <c r="B813" s="149"/>
      <c r="D813" s="143" t="s">
        <v>159</v>
      </c>
      <c r="E813" s="150" t="s">
        <v>32</v>
      </c>
      <c r="F813" s="151" t="s">
        <v>1188</v>
      </c>
      <c r="H813" s="152">
        <v>5.34</v>
      </c>
      <c r="I813" s="153"/>
      <c r="L813" s="149"/>
      <c r="M813" s="154"/>
      <c r="T813" s="155"/>
      <c r="AT813" s="150" t="s">
        <v>159</v>
      </c>
      <c r="AU813" s="150" t="s">
        <v>89</v>
      </c>
      <c r="AV813" s="13" t="s">
        <v>89</v>
      </c>
      <c r="AW813" s="13" t="s">
        <v>38</v>
      </c>
      <c r="AX813" s="13" t="s">
        <v>80</v>
      </c>
      <c r="AY813" s="150" t="s">
        <v>150</v>
      </c>
    </row>
    <row r="814" spans="2:51" s="13" customFormat="1">
      <c r="B814" s="149"/>
      <c r="D814" s="143" t="s">
        <v>159</v>
      </c>
      <c r="E814" s="150" t="s">
        <v>32</v>
      </c>
      <c r="F814" s="151" t="s">
        <v>1189</v>
      </c>
      <c r="H814" s="152">
        <v>11.45</v>
      </c>
      <c r="I814" s="153"/>
      <c r="L814" s="149"/>
      <c r="M814" s="154"/>
      <c r="T814" s="155"/>
      <c r="AT814" s="150" t="s">
        <v>159</v>
      </c>
      <c r="AU814" s="150" t="s">
        <v>89</v>
      </c>
      <c r="AV814" s="13" t="s">
        <v>89</v>
      </c>
      <c r="AW814" s="13" t="s">
        <v>38</v>
      </c>
      <c r="AX814" s="13" t="s">
        <v>80</v>
      </c>
      <c r="AY814" s="150" t="s">
        <v>150</v>
      </c>
    </row>
    <row r="815" spans="2:51" s="13" customFormat="1">
      <c r="B815" s="149"/>
      <c r="D815" s="143" t="s">
        <v>159</v>
      </c>
      <c r="E815" s="150" t="s">
        <v>32</v>
      </c>
      <c r="F815" s="151" t="s">
        <v>1190</v>
      </c>
      <c r="H815" s="152">
        <v>6.72</v>
      </c>
      <c r="I815" s="153"/>
      <c r="L815" s="149"/>
      <c r="M815" s="154"/>
      <c r="T815" s="155"/>
      <c r="AT815" s="150" t="s">
        <v>159</v>
      </c>
      <c r="AU815" s="150" t="s">
        <v>89</v>
      </c>
      <c r="AV815" s="13" t="s">
        <v>89</v>
      </c>
      <c r="AW815" s="13" t="s">
        <v>38</v>
      </c>
      <c r="AX815" s="13" t="s">
        <v>80</v>
      </c>
      <c r="AY815" s="150" t="s">
        <v>150</v>
      </c>
    </row>
    <row r="816" spans="2:51" s="13" customFormat="1">
      <c r="B816" s="149"/>
      <c r="D816" s="143" t="s">
        <v>159</v>
      </c>
      <c r="E816" s="150" t="s">
        <v>32</v>
      </c>
      <c r="F816" s="151" t="s">
        <v>1191</v>
      </c>
      <c r="H816" s="152">
        <v>4.96</v>
      </c>
      <c r="I816" s="153"/>
      <c r="L816" s="149"/>
      <c r="M816" s="154"/>
      <c r="T816" s="155"/>
      <c r="AT816" s="150" t="s">
        <v>159</v>
      </c>
      <c r="AU816" s="150" t="s">
        <v>89</v>
      </c>
      <c r="AV816" s="13" t="s">
        <v>89</v>
      </c>
      <c r="AW816" s="13" t="s">
        <v>38</v>
      </c>
      <c r="AX816" s="13" t="s">
        <v>80</v>
      </c>
      <c r="AY816" s="150" t="s">
        <v>150</v>
      </c>
    </row>
    <row r="817" spans="2:65" s="13" customFormat="1">
      <c r="B817" s="149"/>
      <c r="D817" s="143" t="s">
        <v>159</v>
      </c>
      <c r="E817" s="150" t="s">
        <v>32</v>
      </c>
      <c r="F817" s="151" t="s">
        <v>1192</v>
      </c>
      <c r="H817" s="152">
        <v>10.16</v>
      </c>
      <c r="I817" s="153"/>
      <c r="L817" s="149"/>
      <c r="M817" s="154"/>
      <c r="T817" s="155"/>
      <c r="AT817" s="150" t="s">
        <v>159</v>
      </c>
      <c r="AU817" s="150" t="s">
        <v>89</v>
      </c>
      <c r="AV817" s="13" t="s">
        <v>89</v>
      </c>
      <c r="AW817" s="13" t="s">
        <v>38</v>
      </c>
      <c r="AX817" s="13" t="s">
        <v>80</v>
      </c>
      <c r="AY817" s="150" t="s">
        <v>150</v>
      </c>
    </row>
    <row r="818" spans="2:65" s="13" customFormat="1">
      <c r="B818" s="149"/>
      <c r="D818" s="143" t="s">
        <v>159</v>
      </c>
      <c r="E818" s="150" t="s">
        <v>32</v>
      </c>
      <c r="F818" s="151" t="s">
        <v>1193</v>
      </c>
      <c r="H818" s="152">
        <v>10.18</v>
      </c>
      <c r="I818" s="153"/>
      <c r="L818" s="149"/>
      <c r="M818" s="154"/>
      <c r="T818" s="155"/>
      <c r="AT818" s="150" t="s">
        <v>159</v>
      </c>
      <c r="AU818" s="150" t="s">
        <v>89</v>
      </c>
      <c r="AV818" s="13" t="s">
        <v>89</v>
      </c>
      <c r="AW818" s="13" t="s">
        <v>38</v>
      </c>
      <c r="AX818" s="13" t="s">
        <v>80</v>
      </c>
      <c r="AY818" s="150" t="s">
        <v>150</v>
      </c>
    </row>
    <row r="819" spans="2:65" s="15" customFormat="1">
      <c r="B819" s="168"/>
      <c r="D819" s="143" t="s">
        <v>159</v>
      </c>
      <c r="E819" s="169" t="s">
        <v>32</v>
      </c>
      <c r="F819" s="170" t="s">
        <v>588</v>
      </c>
      <c r="H819" s="171">
        <v>596.22</v>
      </c>
      <c r="I819" s="172"/>
      <c r="L819" s="168"/>
      <c r="M819" s="173"/>
      <c r="T819" s="174"/>
      <c r="AT819" s="169" t="s">
        <v>159</v>
      </c>
      <c r="AU819" s="169" t="s">
        <v>89</v>
      </c>
      <c r="AV819" s="15" t="s">
        <v>168</v>
      </c>
      <c r="AW819" s="15" t="s">
        <v>38</v>
      </c>
      <c r="AX819" s="15" t="s">
        <v>80</v>
      </c>
      <c r="AY819" s="169" t="s">
        <v>150</v>
      </c>
    </row>
    <row r="820" spans="2:65" s="14" customFormat="1">
      <c r="B820" s="156"/>
      <c r="D820" s="143" t="s">
        <v>159</v>
      </c>
      <c r="E820" s="157" t="s">
        <v>32</v>
      </c>
      <c r="F820" s="158" t="s">
        <v>162</v>
      </c>
      <c r="H820" s="159">
        <v>1414.8</v>
      </c>
      <c r="I820" s="160"/>
      <c r="L820" s="156"/>
      <c r="M820" s="161"/>
      <c r="T820" s="162"/>
      <c r="AT820" s="157" t="s">
        <v>159</v>
      </c>
      <c r="AU820" s="157" t="s">
        <v>89</v>
      </c>
      <c r="AV820" s="14" t="s">
        <v>157</v>
      </c>
      <c r="AW820" s="14" t="s">
        <v>38</v>
      </c>
      <c r="AX820" s="14" t="s">
        <v>40</v>
      </c>
      <c r="AY820" s="157" t="s">
        <v>150</v>
      </c>
    </row>
    <row r="821" spans="2:65" s="1" customFormat="1" ht="24.15" customHeight="1">
      <c r="B821" s="34"/>
      <c r="C821" s="178" t="s">
        <v>1194</v>
      </c>
      <c r="D821" s="178" t="s">
        <v>389</v>
      </c>
      <c r="E821" s="179" t="s">
        <v>1090</v>
      </c>
      <c r="F821" s="180" t="s">
        <v>1091</v>
      </c>
      <c r="G821" s="181" t="s">
        <v>155</v>
      </c>
      <c r="H821" s="182">
        <v>1627.02</v>
      </c>
      <c r="I821" s="183"/>
      <c r="J821" s="184">
        <f>ROUND(I821*H821,2)</f>
        <v>0</v>
      </c>
      <c r="K821" s="180" t="s">
        <v>172</v>
      </c>
      <c r="L821" s="185"/>
      <c r="M821" s="186" t="s">
        <v>32</v>
      </c>
      <c r="N821" s="187" t="s">
        <v>51</v>
      </c>
      <c r="P821" s="138">
        <f>O821*H821</f>
        <v>0</v>
      </c>
      <c r="Q821" s="138">
        <v>2.2499999999999999E-2</v>
      </c>
      <c r="R821" s="138">
        <f>Q821*H821</f>
        <v>36.607949999999995</v>
      </c>
      <c r="S821" s="138">
        <v>0</v>
      </c>
      <c r="T821" s="139">
        <f>S821*H821</f>
        <v>0</v>
      </c>
      <c r="AR821" s="140" t="s">
        <v>537</v>
      </c>
      <c r="AT821" s="140" t="s">
        <v>389</v>
      </c>
      <c r="AU821" s="140" t="s">
        <v>89</v>
      </c>
      <c r="AY821" s="18" t="s">
        <v>150</v>
      </c>
      <c r="BE821" s="141">
        <f>IF(N821="základní",J821,0)</f>
        <v>0</v>
      </c>
      <c r="BF821" s="141">
        <f>IF(N821="snížená",J821,0)</f>
        <v>0</v>
      </c>
      <c r="BG821" s="141">
        <f>IF(N821="zákl. přenesená",J821,0)</f>
        <v>0</v>
      </c>
      <c r="BH821" s="141">
        <f>IF(N821="sníž. přenesená",J821,0)</f>
        <v>0</v>
      </c>
      <c r="BI821" s="141">
        <f>IF(N821="nulová",J821,0)</f>
        <v>0</v>
      </c>
      <c r="BJ821" s="18" t="s">
        <v>40</v>
      </c>
      <c r="BK821" s="141">
        <f>ROUND(I821*H821,2)</f>
        <v>0</v>
      </c>
      <c r="BL821" s="18" t="s">
        <v>244</v>
      </c>
      <c r="BM821" s="140" t="s">
        <v>1195</v>
      </c>
    </row>
    <row r="822" spans="2:65" s="13" customFormat="1">
      <c r="B822" s="149"/>
      <c r="D822" s="143" t="s">
        <v>159</v>
      </c>
      <c r="F822" s="151" t="s">
        <v>1196</v>
      </c>
      <c r="H822" s="152">
        <v>1627.02</v>
      </c>
      <c r="I822" s="153"/>
      <c r="L822" s="149"/>
      <c r="M822" s="154"/>
      <c r="T822" s="155"/>
      <c r="AT822" s="150" t="s">
        <v>159</v>
      </c>
      <c r="AU822" s="150" t="s">
        <v>89</v>
      </c>
      <c r="AV822" s="13" t="s">
        <v>89</v>
      </c>
      <c r="AW822" s="13" t="s">
        <v>4</v>
      </c>
      <c r="AX822" s="13" t="s">
        <v>40</v>
      </c>
      <c r="AY822" s="150" t="s">
        <v>150</v>
      </c>
    </row>
    <row r="823" spans="2:65" s="1" customFormat="1" ht="24.15" customHeight="1">
      <c r="B823" s="34"/>
      <c r="C823" s="129" t="s">
        <v>1197</v>
      </c>
      <c r="D823" s="129" t="s">
        <v>152</v>
      </c>
      <c r="E823" s="130" t="s">
        <v>1198</v>
      </c>
      <c r="F823" s="131" t="s">
        <v>1199</v>
      </c>
      <c r="G823" s="132" t="s">
        <v>155</v>
      </c>
      <c r="H823" s="133">
        <v>46.31</v>
      </c>
      <c r="I823" s="134"/>
      <c r="J823" s="135">
        <f>ROUND(I823*H823,2)</f>
        <v>0</v>
      </c>
      <c r="K823" s="131" t="s">
        <v>172</v>
      </c>
      <c r="L823" s="34"/>
      <c r="M823" s="136" t="s">
        <v>32</v>
      </c>
      <c r="N823" s="137" t="s">
        <v>51</v>
      </c>
      <c r="P823" s="138">
        <f>O823*H823</f>
        <v>0</v>
      </c>
      <c r="Q823" s="138">
        <v>0</v>
      </c>
      <c r="R823" s="138">
        <f>Q823*H823</f>
        <v>0</v>
      </c>
      <c r="S823" s="138">
        <v>0</v>
      </c>
      <c r="T823" s="139">
        <f>S823*H823</f>
        <v>0</v>
      </c>
      <c r="AR823" s="140" t="s">
        <v>244</v>
      </c>
      <c r="AT823" s="140" t="s">
        <v>152</v>
      </c>
      <c r="AU823" s="140" t="s">
        <v>89</v>
      </c>
      <c r="AY823" s="18" t="s">
        <v>150</v>
      </c>
      <c r="BE823" s="141">
        <f>IF(N823="základní",J823,0)</f>
        <v>0</v>
      </c>
      <c r="BF823" s="141">
        <f>IF(N823="snížená",J823,0)</f>
        <v>0</v>
      </c>
      <c r="BG823" s="141">
        <f>IF(N823="zákl. přenesená",J823,0)</f>
        <v>0</v>
      </c>
      <c r="BH823" s="141">
        <f>IF(N823="sníž. přenesená",J823,0)</f>
        <v>0</v>
      </c>
      <c r="BI823" s="141">
        <f>IF(N823="nulová",J823,0)</f>
        <v>0</v>
      </c>
      <c r="BJ823" s="18" t="s">
        <v>40</v>
      </c>
      <c r="BK823" s="141">
        <f>ROUND(I823*H823,2)</f>
        <v>0</v>
      </c>
      <c r="BL823" s="18" t="s">
        <v>244</v>
      </c>
      <c r="BM823" s="140" t="s">
        <v>1200</v>
      </c>
    </row>
    <row r="824" spans="2:65" s="1" customFormat="1">
      <c r="B824" s="34"/>
      <c r="D824" s="163" t="s">
        <v>174</v>
      </c>
      <c r="F824" s="164" t="s">
        <v>1201</v>
      </c>
      <c r="I824" s="165"/>
      <c r="L824" s="34"/>
      <c r="M824" s="166"/>
      <c r="T824" s="55"/>
      <c r="AT824" s="18" t="s">
        <v>174</v>
      </c>
      <c r="AU824" s="18" t="s">
        <v>89</v>
      </c>
    </row>
    <row r="825" spans="2:65" s="12" customFormat="1">
      <c r="B825" s="142"/>
      <c r="D825" s="143" t="s">
        <v>159</v>
      </c>
      <c r="E825" s="144" t="s">
        <v>32</v>
      </c>
      <c r="F825" s="145" t="s">
        <v>586</v>
      </c>
      <c r="H825" s="144" t="s">
        <v>32</v>
      </c>
      <c r="I825" s="146"/>
      <c r="L825" s="142"/>
      <c r="M825" s="147"/>
      <c r="T825" s="148"/>
      <c r="AT825" s="144" t="s">
        <v>159</v>
      </c>
      <c r="AU825" s="144" t="s">
        <v>89</v>
      </c>
      <c r="AV825" s="12" t="s">
        <v>40</v>
      </c>
      <c r="AW825" s="12" t="s">
        <v>38</v>
      </c>
      <c r="AX825" s="12" t="s">
        <v>80</v>
      </c>
      <c r="AY825" s="144" t="s">
        <v>150</v>
      </c>
    </row>
    <row r="826" spans="2:65" s="13" customFormat="1">
      <c r="B826" s="149"/>
      <c r="D826" s="143" t="s">
        <v>159</v>
      </c>
      <c r="E826" s="150" t="s">
        <v>32</v>
      </c>
      <c r="F826" s="151" t="s">
        <v>1119</v>
      </c>
      <c r="H826" s="152">
        <v>1.79</v>
      </c>
      <c r="I826" s="153"/>
      <c r="L826" s="149"/>
      <c r="M826" s="154"/>
      <c r="T826" s="155"/>
      <c r="AT826" s="150" t="s">
        <v>159</v>
      </c>
      <c r="AU826" s="150" t="s">
        <v>89</v>
      </c>
      <c r="AV826" s="13" t="s">
        <v>89</v>
      </c>
      <c r="AW826" s="13" t="s">
        <v>38</v>
      </c>
      <c r="AX826" s="13" t="s">
        <v>80</v>
      </c>
      <c r="AY826" s="150" t="s">
        <v>150</v>
      </c>
    </row>
    <row r="827" spans="2:65" s="13" customFormat="1">
      <c r="B827" s="149"/>
      <c r="D827" s="143" t="s">
        <v>159</v>
      </c>
      <c r="E827" s="150" t="s">
        <v>32</v>
      </c>
      <c r="F827" s="151" t="s">
        <v>1124</v>
      </c>
      <c r="H827" s="152">
        <v>3.87</v>
      </c>
      <c r="I827" s="153"/>
      <c r="L827" s="149"/>
      <c r="M827" s="154"/>
      <c r="T827" s="155"/>
      <c r="AT827" s="150" t="s">
        <v>159</v>
      </c>
      <c r="AU827" s="150" t="s">
        <v>89</v>
      </c>
      <c r="AV827" s="13" t="s">
        <v>89</v>
      </c>
      <c r="AW827" s="13" t="s">
        <v>38</v>
      </c>
      <c r="AX827" s="13" t="s">
        <v>80</v>
      </c>
      <c r="AY827" s="150" t="s">
        <v>150</v>
      </c>
    </row>
    <row r="828" spans="2:65" s="13" customFormat="1">
      <c r="B828" s="149"/>
      <c r="D828" s="143" t="s">
        <v>159</v>
      </c>
      <c r="E828" s="150" t="s">
        <v>32</v>
      </c>
      <c r="F828" s="151" t="s">
        <v>1127</v>
      </c>
      <c r="H828" s="152">
        <v>2.37</v>
      </c>
      <c r="I828" s="153"/>
      <c r="L828" s="149"/>
      <c r="M828" s="154"/>
      <c r="T828" s="155"/>
      <c r="AT828" s="150" t="s">
        <v>159</v>
      </c>
      <c r="AU828" s="150" t="s">
        <v>89</v>
      </c>
      <c r="AV828" s="13" t="s">
        <v>89</v>
      </c>
      <c r="AW828" s="13" t="s">
        <v>38</v>
      </c>
      <c r="AX828" s="13" t="s">
        <v>80</v>
      </c>
      <c r="AY828" s="150" t="s">
        <v>150</v>
      </c>
    </row>
    <row r="829" spans="2:65" s="13" customFormat="1">
      <c r="B829" s="149"/>
      <c r="D829" s="143" t="s">
        <v>159</v>
      </c>
      <c r="E829" s="150" t="s">
        <v>32</v>
      </c>
      <c r="F829" s="151" t="s">
        <v>1128</v>
      </c>
      <c r="H829" s="152">
        <v>3.87</v>
      </c>
      <c r="I829" s="153"/>
      <c r="L829" s="149"/>
      <c r="M829" s="154"/>
      <c r="T829" s="155"/>
      <c r="AT829" s="150" t="s">
        <v>159</v>
      </c>
      <c r="AU829" s="150" t="s">
        <v>89</v>
      </c>
      <c r="AV829" s="13" t="s">
        <v>89</v>
      </c>
      <c r="AW829" s="13" t="s">
        <v>38</v>
      </c>
      <c r="AX829" s="13" t="s">
        <v>80</v>
      </c>
      <c r="AY829" s="150" t="s">
        <v>150</v>
      </c>
    </row>
    <row r="830" spans="2:65" s="12" customFormat="1">
      <c r="B830" s="142"/>
      <c r="D830" s="143" t="s">
        <v>159</v>
      </c>
      <c r="E830" s="144" t="s">
        <v>32</v>
      </c>
      <c r="F830" s="145" t="s">
        <v>654</v>
      </c>
      <c r="H830" s="144" t="s">
        <v>32</v>
      </c>
      <c r="I830" s="146"/>
      <c r="L830" s="142"/>
      <c r="M830" s="147"/>
      <c r="T830" s="148"/>
      <c r="AT830" s="144" t="s">
        <v>159</v>
      </c>
      <c r="AU830" s="144" t="s">
        <v>89</v>
      </c>
      <c r="AV830" s="12" t="s">
        <v>40</v>
      </c>
      <c r="AW830" s="12" t="s">
        <v>38</v>
      </c>
      <c r="AX830" s="12" t="s">
        <v>80</v>
      </c>
      <c r="AY830" s="144" t="s">
        <v>150</v>
      </c>
    </row>
    <row r="831" spans="2:65" s="13" customFormat="1">
      <c r="B831" s="149"/>
      <c r="D831" s="143" t="s">
        <v>159</v>
      </c>
      <c r="E831" s="150" t="s">
        <v>32</v>
      </c>
      <c r="F831" s="151" t="s">
        <v>1135</v>
      </c>
      <c r="H831" s="152">
        <v>2.42</v>
      </c>
      <c r="I831" s="153"/>
      <c r="L831" s="149"/>
      <c r="M831" s="154"/>
      <c r="T831" s="155"/>
      <c r="AT831" s="150" t="s">
        <v>159</v>
      </c>
      <c r="AU831" s="150" t="s">
        <v>89</v>
      </c>
      <c r="AV831" s="13" t="s">
        <v>89</v>
      </c>
      <c r="AW831" s="13" t="s">
        <v>38</v>
      </c>
      <c r="AX831" s="13" t="s">
        <v>80</v>
      </c>
      <c r="AY831" s="150" t="s">
        <v>150</v>
      </c>
    </row>
    <row r="832" spans="2:65" s="13" customFormat="1">
      <c r="B832" s="149"/>
      <c r="D832" s="143" t="s">
        <v>159</v>
      </c>
      <c r="E832" s="150" t="s">
        <v>32</v>
      </c>
      <c r="F832" s="151" t="s">
        <v>1136</v>
      </c>
      <c r="H832" s="152">
        <v>2.59</v>
      </c>
      <c r="I832" s="153"/>
      <c r="L832" s="149"/>
      <c r="M832" s="154"/>
      <c r="T832" s="155"/>
      <c r="AT832" s="150" t="s">
        <v>159</v>
      </c>
      <c r="AU832" s="150" t="s">
        <v>89</v>
      </c>
      <c r="AV832" s="13" t="s">
        <v>89</v>
      </c>
      <c r="AW832" s="13" t="s">
        <v>38</v>
      </c>
      <c r="AX832" s="13" t="s">
        <v>80</v>
      </c>
      <c r="AY832" s="150" t="s">
        <v>150</v>
      </c>
    </row>
    <row r="833" spans="2:65" s="13" customFormat="1">
      <c r="B833" s="149"/>
      <c r="D833" s="143" t="s">
        <v>159</v>
      </c>
      <c r="E833" s="150" t="s">
        <v>32</v>
      </c>
      <c r="F833" s="151" t="s">
        <v>1139</v>
      </c>
      <c r="H833" s="152">
        <v>3</v>
      </c>
      <c r="I833" s="153"/>
      <c r="L833" s="149"/>
      <c r="M833" s="154"/>
      <c r="T833" s="155"/>
      <c r="AT833" s="150" t="s">
        <v>159</v>
      </c>
      <c r="AU833" s="150" t="s">
        <v>89</v>
      </c>
      <c r="AV833" s="13" t="s">
        <v>89</v>
      </c>
      <c r="AW833" s="13" t="s">
        <v>38</v>
      </c>
      <c r="AX833" s="13" t="s">
        <v>80</v>
      </c>
      <c r="AY833" s="150" t="s">
        <v>150</v>
      </c>
    </row>
    <row r="834" spans="2:65" s="13" customFormat="1">
      <c r="B834" s="149"/>
      <c r="D834" s="143" t="s">
        <v>159</v>
      </c>
      <c r="E834" s="150" t="s">
        <v>32</v>
      </c>
      <c r="F834" s="151" t="s">
        <v>1140</v>
      </c>
      <c r="H834" s="152">
        <v>4</v>
      </c>
      <c r="I834" s="153"/>
      <c r="L834" s="149"/>
      <c r="M834" s="154"/>
      <c r="T834" s="155"/>
      <c r="AT834" s="150" t="s">
        <v>159</v>
      </c>
      <c r="AU834" s="150" t="s">
        <v>89</v>
      </c>
      <c r="AV834" s="13" t="s">
        <v>89</v>
      </c>
      <c r="AW834" s="13" t="s">
        <v>38</v>
      </c>
      <c r="AX834" s="13" t="s">
        <v>80</v>
      </c>
      <c r="AY834" s="150" t="s">
        <v>150</v>
      </c>
    </row>
    <row r="835" spans="2:65" s="13" customFormat="1">
      <c r="B835" s="149"/>
      <c r="D835" s="143" t="s">
        <v>159</v>
      </c>
      <c r="E835" s="150" t="s">
        <v>32</v>
      </c>
      <c r="F835" s="151" t="s">
        <v>1141</v>
      </c>
      <c r="H835" s="152">
        <v>3</v>
      </c>
      <c r="I835" s="153"/>
      <c r="L835" s="149"/>
      <c r="M835" s="154"/>
      <c r="T835" s="155"/>
      <c r="AT835" s="150" t="s">
        <v>159</v>
      </c>
      <c r="AU835" s="150" t="s">
        <v>89</v>
      </c>
      <c r="AV835" s="13" t="s">
        <v>89</v>
      </c>
      <c r="AW835" s="13" t="s">
        <v>38</v>
      </c>
      <c r="AX835" s="13" t="s">
        <v>80</v>
      </c>
      <c r="AY835" s="150" t="s">
        <v>150</v>
      </c>
    </row>
    <row r="836" spans="2:65" s="13" customFormat="1">
      <c r="B836" s="149"/>
      <c r="D836" s="143" t="s">
        <v>159</v>
      </c>
      <c r="E836" s="150" t="s">
        <v>32</v>
      </c>
      <c r="F836" s="151" t="s">
        <v>1142</v>
      </c>
      <c r="H836" s="152">
        <v>2.16</v>
      </c>
      <c r="I836" s="153"/>
      <c r="L836" s="149"/>
      <c r="M836" s="154"/>
      <c r="T836" s="155"/>
      <c r="AT836" s="150" t="s">
        <v>159</v>
      </c>
      <c r="AU836" s="150" t="s">
        <v>89</v>
      </c>
      <c r="AV836" s="13" t="s">
        <v>89</v>
      </c>
      <c r="AW836" s="13" t="s">
        <v>38</v>
      </c>
      <c r="AX836" s="13" t="s">
        <v>80</v>
      </c>
      <c r="AY836" s="150" t="s">
        <v>150</v>
      </c>
    </row>
    <row r="837" spans="2:65" s="15" customFormat="1">
      <c r="B837" s="168"/>
      <c r="D837" s="143" t="s">
        <v>159</v>
      </c>
      <c r="E837" s="169" t="s">
        <v>32</v>
      </c>
      <c r="F837" s="170" t="s">
        <v>1202</v>
      </c>
      <c r="H837" s="171">
        <v>29.07</v>
      </c>
      <c r="I837" s="172"/>
      <c r="L837" s="168"/>
      <c r="M837" s="173"/>
      <c r="T837" s="174"/>
      <c r="AT837" s="169" t="s">
        <v>159</v>
      </c>
      <c r="AU837" s="169" t="s">
        <v>89</v>
      </c>
      <c r="AV837" s="15" t="s">
        <v>168</v>
      </c>
      <c r="AW837" s="15" t="s">
        <v>38</v>
      </c>
      <c r="AX837" s="15" t="s">
        <v>80</v>
      </c>
      <c r="AY837" s="169" t="s">
        <v>150</v>
      </c>
    </row>
    <row r="838" spans="2:65" s="12" customFormat="1">
      <c r="B838" s="142"/>
      <c r="D838" s="143" t="s">
        <v>159</v>
      </c>
      <c r="E838" s="144" t="s">
        <v>32</v>
      </c>
      <c r="F838" s="145" t="s">
        <v>376</v>
      </c>
      <c r="H838" s="144" t="s">
        <v>32</v>
      </c>
      <c r="I838" s="146"/>
      <c r="L838" s="142"/>
      <c r="M838" s="147"/>
      <c r="T838" s="148"/>
      <c r="AT838" s="144" t="s">
        <v>159</v>
      </c>
      <c r="AU838" s="144" t="s">
        <v>89</v>
      </c>
      <c r="AV838" s="12" t="s">
        <v>40</v>
      </c>
      <c r="AW838" s="12" t="s">
        <v>38</v>
      </c>
      <c r="AX838" s="12" t="s">
        <v>80</v>
      </c>
      <c r="AY838" s="144" t="s">
        <v>150</v>
      </c>
    </row>
    <row r="839" spans="2:65" s="13" customFormat="1">
      <c r="B839" s="149"/>
      <c r="D839" s="143" t="s">
        <v>159</v>
      </c>
      <c r="E839" s="150" t="s">
        <v>32</v>
      </c>
      <c r="F839" s="151" t="s">
        <v>1172</v>
      </c>
      <c r="H839" s="152">
        <v>4.84</v>
      </c>
      <c r="I839" s="153"/>
      <c r="L839" s="149"/>
      <c r="M839" s="154"/>
      <c r="T839" s="155"/>
      <c r="AT839" s="150" t="s">
        <v>159</v>
      </c>
      <c r="AU839" s="150" t="s">
        <v>89</v>
      </c>
      <c r="AV839" s="13" t="s">
        <v>89</v>
      </c>
      <c r="AW839" s="13" t="s">
        <v>38</v>
      </c>
      <c r="AX839" s="13" t="s">
        <v>80</v>
      </c>
      <c r="AY839" s="150" t="s">
        <v>150</v>
      </c>
    </row>
    <row r="840" spans="2:65" s="13" customFormat="1">
      <c r="B840" s="149"/>
      <c r="D840" s="143" t="s">
        <v>159</v>
      </c>
      <c r="E840" s="150" t="s">
        <v>32</v>
      </c>
      <c r="F840" s="151" t="s">
        <v>1176</v>
      </c>
      <c r="H840" s="152">
        <v>4.9000000000000004</v>
      </c>
      <c r="I840" s="153"/>
      <c r="L840" s="149"/>
      <c r="M840" s="154"/>
      <c r="T840" s="155"/>
      <c r="AT840" s="150" t="s">
        <v>159</v>
      </c>
      <c r="AU840" s="150" t="s">
        <v>89</v>
      </c>
      <c r="AV840" s="13" t="s">
        <v>89</v>
      </c>
      <c r="AW840" s="13" t="s">
        <v>38</v>
      </c>
      <c r="AX840" s="13" t="s">
        <v>80</v>
      </c>
      <c r="AY840" s="150" t="s">
        <v>150</v>
      </c>
    </row>
    <row r="841" spans="2:65" s="13" customFormat="1">
      <c r="B841" s="149"/>
      <c r="D841" s="143" t="s">
        <v>159</v>
      </c>
      <c r="E841" s="150" t="s">
        <v>32</v>
      </c>
      <c r="F841" s="151" t="s">
        <v>1177</v>
      </c>
      <c r="H841" s="152">
        <v>2.92</v>
      </c>
      <c r="I841" s="153"/>
      <c r="L841" s="149"/>
      <c r="M841" s="154"/>
      <c r="T841" s="155"/>
      <c r="AT841" s="150" t="s">
        <v>159</v>
      </c>
      <c r="AU841" s="150" t="s">
        <v>89</v>
      </c>
      <c r="AV841" s="13" t="s">
        <v>89</v>
      </c>
      <c r="AW841" s="13" t="s">
        <v>38</v>
      </c>
      <c r="AX841" s="13" t="s">
        <v>80</v>
      </c>
      <c r="AY841" s="150" t="s">
        <v>150</v>
      </c>
    </row>
    <row r="842" spans="2:65" s="13" customFormat="1">
      <c r="B842" s="149"/>
      <c r="D842" s="143" t="s">
        <v>159</v>
      </c>
      <c r="E842" s="150" t="s">
        <v>32</v>
      </c>
      <c r="F842" s="151" t="s">
        <v>1179</v>
      </c>
      <c r="H842" s="152">
        <v>1.34</v>
      </c>
      <c r="I842" s="153"/>
      <c r="L842" s="149"/>
      <c r="M842" s="154"/>
      <c r="T842" s="155"/>
      <c r="AT842" s="150" t="s">
        <v>159</v>
      </c>
      <c r="AU842" s="150" t="s">
        <v>89</v>
      </c>
      <c r="AV842" s="13" t="s">
        <v>89</v>
      </c>
      <c r="AW842" s="13" t="s">
        <v>38</v>
      </c>
      <c r="AX842" s="13" t="s">
        <v>80</v>
      </c>
      <c r="AY842" s="150" t="s">
        <v>150</v>
      </c>
    </row>
    <row r="843" spans="2:65" s="13" customFormat="1">
      <c r="B843" s="149"/>
      <c r="D843" s="143" t="s">
        <v>159</v>
      </c>
      <c r="E843" s="150" t="s">
        <v>32</v>
      </c>
      <c r="F843" s="151" t="s">
        <v>1180</v>
      </c>
      <c r="H843" s="152">
        <v>3.24</v>
      </c>
      <c r="I843" s="153"/>
      <c r="L843" s="149"/>
      <c r="M843" s="154"/>
      <c r="T843" s="155"/>
      <c r="AT843" s="150" t="s">
        <v>159</v>
      </c>
      <c r="AU843" s="150" t="s">
        <v>89</v>
      </c>
      <c r="AV843" s="13" t="s">
        <v>89</v>
      </c>
      <c r="AW843" s="13" t="s">
        <v>38</v>
      </c>
      <c r="AX843" s="13" t="s">
        <v>80</v>
      </c>
      <c r="AY843" s="150" t="s">
        <v>150</v>
      </c>
    </row>
    <row r="844" spans="2:65" s="15" customFormat="1">
      <c r="B844" s="168"/>
      <c r="D844" s="143" t="s">
        <v>159</v>
      </c>
      <c r="E844" s="169" t="s">
        <v>32</v>
      </c>
      <c r="F844" s="170" t="s">
        <v>1203</v>
      </c>
      <c r="H844" s="171">
        <v>17.239999999999998</v>
      </c>
      <c r="I844" s="172"/>
      <c r="L844" s="168"/>
      <c r="M844" s="173"/>
      <c r="T844" s="174"/>
      <c r="AT844" s="169" t="s">
        <v>159</v>
      </c>
      <c r="AU844" s="169" t="s">
        <v>89</v>
      </c>
      <c r="AV844" s="15" t="s">
        <v>168</v>
      </c>
      <c r="AW844" s="15" t="s">
        <v>38</v>
      </c>
      <c r="AX844" s="15" t="s">
        <v>80</v>
      </c>
      <c r="AY844" s="169" t="s">
        <v>150</v>
      </c>
    </row>
    <row r="845" spans="2:65" s="14" customFormat="1">
      <c r="B845" s="156"/>
      <c r="D845" s="143" t="s">
        <v>159</v>
      </c>
      <c r="E845" s="157" t="s">
        <v>32</v>
      </c>
      <c r="F845" s="158" t="s">
        <v>162</v>
      </c>
      <c r="H845" s="159">
        <v>46.31</v>
      </c>
      <c r="I845" s="160"/>
      <c r="L845" s="156"/>
      <c r="M845" s="161"/>
      <c r="T845" s="162"/>
      <c r="AT845" s="157" t="s">
        <v>159</v>
      </c>
      <c r="AU845" s="157" t="s">
        <v>89</v>
      </c>
      <c r="AV845" s="14" t="s">
        <v>157</v>
      </c>
      <c r="AW845" s="14" t="s">
        <v>38</v>
      </c>
      <c r="AX845" s="14" t="s">
        <v>40</v>
      </c>
      <c r="AY845" s="157" t="s">
        <v>150</v>
      </c>
    </row>
    <row r="846" spans="2:65" s="1" customFormat="1" ht="24.15" customHeight="1">
      <c r="B846" s="34"/>
      <c r="C846" s="129" t="s">
        <v>1204</v>
      </c>
      <c r="D846" s="129" t="s">
        <v>152</v>
      </c>
      <c r="E846" s="130" t="s">
        <v>1205</v>
      </c>
      <c r="F846" s="131" t="s">
        <v>1206</v>
      </c>
      <c r="G846" s="132" t="s">
        <v>155</v>
      </c>
      <c r="H846" s="133">
        <v>4758.018</v>
      </c>
      <c r="I846" s="134"/>
      <c r="J846" s="135">
        <f>ROUND(I846*H846,2)</f>
        <v>0</v>
      </c>
      <c r="K846" s="131" t="s">
        <v>172</v>
      </c>
      <c r="L846" s="34"/>
      <c r="M846" s="136" t="s">
        <v>32</v>
      </c>
      <c r="N846" s="137" t="s">
        <v>51</v>
      </c>
      <c r="P846" s="138">
        <f>O846*H846</f>
        <v>0</v>
      </c>
      <c r="Q846" s="138">
        <v>0</v>
      </c>
      <c r="R846" s="138">
        <f>Q846*H846</f>
        <v>0</v>
      </c>
      <c r="S846" s="138">
        <v>0</v>
      </c>
      <c r="T846" s="139">
        <f>S846*H846</f>
        <v>0</v>
      </c>
      <c r="AR846" s="140" t="s">
        <v>244</v>
      </c>
      <c r="AT846" s="140" t="s">
        <v>152</v>
      </c>
      <c r="AU846" s="140" t="s">
        <v>89</v>
      </c>
      <c r="AY846" s="18" t="s">
        <v>150</v>
      </c>
      <c r="BE846" s="141">
        <f>IF(N846="základní",J846,0)</f>
        <v>0</v>
      </c>
      <c r="BF846" s="141">
        <f>IF(N846="snížená",J846,0)</f>
        <v>0</v>
      </c>
      <c r="BG846" s="141">
        <f>IF(N846="zákl. přenesená",J846,0)</f>
        <v>0</v>
      </c>
      <c r="BH846" s="141">
        <f>IF(N846="sníž. přenesená",J846,0)</f>
        <v>0</v>
      </c>
      <c r="BI846" s="141">
        <f>IF(N846="nulová",J846,0)</f>
        <v>0</v>
      </c>
      <c r="BJ846" s="18" t="s">
        <v>40</v>
      </c>
      <c r="BK846" s="141">
        <f>ROUND(I846*H846,2)</f>
        <v>0</v>
      </c>
      <c r="BL846" s="18" t="s">
        <v>244</v>
      </c>
      <c r="BM846" s="140" t="s">
        <v>1207</v>
      </c>
    </row>
    <row r="847" spans="2:65" s="1" customFormat="1">
      <c r="B847" s="34"/>
      <c r="D847" s="163" t="s">
        <v>174</v>
      </c>
      <c r="F847" s="164" t="s">
        <v>1208</v>
      </c>
      <c r="I847" s="165"/>
      <c r="L847" s="34"/>
      <c r="M847" s="166"/>
      <c r="T847" s="55"/>
      <c r="AT847" s="18" t="s">
        <v>174</v>
      </c>
      <c r="AU847" s="18" t="s">
        <v>89</v>
      </c>
    </row>
    <row r="848" spans="2:65" s="13" customFormat="1">
      <c r="B848" s="149"/>
      <c r="D848" s="143" t="s">
        <v>159</v>
      </c>
      <c r="E848" s="150" t="s">
        <v>32</v>
      </c>
      <c r="F848" s="151" t="s">
        <v>1209</v>
      </c>
      <c r="H848" s="152">
        <v>14.068</v>
      </c>
      <c r="I848" s="153"/>
      <c r="L848" s="149"/>
      <c r="M848" s="154"/>
      <c r="T848" s="155"/>
      <c r="AT848" s="150" t="s">
        <v>159</v>
      </c>
      <c r="AU848" s="150" t="s">
        <v>89</v>
      </c>
      <c r="AV848" s="13" t="s">
        <v>89</v>
      </c>
      <c r="AW848" s="13" t="s">
        <v>38</v>
      </c>
      <c r="AX848" s="13" t="s">
        <v>80</v>
      </c>
      <c r="AY848" s="150" t="s">
        <v>150</v>
      </c>
    </row>
    <row r="849" spans="2:65" s="13" customFormat="1">
      <c r="B849" s="149"/>
      <c r="D849" s="143" t="s">
        <v>159</v>
      </c>
      <c r="E849" s="150" t="s">
        <v>32</v>
      </c>
      <c r="F849" s="151" t="s">
        <v>1210</v>
      </c>
      <c r="H849" s="152">
        <v>564.15</v>
      </c>
      <c r="I849" s="153"/>
      <c r="L849" s="149"/>
      <c r="M849" s="154"/>
      <c r="T849" s="155"/>
      <c r="AT849" s="150" t="s">
        <v>159</v>
      </c>
      <c r="AU849" s="150" t="s">
        <v>89</v>
      </c>
      <c r="AV849" s="13" t="s">
        <v>89</v>
      </c>
      <c r="AW849" s="13" t="s">
        <v>38</v>
      </c>
      <c r="AX849" s="13" t="s">
        <v>80</v>
      </c>
      <c r="AY849" s="150" t="s">
        <v>150</v>
      </c>
    </row>
    <row r="850" spans="2:65" s="13" customFormat="1">
      <c r="B850" s="149"/>
      <c r="D850" s="143" t="s">
        <v>159</v>
      </c>
      <c r="E850" s="150" t="s">
        <v>32</v>
      </c>
      <c r="F850" s="151" t="s">
        <v>902</v>
      </c>
      <c r="H850" s="152">
        <v>2765</v>
      </c>
      <c r="I850" s="153"/>
      <c r="L850" s="149"/>
      <c r="M850" s="154"/>
      <c r="T850" s="155"/>
      <c r="AT850" s="150" t="s">
        <v>159</v>
      </c>
      <c r="AU850" s="150" t="s">
        <v>89</v>
      </c>
      <c r="AV850" s="13" t="s">
        <v>89</v>
      </c>
      <c r="AW850" s="13" t="s">
        <v>38</v>
      </c>
      <c r="AX850" s="13" t="s">
        <v>80</v>
      </c>
      <c r="AY850" s="150" t="s">
        <v>150</v>
      </c>
    </row>
    <row r="851" spans="2:65" s="13" customFormat="1">
      <c r="B851" s="149"/>
      <c r="D851" s="143" t="s">
        <v>159</v>
      </c>
      <c r="E851" s="150" t="s">
        <v>32</v>
      </c>
      <c r="F851" s="151" t="s">
        <v>903</v>
      </c>
      <c r="H851" s="152">
        <v>1414.8</v>
      </c>
      <c r="I851" s="153"/>
      <c r="L851" s="149"/>
      <c r="M851" s="154"/>
      <c r="T851" s="155"/>
      <c r="AT851" s="150" t="s">
        <v>159</v>
      </c>
      <c r="AU851" s="150" t="s">
        <v>89</v>
      </c>
      <c r="AV851" s="13" t="s">
        <v>89</v>
      </c>
      <c r="AW851" s="13" t="s">
        <v>38</v>
      </c>
      <c r="AX851" s="13" t="s">
        <v>80</v>
      </c>
      <c r="AY851" s="150" t="s">
        <v>150</v>
      </c>
    </row>
    <row r="852" spans="2:65" s="14" customFormat="1">
      <c r="B852" s="156"/>
      <c r="D852" s="143" t="s">
        <v>159</v>
      </c>
      <c r="E852" s="157" t="s">
        <v>32</v>
      </c>
      <c r="F852" s="158" t="s">
        <v>162</v>
      </c>
      <c r="H852" s="159">
        <v>4758.018</v>
      </c>
      <c r="I852" s="160"/>
      <c r="L852" s="156"/>
      <c r="M852" s="161"/>
      <c r="T852" s="162"/>
      <c r="AT852" s="157" t="s">
        <v>159</v>
      </c>
      <c r="AU852" s="157" t="s">
        <v>89</v>
      </c>
      <c r="AV852" s="14" t="s">
        <v>157</v>
      </c>
      <c r="AW852" s="14" t="s">
        <v>38</v>
      </c>
      <c r="AX852" s="14" t="s">
        <v>40</v>
      </c>
      <c r="AY852" s="157" t="s">
        <v>150</v>
      </c>
    </row>
    <row r="853" spans="2:65" s="1" customFormat="1" ht="24.15" customHeight="1">
      <c r="B853" s="34"/>
      <c r="C853" s="129" t="s">
        <v>1211</v>
      </c>
      <c r="D853" s="129" t="s">
        <v>152</v>
      </c>
      <c r="E853" s="130" t="s">
        <v>1212</v>
      </c>
      <c r="F853" s="131" t="s">
        <v>1213</v>
      </c>
      <c r="G853" s="132" t="s">
        <v>155</v>
      </c>
      <c r="H853" s="133">
        <v>4758.018</v>
      </c>
      <c r="I853" s="134"/>
      <c r="J853" s="135">
        <f>ROUND(I853*H853,2)</f>
        <v>0</v>
      </c>
      <c r="K853" s="131" t="s">
        <v>172</v>
      </c>
      <c r="L853" s="34"/>
      <c r="M853" s="136" t="s">
        <v>32</v>
      </c>
      <c r="N853" s="137" t="s">
        <v>51</v>
      </c>
      <c r="P853" s="138">
        <f>O853*H853</f>
        <v>0</v>
      </c>
      <c r="Q853" s="138">
        <v>0</v>
      </c>
      <c r="R853" s="138">
        <f>Q853*H853</f>
        <v>0</v>
      </c>
      <c r="S853" s="138">
        <v>0</v>
      </c>
      <c r="T853" s="139">
        <f>S853*H853</f>
        <v>0</v>
      </c>
      <c r="AR853" s="140" t="s">
        <v>244</v>
      </c>
      <c r="AT853" s="140" t="s">
        <v>152</v>
      </c>
      <c r="AU853" s="140" t="s">
        <v>89</v>
      </c>
      <c r="AY853" s="18" t="s">
        <v>150</v>
      </c>
      <c r="BE853" s="141">
        <f>IF(N853="základní",J853,0)</f>
        <v>0</v>
      </c>
      <c r="BF853" s="141">
        <f>IF(N853="snížená",J853,0)</f>
        <v>0</v>
      </c>
      <c r="BG853" s="141">
        <f>IF(N853="zákl. přenesená",J853,0)</f>
        <v>0</v>
      </c>
      <c r="BH853" s="141">
        <f>IF(N853="sníž. přenesená",J853,0)</f>
        <v>0</v>
      </c>
      <c r="BI853" s="141">
        <f>IF(N853="nulová",J853,0)</f>
        <v>0</v>
      </c>
      <c r="BJ853" s="18" t="s">
        <v>40</v>
      </c>
      <c r="BK853" s="141">
        <f>ROUND(I853*H853,2)</f>
        <v>0</v>
      </c>
      <c r="BL853" s="18" t="s">
        <v>244</v>
      </c>
      <c r="BM853" s="140" t="s">
        <v>1214</v>
      </c>
    </row>
    <row r="854" spans="2:65" s="1" customFormat="1">
      <c r="B854" s="34"/>
      <c r="D854" s="163" t="s">
        <v>174</v>
      </c>
      <c r="F854" s="164" t="s">
        <v>1215</v>
      </c>
      <c r="I854" s="165"/>
      <c r="L854" s="34"/>
      <c r="M854" s="166"/>
      <c r="T854" s="55"/>
      <c r="AT854" s="18" t="s">
        <v>174</v>
      </c>
      <c r="AU854" s="18" t="s">
        <v>89</v>
      </c>
    </row>
    <row r="855" spans="2:65" s="1" customFormat="1" ht="16.5" customHeight="1">
      <c r="B855" s="34"/>
      <c r="C855" s="129" t="s">
        <v>1216</v>
      </c>
      <c r="D855" s="129" t="s">
        <v>152</v>
      </c>
      <c r="E855" s="130" t="s">
        <v>1217</v>
      </c>
      <c r="F855" s="131" t="s">
        <v>1218</v>
      </c>
      <c r="G855" s="132" t="s">
        <v>155</v>
      </c>
      <c r="H855" s="133">
        <v>4758.018</v>
      </c>
      <c r="I855" s="134"/>
      <c r="J855" s="135">
        <f>ROUND(I855*H855,2)</f>
        <v>0</v>
      </c>
      <c r="K855" s="131" t="s">
        <v>172</v>
      </c>
      <c r="L855" s="34"/>
      <c r="M855" s="136" t="s">
        <v>32</v>
      </c>
      <c r="N855" s="137" t="s">
        <v>51</v>
      </c>
      <c r="P855" s="138">
        <f>O855*H855</f>
        <v>0</v>
      </c>
      <c r="Q855" s="138">
        <v>2.9999999999999997E-4</v>
      </c>
      <c r="R855" s="138">
        <f>Q855*H855</f>
        <v>1.4274053999999998</v>
      </c>
      <c r="S855" s="138">
        <v>0</v>
      </c>
      <c r="T855" s="139">
        <f>S855*H855</f>
        <v>0</v>
      </c>
      <c r="AR855" s="140" t="s">
        <v>244</v>
      </c>
      <c r="AT855" s="140" t="s">
        <v>152</v>
      </c>
      <c r="AU855" s="140" t="s">
        <v>89</v>
      </c>
      <c r="AY855" s="18" t="s">
        <v>150</v>
      </c>
      <c r="BE855" s="141">
        <f>IF(N855="základní",J855,0)</f>
        <v>0</v>
      </c>
      <c r="BF855" s="141">
        <f>IF(N855="snížená",J855,0)</f>
        <v>0</v>
      </c>
      <c r="BG855" s="141">
        <f>IF(N855="zákl. přenesená",J855,0)</f>
        <v>0</v>
      </c>
      <c r="BH855" s="141">
        <f>IF(N855="sníž. přenesená",J855,0)</f>
        <v>0</v>
      </c>
      <c r="BI855" s="141">
        <f>IF(N855="nulová",J855,0)</f>
        <v>0</v>
      </c>
      <c r="BJ855" s="18" t="s">
        <v>40</v>
      </c>
      <c r="BK855" s="141">
        <f>ROUND(I855*H855,2)</f>
        <v>0</v>
      </c>
      <c r="BL855" s="18" t="s">
        <v>244</v>
      </c>
      <c r="BM855" s="140" t="s">
        <v>1219</v>
      </c>
    </row>
    <row r="856" spans="2:65" s="1" customFormat="1">
      <c r="B856" s="34"/>
      <c r="D856" s="163" t="s">
        <v>174</v>
      </c>
      <c r="F856" s="164" t="s">
        <v>1220</v>
      </c>
      <c r="I856" s="165"/>
      <c r="L856" s="34"/>
      <c r="M856" s="166"/>
      <c r="T856" s="55"/>
      <c r="AT856" s="18" t="s">
        <v>174</v>
      </c>
      <c r="AU856" s="18" t="s">
        <v>89</v>
      </c>
    </row>
    <row r="857" spans="2:65" s="1" customFormat="1" ht="16.5" customHeight="1">
      <c r="B857" s="34"/>
      <c r="C857" s="129" t="s">
        <v>1221</v>
      </c>
      <c r="D857" s="129" t="s">
        <v>152</v>
      </c>
      <c r="E857" s="130" t="s">
        <v>1222</v>
      </c>
      <c r="F857" s="131" t="s">
        <v>1223</v>
      </c>
      <c r="G857" s="132" t="s">
        <v>384</v>
      </c>
      <c r="H857" s="133">
        <v>569.5</v>
      </c>
      <c r="I857" s="134"/>
      <c r="J857" s="135">
        <f>ROUND(I857*H857,2)</f>
        <v>0</v>
      </c>
      <c r="K857" s="131" t="s">
        <v>172</v>
      </c>
      <c r="L857" s="34"/>
      <c r="M857" s="136" t="s">
        <v>32</v>
      </c>
      <c r="N857" s="137" t="s">
        <v>51</v>
      </c>
      <c r="P857" s="138">
        <f>O857*H857</f>
        <v>0</v>
      </c>
      <c r="Q857" s="138">
        <v>1E-4</v>
      </c>
      <c r="R857" s="138">
        <f>Q857*H857</f>
        <v>5.6950000000000001E-2</v>
      </c>
      <c r="S857" s="138">
        <v>0</v>
      </c>
      <c r="T857" s="139">
        <f>S857*H857</f>
        <v>0</v>
      </c>
      <c r="AR857" s="140" t="s">
        <v>244</v>
      </c>
      <c r="AT857" s="140" t="s">
        <v>152</v>
      </c>
      <c r="AU857" s="140" t="s">
        <v>89</v>
      </c>
      <c r="AY857" s="18" t="s">
        <v>150</v>
      </c>
      <c r="BE857" s="141">
        <f>IF(N857="základní",J857,0)</f>
        <v>0</v>
      </c>
      <c r="BF857" s="141">
        <f>IF(N857="snížená",J857,0)</f>
        <v>0</v>
      </c>
      <c r="BG857" s="141">
        <f>IF(N857="zákl. přenesená",J857,0)</f>
        <v>0</v>
      </c>
      <c r="BH857" s="141">
        <f>IF(N857="sníž. přenesená",J857,0)</f>
        <v>0</v>
      </c>
      <c r="BI857" s="141">
        <f>IF(N857="nulová",J857,0)</f>
        <v>0</v>
      </c>
      <c r="BJ857" s="18" t="s">
        <v>40</v>
      </c>
      <c r="BK857" s="141">
        <f>ROUND(I857*H857,2)</f>
        <v>0</v>
      </c>
      <c r="BL857" s="18" t="s">
        <v>244</v>
      </c>
      <c r="BM857" s="140" t="s">
        <v>1224</v>
      </c>
    </row>
    <row r="858" spans="2:65" s="1" customFormat="1">
      <c r="B858" s="34"/>
      <c r="D858" s="163" t="s">
        <v>174</v>
      </c>
      <c r="F858" s="164" t="s">
        <v>1225</v>
      </c>
      <c r="I858" s="165"/>
      <c r="L858" s="34"/>
      <c r="M858" s="166"/>
      <c r="T858" s="55"/>
      <c r="AT858" s="18" t="s">
        <v>174</v>
      </c>
      <c r="AU858" s="18" t="s">
        <v>89</v>
      </c>
    </row>
    <row r="859" spans="2:65" s="12" customFormat="1">
      <c r="B859" s="142"/>
      <c r="D859" s="143" t="s">
        <v>159</v>
      </c>
      <c r="E859" s="144" t="s">
        <v>32</v>
      </c>
      <c r="F859" s="145" t="s">
        <v>586</v>
      </c>
      <c r="H859" s="144" t="s">
        <v>32</v>
      </c>
      <c r="I859" s="146"/>
      <c r="L859" s="142"/>
      <c r="M859" s="147"/>
      <c r="T859" s="148"/>
      <c r="AT859" s="144" t="s">
        <v>159</v>
      </c>
      <c r="AU859" s="144" t="s">
        <v>89</v>
      </c>
      <c r="AV859" s="12" t="s">
        <v>40</v>
      </c>
      <c r="AW859" s="12" t="s">
        <v>38</v>
      </c>
      <c r="AX859" s="12" t="s">
        <v>80</v>
      </c>
      <c r="AY859" s="144" t="s">
        <v>150</v>
      </c>
    </row>
    <row r="860" spans="2:65" s="13" customFormat="1" ht="30.6">
      <c r="B860" s="149"/>
      <c r="D860" s="143" t="s">
        <v>159</v>
      </c>
      <c r="E860" s="150" t="s">
        <v>32</v>
      </c>
      <c r="F860" s="151" t="s">
        <v>1226</v>
      </c>
      <c r="H860" s="152">
        <v>479.4</v>
      </c>
      <c r="I860" s="153"/>
      <c r="L860" s="149"/>
      <c r="M860" s="154"/>
      <c r="T860" s="155"/>
      <c r="AT860" s="150" t="s">
        <v>159</v>
      </c>
      <c r="AU860" s="150" t="s">
        <v>89</v>
      </c>
      <c r="AV860" s="13" t="s">
        <v>89</v>
      </c>
      <c r="AW860" s="13" t="s">
        <v>38</v>
      </c>
      <c r="AX860" s="13" t="s">
        <v>80</v>
      </c>
      <c r="AY860" s="150" t="s">
        <v>150</v>
      </c>
    </row>
    <row r="861" spans="2:65" s="13" customFormat="1">
      <c r="B861" s="149"/>
      <c r="D861" s="143" t="s">
        <v>159</v>
      </c>
      <c r="E861" s="150" t="s">
        <v>32</v>
      </c>
      <c r="F861" s="151" t="s">
        <v>1227</v>
      </c>
      <c r="H861" s="152">
        <v>90.1</v>
      </c>
      <c r="I861" s="153"/>
      <c r="L861" s="149"/>
      <c r="M861" s="154"/>
      <c r="T861" s="155"/>
      <c r="AT861" s="150" t="s">
        <v>159</v>
      </c>
      <c r="AU861" s="150" t="s">
        <v>89</v>
      </c>
      <c r="AV861" s="13" t="s">
        <v>89</v>
      </c>
      <c r="AW861" s="13" t="s">
        <v>38</v>
      </c>
      <c r="AX861" s="13" t="s">
        <v>80</v>
      </c>
      <c r="AY861" s="150" t="s">
        <v>150</v>
      </c>
    </row>
    <row r="862" spans="2:65" s="15" customFormat="1">
      <c r="B862" s="168"/>
      <c r="D862" s="143" t="s">
        <v>159</v>
      </c>
      <c r="E862" s="169" t="s">
        <v>32</v>
      </c>
      <c r="F862" s="170" t="s">
        <v>588</v>
      </c>
      <c r="H862" s="171">
        <v>569.5</v>
      </c>
      <c r="I862" s="172"/>
      <c r="L862" s="168"/>
      <c r="M862" s="173"/>
      <c r="T862" s="174"/>
      <c r="AT862" s="169" t="s">
        <v>159</v>
      </c>
      <c r="AU862" s="169" t="s">
        <v>89</v>
      </c>
      <c r="AV862" s="15" t="s">
        <v>168</v>
      </c>
      <c r="AW862" s="15" t="s">
        <v>38</v>
      </c>
      <c r="AX862" s="15" t="s">
        <v>80</v>
      </c>
      <c r="AY862" s="169" t="s">
        <v>150</v>
      </c>
    </row>
    <row r="863" spans="2:65" s="14" customFormat="1">
      <c r="B863" s="156"/>
      <c r="D863" s="143" t="s">
        <v>159</v>
      </c>
      <c r="E863" s="157" t="s">
        <v>32</v>
      </c>
      <c r="F863" s="158" t="s">
        <v>162</v>
      </c>
      <c r="H863" s="159">
        <v>569.5</v>
      </c>
      <c r="I863" s="160"/>
      <c r="L863" s="156"/>
      <c r="M863" s="161"/>
      <c r="T863" s="162"/>
      <c r="AT863" s="157" t="s">
        <v>159</v>
      </c>
      <c r="AU863" s="157" t="s">
        <v>89</v>
      </c>
      <c r="AV863" s="14" t="s">
        <v>157</v>
      </c>
      <c r="AW863" s="14" t="s">
        <v>38</v>
      </c>
      <c r="AX863" s="14" t="s">
        <v>40</v>
      </c>
      <c r="AY863" s="157" t="s">
        <v>150</v>
      </c>
    </row>
    <row r="864" spans="2:65" s="1" customFormat="1" ht="24.15" customHeight="1">
      <c r="B864" s="34"/>
      <c r="C864" s="129" t="s">
        <v>1228</v>
      </c>
      <c r="D864" s="129" t="s">
        <v>152</v>
      </c>
      <c r="E864" s="130" t="s">
        <v>1229</v>
      </c>
      <c r="F864" s="131" t="s">
        <v>1230</v>
      </c>
      <c r="G864" s="132" t="s">
        <v>384</v>
      </c>
      <c r="H864" s="133">
        <v>524.45000000000005</v>
      </c>
      <c r="I864" s="134"/>
      <c r="J864" s="135">
        <f>ROUND(I864*H864,2)</f>
        <v>0</v>
      </c>
      <c r="K864" s="131" t="s">
        <v>172</v>
      </c>
      <c r="L864" s="34"/>
      <c r="M864" s="136" t="s">
        <v>32</v>
      </c>
      <c r="N864" s="137" t="s">
        <v>51</v>
      </c>
      <c r="P864" s="138">
        <f>O864*H864</f>
        <v>0</v>
      </c>
      <c r="Q864" s="138">
        <v>0</v>
      </c>
      <c r="R864" s="138">
        <f>Q864*H864</f>
        <v>0</v>
      </c>
      <c r="S864" s="138">
        <v>0</v>
      </c>
      <c r="T864" s="139">
        <f>S864*H864</f>
        <v>0</v>
      </c>
      <c r="AR864" s="140" t="s">
        <v>244</v>
      </c>
      <c r="AT864" s="140" t="s">
        <v>152</v>
      </c>
      <c r="AU864" s="140" t="s">
        <v>89</v>
      </c>
      <c r="AY864" s="18" t="s">
        <v>150</v>
      </c>
      <c r="BE864" s="141">
        <f>IF(N864="základní",J864,0)</f>
        <v>0</v>
      </c>
      <c r="BF864" s="141">
        <f>IF(N864="snížená",J864,0)</f>
        <v>0</v>
      </c>
      <c r="BG864" s="141">
        <f>IF(N864="zákl. přenesená",J864,0)</f>
        <v>0</v>
      </c>
      <c r="BH864" s="141">
        <f>IF(N864="sníž. přenesená",J864,0)</f>
        <v>0</v>
      </c>
      <c r="BI864" s="141">
        <f>IF(N864="nulová",J864,0)</f>
        <v>0</v>
      </c>
      <c r="BJ864" s="18" t="s">
        <v>40</v>
      </c>
      <c r="BK864" s="141">
        <f>ROUND(I864*H864,2)</f>
        <v>0</v>
      </c>
      <c r="BL864" s="18" t="s">
        <v>244</v>
      </c>
      <c r="BM864" s="140" t="s">
        <v>1231</v>
      </c>
    </row>
    <row r="865" spans="2:65" s="1" customFormat="1">
      <c r="B865" s="34"/>
      <c r="D865" s="163" t="s">
        <v>174</v>
      </c>
      <c r="F865" s="164" t="s">
        <v>1232</v>
      </c>
      <c r="I865" s="165"/>
      <c r="L865" s="34"/>
      <c r="M865" s="166"/>
      <c r="T865" s="55"/>
      <c r="AT865" s="18" t="s">
        <v>174</v>
      </c>
      <c r="AU865" s="18" t="s">
        <v>89</v>
      </c>
    </row>
    <row r="866" spans="2:65" s="12" customFormat="1">
      <c r="B866" s="142"/>
      <c r="D866" s="143" t="s">
        <v>159</v>
      </c>
      <c r="E866" s="144" t="s">
        <v>32</v>
      </c>
      <c r="F866" s="145" t="s">
        <v>586</v>
      </c>
      <c r="H866" s="144" t="s">
        <v>32</v>
      </c>
      <c r="I866" s="146"/>
      <c r="L866" s="142"/>
      <c r="M866" s="147"/>
      <c r="T866" s="148"/>
      <c r="AT866" s="144" t="s">
        <v>159</v>
      </c>
      <c r="AU866" s="144" t="s">
        <v>89</v>
      </c>
      <c r="AV866" s="12" t="s">
        <v>40</v>
      </c>
      <c r="AW866" s="12" t="s">
        <v>38</v>
      </c>
      <c r="AX866" s="12" t="s">
        <v>80</v>
      </c>
      <c r="AY866" s="144" t="s">
        <v>150</v>
      </c>
    </row>
    <row r="867" spans="2:65" s="13" customFormat="1" ht="30.6">
      <c r="B867" s="149"/>
      <c r="D867" s="143" t="s">
        <v>159</v>
      </c>
      <c r="E867" s="150" t="s">
        <v>32</v>
      </c>
      <c r="F867" s="151" t="s">
        <v>1226</v>
      </c>
      <c r="H867" s="152">
        <v>479.4</v>
      </c>
      <c r="I867" s="153"/>
      <c r="L867" s="149"/>
      <c r="M867" s="154"/>
      <c r="T867" s="155"/>
      <c r="AT867" s="150" t="s">
        <v>159</v>
      </c>
      <c r="AU867" s="150" t="s">
        <v>89</v>
      </c>
      <c r="AV867" s="13" t="s">
        <v>89</v>
      </c>
      <c r="AW867" s="13" t="s">
        <v>38</v>
      </c>
      <c r="AX867" s="13" t="s">
        <v>80</v>
      </c>
      <c r="AY867" s="150" t="s">
        <v>150</v>
      </c>
    </row>
    <row r="868" spans="2:65" s="13" customFormat="1">
      <c r="B868" s="149"/>
      <c r="D868" s="143" t="s">
        <v>159</v>
      </c>
      <c r="E868" s="150" t="s">
        <v>32</v>
      </c>
      <c r="F868" s="151" t="s">
        <v>1233</v>
      </c>
      <c r="H868" s="152">
        <v>45.05</v>
      </c>
      <c r="I868" s="153"/>
      <c r="L868" s="149"/>
      <c r="M868" s="154"/>
      <c r="T868" s="155"/>
      <c r="AT868" s="150" t="s">
        <v>159</v>
      </c>
      <c r="AU868" s="150" t="s">
        <v>89</v>
      </c>
      <c r="AV868" s="13" t="s">
        <v>89</v>
      </c>
      <c r="AW868" s="13" t="s">
        <v>38</v>
      </c>
      <c r="AX868" s="13" t="s">
        <v>80</v>
      </c>
      <c r="AY868" s="150" t="s">
        <v>150</v>
      </c>
    </row>
    <row r="869" spans="2:65" s="15" customFormat="1">
      <c r="B869" s="168"/>
      <c r="D869" s="143" t="s">
        <v>159</v>
      </c>
      <c r="E869" s="169" t="s">
        <v>32</v>
      </c>
      <c r="F869" s="170" t="s">
        <v>588</v>
      </c>
      <c r="H869" s="171">
        <v>524.45000000000005</v>
      </c>
      <c r="I869" s="172"/>
      <c r="L869" s="168"/>
      <c r="M869" s="173"/>
      <c r="T869" s="174"/>
      <c r="AT869" s="169" t="s">
        <v>159</v>
      </c>
      <c r="AU869" s="169" t="s">
        <v>89</v>
      </c>
      <c r="AV869" s="15" t="s">
        <v>168</v>
      </c>
      <c r="AW869" s="15" t="s">
        <v>38</v>
      </c>
      <c r="AX869" s="15" t="s">
        <v>80</v>
      </c>
      <c r="AY869" s="169" t="s">
        <v>150</v>
      </c>
    </row>
    <row r="870" spans="2:65" s="14" customFormat="1">
      <c r="B870" s="156"/>
      <c r="D870" s="143" t="s">
        <v>159</v>
      </c>
      <c r="E870" s="157" t="s">
        <v>32</v>
      </c>
      <c r="F870" s="158" t="s">
        <v>162</v>
      </c>
      <c r="H870" s="159">
        <v>524.45000000000005</v>
      </c>
      <c r="I870" s="160"/>
      <c r="L870" s="156"/>
      <c r="M870" s="161"/>
      <c r="T870" s="162"/>
      <c r="AT870" s="157" t="s">
        <v>159</v>
      </c>
      <c r="AU870" s="157" t="s">
        <v>89</v>
      </c>
      <c r="AV870" s="14" t="s">
        <v>157</v>
      </c>
      <c r="AW870" s="14" t="s">
        <v>38</v>
      </c>
      <c r="AX870" s="14" t="s">
        <v>40</v>
      </c>
      <c r="AY870" s="157" t="s">
        <v>150</v>
      </c>
    </row>
    <row r="871" spans="2:65" s="1" customFormat="1" ht="21.75" customHeight="1">
      <c r="B871" s="34"/>
      <c r="C871" s="178" t="s">
        <v>1234</v>
      </c>
      <c r="D871" s="178" t="s">
        <v>389</v>
      </c>
      <c r="E871" s="179" t="s">
        <v>1235</v>
      </c>
      <c r="F871" s="180" t="s">
        <v>1236</v>
      </c>
      <c r="G871" s="181" t="s">
        <v>384</v>
      </c>
      <c r="H871" s="182">
        <v>576.89499999999998</v>
      </c>
      <c r="I871" s="183"/>
      <c r="J871" s="184">
        <f>ROUND(I871*H871,2)</f>
        <v>0</v>
      </c>
      <c r="K871" s="180" t="s">
        <v>172</v>
      </c>
      <c r="L871" s="185"/>
      <c r="M871" s="186" t="s">
        <v>32</v>
      </c>
      <c r="N871" s="187" t="s">
        <v>51</v>
      </c>
      <c r="P871" s="138">
        <f>O871*H871</f>
        <v>0</v>
      </c>
      <c r="Q871" s="138">
        <v>1.2999999999999999E-4</v>
      </c>
      <c r="R871" s="138">
        <f>Q871*H871</f>
        <v>7.4996349999999989E-2</v>
      </c>
      <c r="S871" s="138">
        <v>0</v>
      </c>
      <c r="T871" s="139">
        <f>S871*H871</f>
        <v>0</v>
      </c>
      <c r="AR871" s="140" t="s">
        <v>537</v>
      </c>
      <c r="AT871" s="140" t="s">
        <v>389</v>
      </c>
      <c r="AU871" s="140" t="s">
        <v>89</v>
      </c>
      <c r="AY871" s="18" t="s">
        <v>150</v>
      </c>
      <c r="BE871" s="141">
        <f>IF(N871="základní",J871,0)</f>
        <v>0</v>
      </c>
      <c r="BF871" s="141">
        <f>IF(N871="snížená",J871,0)</f>
        <v>0</v>
      </c>
      <c r="BG871" s="141">
        <f>IF(N871="zákl. přenesená",J871,0)</f>
        <v>0</v>
      </c>
      <c r="BH871" s="141">
        <f>IF(N871="sníž. přenesená",J871,0)</f>
        <v>0</v>
      </c>
      <c r="BI871" s="141">
        <f>IF(N871="nulová",J871,0)</f>
        <v>0</v>
      </c>
      <c r="BJ871" s="18" t="s">
        <v>40</v>
      </c>
      <c r="BK871" s="141">
        <f>ROUND(I871*H871,2)</f>
        <v>0</v>
      </c>
      <c r="BL871" s="18" t="s">
        <v>244</v>
      </c>
      <c r="BM871" s="140" t="s">
        <v>1237</v>
      </c>
    </row>
    <row r="872" spans="2:65" s="13" customFormat="1">
      <c r="B872" s="149"/>
      <c r="D872" s="143" t="s">
        <v>159</v>
      </c>
      <c r="F872" s="151" t="s">
        <v>1238</v>
      </c>
      <c r="H872" s="152">
        <v>576.89499999999998</v>
      </c>
      <c r="I872" s="153"/>
      <c r="L872" s="149"/>
      <c r="M872" s="154"/>
      <c r="T872" s="155"/>
      <c r="AT872" s="150" t="s">
        <v>159</v>
      </c>
      <c r="AU872" s="150" t="s">
        <v>89</v>
      </c>
      <c r="AV872" s="13" t="s">
        <v>89</v>
      </c>
      <c r="AW872" s="13" t="s">
        <v>4</v>
      </c>
      <c r="AX872" s="13" t="s">
        <v>40</v>
      </c>
      <c r="AY872" s="150" t="s">
        <v>150</v>
      </c>
    </row>
    <row r="873" spans="2:65" s="1" customFormat="1" ht="24.15" customHeight="1">
      <c r="B873" s="34"/>
      <c r="C873" s="129" t="s">
        <v>1239</v>
      </c>
      <c r="D873" s="129" t="s">
        <v>152</v>
      </c>
      <c r="E873" s="130" t="s">
        <v>1240</v>
      </c>
      <c r="F873" s="131" t="s">
        <v>1241</v>
      </c>
      <c r="G873" s="132" t="s">
        <v>171</v>
      </c>
      <c r="H873" s="133">
        <v>22506</v>
      </c>
      <c r="I873" s="134"/>
      <c r="J873" s="135">
        <f>ROUND(I873*H873,2)</f>
        <v>0</v>
      </c>
      <c r="K873" s="131" t="s">
        <v>172</v>
      </c>
      <c r="L873" s="34"/>
      <c r="M873" s="136" t="s">
        <v>32</v>
      </c>
      <c r="N873" s="137" t="s">
        <v>51</v>
      </c>
      <c r="P873" s="138">
        <f>O873*H873</f>
        <v>0</v>
      </c>
      <c r="Q873" s="138">
        <v>0</v>
      </c>
      <c r="R873" s="138">
        <f>Q873*H873</f>
        <v>0</v>
      </c>
      <c r="S873" s="138">
        <v>0</v>
      </c>
      <c r="T873" s="139">
        <f>S873*H873</f>
        <v>0</v>
      </c>
      <c r="AR873" s="140" t="s">
        <v>244</v>
      </c>
      <c r="AT873" s="140" t="s">
        <v>152</v>
      </c>
      <c r="AU873" s="140" t="s">
        <v>89</v>
      </c>
      <c r="AY873" s="18" t="s">
        <v>150</v>
      </c>
      <c r="BE873" s="141">
        <f>IF(N873="základní",J873,0)</f>
        <v>0</v>
      </c>
      <c r="BF873" s="141">
        <f>IF(N873="snížená",J873,0)</f>
        <v>0</v>
      </c>
      <c r="BG873" s="141">
        <f>IF(N873="zákl. přenesená",J873,0)</f>
        <v>0</v>
      </c>
      <c r="BH873" s="141">
        <f>IF(N873="sníž. přenesená",J873,0)</f>
        <v>0</v>
      </c>
      <c r="BI873" s="141">
        <f>IF(N873="nulová",J873,0)</f>
        <v>0</v>
      </c>
      <c r="BJ873" s="18" t="s">
        <v>40</v>
      </c>
      <c r="BK873" s="141">
        <f>ROUND(I873*H873,2)</f>
        <v>0</v>
      </c>
      <c r="BL873" s="18" t="s">
        <v>244</v>
      </c>
      <c r="BM873" s="140" t="s">
        <v>1242</v>
      </c>
    </row>
    <row r="874" spans="2:65" s="1" customFormat="1">
      <c r="B874" s="34"/>
      <c r="D874" s="163" t="s">
        <v>174</v>
      </c>
      <c r="F874" s="164" t="s">
        <v>1243</v>
      </c>
      <c r="I874" s="165"/>
      <c r="L874" s="34"/>
      <c r="M874" s="166"/>
      <c r="T874" s="55"/>
      <c r="AT874" s="18" t="s">
        <v>174</v>
      </c>
      <c r="AU874" s="18" t="s">
        <v>89</v>
      </c>
    </row>
    <row r="875" spans="2:65" s="13" customFormat="1">
      <c r="B875" s="149"/>
      <c r="D875" s="143" t="s">
        <v>159</v>
      </c>
      <c r="E875" s="150" t="s">
        <v>32</v>
      </c>
      <c r="F875" s="151" t="s">
        <v>1244</v>
      </c>
      <c r="H875" s="152">
        <v>22506</v>
      </c>
      <c r="I875" s="153"/>
      <c r="L875" s="149"/>
      <c r="M875" s="154"/>
      <c r="T875" s="155"/>
      <c r="AT875" s="150" t="s">
        <v>159</v>
      </c>
      <c r="AU875" s="150" t="s">
        <v>89</v>
      </c>
      <c r="AV875" s="13" t="s">
        <v>89</v>
      </c>
      <c r="AW875" s="13" t="s">
        <v>38</v>
      </c>
      <c r="AX875" s="13" t="s">
        <v>40</v>
      </c>
      <c r="AY875" s="150" t="s">
        <v>150</v>
      </c>
    </row>
    <row r="876" spans="2:65" s="1" customFormat="1" ht="62.7" customHeight="1">
      <c r="B876" s="34"/>
      <c r="C876" s="129" t="s">
        <v>1245</v>
      </c>
      <c r="D876" s="129" t="s">
        <v>152</v>
      </c>
      <c r="E876" s="130" t="s">
        <v>1246</v>
      </c>
      <c r="F876" s="131" t="s">
        <v>1247</v>
      </c>
      <c r="G876" s="132" t="s">
        <v>171</v>
      </c>
      <c r="H876" s="133">
        <v>298</v>
      </c>
      <c r="I876" s="134"/>
      <c r="J876" s="135">
        <f>ROUND(I876*H876,2)</f>
        <v>0</v>
      </c>
      <c r="K876" s="131" t="s">
        <v>172</v>
      </c>
      <c r="L876" s="34"/>
      <c r="M876" s="136" t="s">
        <v>32</v>
      </c>
      <c r="N876" s="137" t="s">
        <v>51</v>
      </c>
      <c r="P876" s="138">
        <f>O876*H876</f>
        <v>0</v>
      </c>
      <c r="Q876" s="138">
        <v>4.9699999999999996E-3</v>
      </c>
      <c r="R876" s="138">
        <f>Q876*H876</f>
        <v>1.4810599999999998</v>
      </c>
      <c r="S876" s="138">
        <v>0</v>
      </c>
      <c r="T876" s="139">
        <f>S876*H876</f>
        <v>0</v>
      </c>
      <c r="AR876" s="140" t="s">
        <v>244</v>
      </c>
      <c r="AT876" s="140" t="s">
        <v>152</v>
      </c>
      <c r="AU876" s="140" t="s">
        <v>89</v>
      </c>
      <c r="AY876" s="18" t="s">
        <v>150</v>
      </c>
      <c r="BE876" s="141">
        <f>IF(N876="základní",J876,0)</f>
        <v>0</v>
      </c>
      <c r="BF876" s="141">
        <f>IF(N876="snížená",J876,0)</f>
        <v>0</v>
      </c>
      <c r="BG876" s="141">
        <f>IF(N876="zákl. přenesená",J876,0)</f>
        <v>0</v>
      </c>
      <c r="BH876" s="141">
        <f>IF(N876="sníž. přenesená",J876,0)</f>
        <v>0</v>
      </c>
      <c r="BI876" s="141">
        <f>IF(N876="nulová",J876,0)</f>
        <v>0</v>
      </c>
      <c r="BJ876" s="18" t="s">
        <v>40</v>
      </c>
      <c r="BK876" s="141">
        <f>ROUND(I876*H876,2)</f>
        <v>0</v>
      </c>
      <c r="BL876" s="18" t="s">
        <v>244</v>
      </c>
      <c r="BM876" s="140" t="s">
        <v>1248</v>
      </c>
    </row>
    <row r="877" spans="2:65" s="1" customFormat="1">
      <c r="B877" s="34"/>
      <c r="D877" s="163" t="s">
        <v>174</v>
      </c>
      <c r="F877" s="164" t="s">
        <v>1249</v>
      </c>
      <c r="I877" s="165"/>
      <c r="L877" s="34"/>
      <c r="M877" s="166"/>
      <c r="T877" s="55"/>
      <c r="AT877" s="18" t="s">
        <v>174</v>
      </c>
      <c r="AU877" s="18" t="s">
        <v>89</v>
      </c>
    </row>
    <row r="878" spans="2:65" s="12" customFormat="1">
      <c r="B878" s="142"/>
      <c r="D878" s="143" t="s">
        <v>159</v>
      </c>
      <c r="E878" s="144" t="s">
        <v>32</v>
      </c>
      <c r="F878" s="145" t="s">
        <v>586</v>
      </c>
      <c r="H878" s="144" t="s">
        <v>32</v>
      </c>
      <c r="I878" s="146"/>
      <c r="L878" s="142"/>
      <c r="M878" s="147"/>
      <c r="T878" s="148"/>
      <c r="AT878" s="144" t="s">
        <v>159</v>
      </c>
      <c r="AU878" s="144" t="s">
        <v>89</v>
      </c>
      <c r="AV878" s="12" t="s">
        <v>40</v>
      </c>
      <c r="AW878" s="12" t="s">
        <v>38</v>
      </c>
      <c r="AX878" s="12" t="s">
        <v>80</v>
      </c>
      <c r="AY878" s="144" t="s">
        <v>150</v>
      </c>
    </row>
    <row r="879" spans="2:65" s="13" customFormat="1" ht="30.6">
      <c r="B879" s="149"/>
      <c r="D879" s="143" t="s">
        <v>159</v>
      </c>
      <c r="E879" s="150" t="s">
        <v>32</v>
      </c>
      <c r="F879" s="151" t="s">
        <v>1250</v>
      </c>
      <c r="H879" s="152">
        <v>248</v>
      </c>
      <c r="I879" s="153"/>
      <c r="L879" s="149"/>
      <c r="M879" s="154"/>
      <c r="T879" s="155"/>
      <c r="AT879" s="150" t="s">
        <v>159</v>
      </c>
      <c r="AU879" s="150" t="s">
        <v>89</v>
      </c>
      <c r="AV879" s="13" t="s">
        <v>89</v>
      </c>
      <c r="AW879" s="13" t="s">
        <v>38</v>
      </c>
      <c r="AX879" s="13" t="s">
        <v>80</v>
      </c>
      <c r="AY879" s="150" t="s">
        <v>150</v>
      </c>
    </row>
    <row r="880" spans="2:65" s="13" customFormat="1">
      <c r="B880" s="149"/>
      <c r="D880" s="143" t="s">
        <v>159</v>
      </c>
      <c r="E880" s="150" t="s">
        <v>32</v>
      </c>
      <c r="F880" s="151" t="s">
        <v>1251</v>
      </c>
      <c r="H880" s="152">
        <v>50</v>
      </c>
      <c r="I880" s="153"/>
      <c r="L880" s="149"/>
      <c r="M880" s="154"/>
      <c r="T880" s="155"/>
      <c r="AT880" s="150" t="s">
        <v>159</v>
      </c>
      <c r="AU880" s="150" t="s">
        <v>89</v>
      </c>
      <c r="AV880" s="13" t="s">
        <v>89</v>
      </c>
      <c r="AW880" s="13" t="s">
        <v>38</v>
      </c>
      <c r="AX880" s="13" t="s">
        <v>80</v>
      </c>
      <c r="AY880" s="150" t="s">
        <v>150</v>
      </c>
    </row>
    <row r="881" spans="2:65" s="15" customFormat="1">
      <c r="B881" s="168"/>
      <c r="D881" s="143" t="s">
        <v>159</v>
      </c>
      <c r="E881" s="169" t="s">
        <v>32</v>
      </c>
      <c r="F881" s="170" t="s">
        <v>588</v>
      </c>
      <c r="H881" s="171">
        <v>298</v>
      </c>
      <c r="I881" s="172"/>
      <c r="L881" s="168"/>
      <c r="M881" s="173"/>
      <c r="T881" s="174"/>
      <c r="AT881" s="169" t="s">
        <v>159</v>
      </c>
      <c r="AU881" s="169" t="s">
        <v>89</v>
      </c>
      <c r="AV881" s="15" t="s">
        <v>168</v>
      </c>
      <c r="AW881" s="15" t="s">
        <v>38</v>
      </c>
      <c r="AX881" s="15" t="s">
        <v>80</v>
      </c>
      <c r="AY881" s="169" t="s">
        <v>150</v>
      </c>
    </row>
    <row r="882" spans="2:65" s="14" customFormat="1">
      <c r="B882" s="156"/>
      <c r="D882" s="143" t="s">
        <v>159</v>
      </c>
      <c r="E882" s="157" t="s">
        <v>32</v>
      </c>
      <c r="F882" s="158" t="s">
        <v>162</v>
      </c>
      <c r="H882" s="159">
        <v>298</v>
      </c>
      <c r="I882" s="160"/>
      <c r="L882" s="156"/>
      <c r="M882" s="161"/>
      <c r="T882" s="162"/>
      <c r="AT882" s="157" t="s">
        <v>159</v>
      </c>
      <c r="AU882" s="157" t="s">
        <v>89</v>
      </c>
      <c r="AV882" s="14" t="s">
        <v>157</v>
      </c>
      <c r="AW882" s="14" t="s">
        <v>38</v>
      </c>
      <c r="AX882" s="14" t="s">
        <v>40</v>
      </c>
      <c r="AY882" s="157" t="s">
        <v>150</v>
      </c>
    </row>
    <row r="883" spans="2:65" s="1" customFormat="1" ht="24.15" customHeight="1">
      <c r="B883" s="34"/>
      <c r="C883" s="129" t="s">
        <v>1252</v>
      </c>
      <c r="D883" s="129" t="s">
        <v>152</v>
      </c>
      <c r="E883" s="130" t="s">
        <v>1253</v>
      </c>
      <c r="F883" s="131" t="s">
        <v>1254</v>
      </c>
      <c r="G883" s="132" t="s">
        <v>155</v>
      </c>
      <c r="H883" s="133">
        <v>4179.8</v>
      </c>
      <c r="I883" s="134"/>
      <c r="J883" s="135">
        <f>ROUND(I883*H883,2)</f>
        <v>0</v>
      </c>
      <c r="K883" s="131" t="s">
        <v>172</v>
      </c>
      <c r="L883" s="34"/>
      <c r="M883" s="136" t="s">
        <v>32</v>
      </c>
      <c r="N883" s="137" t="s">
        <v>51</v>
      </c>
      <c r="P883" s="138">
        <f>O883*H883</f>
        <v>0</v>
      </c>
      <c r="Q883" s="138">
        <v>7.1500000000000001E-3</v>
      </c>
      <c r="R883" s="138">
        <f>Q883*H883</f>
        <v>29.885570000000001</v>
      </c>
      <c r="S883" s="138">
        <v>0</v>
      </c>
      <c r="T883" s="139">
        <f>S883*H883</f>
        <v>0</v>
      </c>
      <c r="AR883" s="140" t="s">
        <v>244</v>
      </c>
      <c r="AT883" s="140" t="s">
        <v>152</v>
      </c>
      <c r="AU883" s="140" t="s">
        <v>89</v>
      </c>
      <c r="AY883" s="18" t="s">
        <v>150</v>
      </c>
      <c r="BE883" s="141">
        <f>IF(N883="základní",J883,0)</f>
        <v>0</v>
      </c>
      <c r="BF883" s="141">
        <f>IF(N883="snížená",J883,0)</f>
        <v>0</v>
      </c>
      <c r="BG883" s="141">
        <f>IF(N883="zákl. přenesená",J883,0)</f>
        <v>0</v>
      </c>
      <c r="BH883" s="141">
        <f>IF(N883="sníž. přenesená",J883,0)</f>
        <v>0</v>
      </c>
      <c r="BI883" s="141">
        <f>IF(N883="nulová",J883,0)</f>
        <v>0</v>
      </c>
      <c r="BJ883" s="18" t="s">
        <v>40</v>
      </c>
      <c r="BK883" s="141">
        <f>ROUND(I883*H883,2)</f>
        <v>0</v>
      </c>
      <c r="BL883" s="18" t="s">
        <v>244</v>
      </c>
      <c r="BM883" s="140" t="s">
        <v>1255</v>
      </c>
    </row>
    <row r="884" spans="2:65" s="1" customFormat="1">
      <c r="B884" s="34"/>
      <c r="D884" s="163" t="s">
        <v>174</v>
      </c>
      <c r="F884" s="164" t="s">
        <v>1256</v>
      </c>
      <c r="I884" s="165"/>
      <c r="L884" s="34"/>
      <c r="M884" s="166"/>
      <c r="T884" s="55"/>
      <c r="AT884" s="18" t="s">
        <v>174</v>
      </c>
      <c r="AU884" s="18" t="s">
        <v>89</v>
      </c>
    </row>
    <row r="885" spans="2:65" s="13" customFormat="1">
      <c r="B885" s="149"/>
      <c r="D885" s="143" t="s">
        <v>159</v>
      </c>
      <c r="E885" s="150" t="s">
        <v>32</v>
      </c>
      <c r="F885" s="151" t="s">
        <v>902</v>
      </c>
      <c r="H885" s="152">
        <v>2765</v>
      </c>
      <c r="I885" s="153"/>
      <c r="L885" s="149"/>
      <c r="M885" s="154"/>
      <c r="T885" s="155"/>
      <c r="AT885" s="150" t="s">
        <v>159</v>
      </c>
      <c r="AU885" s="150" t="s">
        <v>89</v>
      </c>
      <c r="AV885" s="13" t="s">
        <v>89</v>
      </c>
      <c r="AW885" s="13" t="s">
        <v>38</v>
      </c>
      <c r="AX885" s="13" t="s">
        <v>80</v>
      </c>
      <c r="AY885" s="150" t="s">
        <v>150</v>
      </c>
    </row>
    <row r="886" spans="2:65" s="13" customFormat="1">
      <c r="B886" s="149"/>
      <c r="D886" s="143" t="s">
        <v>159</v>
      </c>
      <c r="E886" s="150" t="s">
        <v>32</v>
      </c>
      <c r="F886" s="151" t="s">
        <v>1257</v>
      </c>
      <c r="H886" s="152">
        <v>1414.8</v>
      </c>
      <c r="I886" s="153"/>
      <c r="L886" s="149"/>
      <c r="M886" s="154"/>
      <c r="T886" s="155"/>
      <c r="AT886" s="150" t="s">
        <v>159</v>
      </c>
      <c r="AU886" s="150" t="s">
        <v>89</v>
      </c>
      <c r="AV886" s="13" t="s">
        <v>89</v>
      </c>
      <c r="AW886" s="13" t="s">
        <v>38</v>
      </c>
      <c r="AX886" s="13" t="s">
        <v>80</v>
      </c>
      <c r="AY886" s="150" t="s">
        <v>150</v>
      </c>
    </row>
    <row r="887" spans="2:65" s="14" customFormat="1">
      <c r="B887" s="156"/>
      <c r="D887" s="143" t="s">
        <v>159</v>
      </c>
      <c r="E887" s="157" t="s">
        <v>32</v>
      </c>
      <c r="F887" s="158" t="s">
        <v>162</v>
      </c>
      <c r="H887" s="159">
        <v>4179.8</v>
      </c>
      <c r="I887" s="160"/>
      <c r="L887" s="156"/>
      <c r="M887" s="161"/>
      <c r="T887" s="162"/>
      <c r="AT887" s="157" t="s">
        <v>159</v>
      </c>
      <c r="AU887" s="157" t="s">
        <v>89</v>
      </c>
      <c r="AV887" s="14" t="s">
        <v>157</v>
      </c>
      <c r="AW887" s="14" t="s">
        <v>38</v>
      </c>
      <c r="AX887" s="14" t="s">
        <v>40</v>
      </c>
      <c r="AY887" s="157" t="s">
        <v>150</v>
      </c>
    </row>
    <row r="888" spans="2:65" s="1" customFormat="1" ht="44.25" customHeight="1">
      <c r="B888" s="34"/>
      <c r="C888" s="129" t="s">
        <v>1258</v>
      </c>
      <c r="D888" s="129" t="s">
        <v>152</v>
      </c>
      <c r="E888" s="130" t="s">
        <v>1259</v>
      </c>
      <c r="F888" s="131" t="s">
        <v>1260</v>
      </c>
      <c r="G888" s="132" t="s">
        <v>155</v>
      </c>
      <c r="H888" s="133">
        <v>4179.8</v>
      </c>
      <c r="I888" s="134"/>
      <c r="J888" s="135">
        <f>ROUND(I888*H888,2)</f>
        <v>0</v>
      </c>
      <c r="K888" s="131" t="s">
        <v>172</v>
      </c>
      <c r="L888" s="34"/>
      <c r="M888" s="136" t="s">
        <v>32</v>
      </c>
      <c r="N888" s="137" t="s">
        <v>51</v>
      </c>
      <c r="P888" s="138">
        <f>O888*H888</f>
        <v>0</v>
      </c>
      <c r="Q888" s="138">
        <v>1.7899999999999999E-3</v>
      </c>
      <c r="R888" s="138">
        <f>Q888*H888</f>
        <v>7.4818420000000003</v>
      </c>
      <c r="S888" s="138">
        <v>0</v>
      </c>
      <c r="T888" s="139">
        <f>S888*H888</f>
        <v>0</v>
      </c>
      <c r="AR888" s="140" t="s">
        <v>244</v>
      </c>
      <c r="AT888" s="140" t="s">
        <v>152</v>
      </c>
      <c r="AU888" s="140" t="s">
        <v>89</v>
      </c>
      <c r="AY888" s="18" t="s">
        <v>150</v>
      </c>
      <c r="BE888" s="141">
        <f>IF(N888="základní",J888,0)</f>
        <v>0</v>
      </c>
      <c r="BF888" s="141">
        <f>IF(N888="snížená",J888,0)</f>
        <v>0</v>
      </c>
      <c r="BG888" s="141">
        <f>IF(N888="zákl. přenesená",J888,0)</f>
        <v>0</v>
      </c>
      <c r="BH888" s="141">
        <f>IF(N888="sníž. přenesená",J888,0)</f>
        <v>0</v>
      </c>
      <c r="BI888" s="141">
        <f>IF(N888="nulová",J888,0)</f>
        <v>0</v>
      </c>
      <c r="BJ888" s="18" t="s">
        <v>40</v>
      </c>
      <c r="BK888" s="141">
        <f>ROUND(I888*H888,2)</f>
        <v>0</v>
      </c>
      <c r="BL888" s="18" t="s">
        <v>244</v>
      </c>
      <c r="BM888" s="140" t="s">
        <v>1261</v>
      </c>
    </row>
    <row r="889" spans="2:65" s="1" customFormat="1">
      <c r="B889" s="34"/>
      <c r="D889" s="163" t="s">
        <v>174</v>
      </c>
      <c r="F889" s="164" t="s">
        <v>1262</v>
      </c>
      <c r="I889" s="165"/>
      <c r="L889" s="34"/>
      <c r="M889" s="166"/>
      <c r="T889" s="55"/>
      <c r="AT889" s="18" t="s">
        <v>174</v>
      </c>
      <c r="AU889" s="18" t="s">
        <v>89</v>
      </c>
    </row>
    <row r="890" spans="2:65" s="1" customFormat="1" ht="44.25" customHeight="1">
      <c r="B890" s="34"/>
      <c r="C890" s="129" t="s">
        <v>1263</v>
      </c>
      <c r="D890" s="129" t="s">
        <v>152</v>
      </c>
      <c r="E890" s="130" t="s">
        <v>1264</v>
      </c>
      <c r="F890" s="131" t="s">
        <v>1265</v>
      </c>
      <c r="G890" s="132" t="s">
        <v>918</v>
      </c>
      <c r="H890" s="188"/>
      <c r="I890" s="134"/>
      <c r="J890" s="135">
        <f>ROUND(I890*H890,2)</f>
        <v>0</v>
      </c>
      <c r="K890" s="131" t="s">
        <v>172</v>
      </c>
      <c r="L890" s="34"/>
      <c r="M890" s="136" t="s">
        <v>32</v>
      </c>
      <c r="N890" s="137" t="s">
        <v>51</v>
      </c>
      <c r="P890" s="138">
        <f>O890*H890</f>
        <v>0</v>
      </c>
      <c r="Q890" s="138">
        <v>0</v>
      </c>
      <c r="R890" s="138">
        <f>Q890*H890</f>
        <v>0</v>
      </c>
      <c r="S890" s="138">
        <v>0</v>
      </c>
      <c r="T890" s="139">
        <f>S890*H890</f>
        <v>0</v>
      </c>
      <c r="AR890" s="140" t="s">
        <v>244</v>
      </c>
      <c r="AT890" s="140" t="s">
        <v>152</v>
      </c>
      <c r="AU890" s="140" t="s">
        <v>89</v>
      </c>
      <c r="AY890" s="18" t="s">
        <v>150</v>
      </c>
      <c r="BE890" s="141">
        <f>IF(N890="základní",J890,0)</f>
        <v>0</v>
      </c>
      <c r="BF890" s="141">
        <f>IF(N890="snížená",J890,0)</f>
        <v>0</v>
      </c>
      <c r="BG890" s="141">
        <f>IF(N890="zákl. přenesená",J890,0)</f>
        <v>0</v>
      </c>
      <c r="BH890" s="141">
        <f>IF(N890="sníž. přenesená",J890,0)</f>
        <v>0</v>
      </c>
      <c r="BI890" s="141">
        <f>IF(N890="nulová",J890,0)</f>
        <v>0</v>
      </c>
      <c r="BJ890" s="18" t="s">
        <v>40</v>
      </c>
      <c r="BK890" s="141">
        <f>ROUND(I890*H890,2)</f>
        <v>0</v>
      </c>
      <c r="BL890" s="18" t="s">
        <v>244</v>
      </c>
      <c r="BM890" s="140" t="s">
        <v>1266</v>
      </c>
    </row>
    <row r="891" spans="2:65" s="1" customFormat="1">
      <c r="B891" s="34"/>
      <c r="D891" s="163" t="s">
        <v>174</v>
      </c>
      <c r="F891" s="164" t="s">
        <v>1267</v>
      </c>
      <c r="I891" s="165"/>
      <c r="L891" s="34"/>
      <c r="M891" s="166"/>
      <c r="T891" s="55"/>
      <c r="AT891" s="18" t="s">
        <v>174</v>
      </c>
      <c r="AU891" s="18" t="s">
        <v>89</v>
      </c>
    </row>
    <row r="892" spans="2:65" s="11" customFormat="1" ht="22.8" customHeight="1">
      <c r="B892" s="117"/>
      <c r="D892" s="118" t="s">
        <v>79</v>
      </c>
      <c r="E892" s="127" t="s">
        <v>1268</v>
      </c>
      <c r="F892" s="127" t="s">
        <v>1269</v>
      </c>
      <c r="I892" s="120"/>
      <c r="J892" s="128">
        <f>BK892</f>
        <v>0</v>
      </c>
      <c r="L892" s="117"/>
      <c r="M892" s="122"/>
      <c r="P892" s="123">
        <f>SUM(P893:P895)</f>
        <v>0</v>
      </c>
      <c r="R892" s="123">
        <f>SUM(R893:R895)</f>
        <v>0</v>
      </c>
      <c r="T892" s="124">
        <f>SUM(T893:T895)</f>
        <v>0</v>
      </c>
      <c r="AR892" s="118" t="s">
        <v>89</v>
      </c>
      <c r="AT892" s="125" t="s">
        <v>79</v>
      </c>
      <c r="AU892" s="125" t="s">
        <v>40</v>
      </c>
      <c r="AY892" s="118" t="s">
        <v>150</v>
      </c>
      <c r="BK892" s="126">
        <f>SUM(BK893:BK895)</f>
        <v>0</v>
      </c>
    </row>
    <row r="893" spans="2:65" s="1" customFormat="1" ht="24.15" customHeight="1">
      <c r="B893" s="34"/>
      <c r="C893" s="129" t="s">
        <v>1270</v>
      </c>
      <c r="D893" s="129" t="s">
        <v>152</v>
      </c>
      <c r="E893" s="130" t="s">
        <v>1271</v>
      </c>
      <c r="F893" s="131" t="s">
        <v>1272</v>
      </c>
      <c r="G893" s="132" t="s">
        <v>171</v>
      </c>
      <c r="H893" s="133">
        <v>1</v>
      </c>
      <c r="I893" s="134"/>
      <c r="J893" s="135">
        <f>ROUND(I893*H893,2)</f>
        <v>0</v>
      </c>
      <c r="K893" s="131" t="s">
        <v>156</v>
      </c>
      <c r="L893" s="34"/>
      <c r="M893" s="136" t="s">
        <v>32</v>
      </c>
      <c r="N893" s="137" t="s">
        <v>51</v>
      </c>
      <c r="P893" s="138">
        <f>O893*H893</f>
        <v>0</v>
      </c>
      <c r="Q893" s="138">
        <v>0</v>
      </c>
      <c r="R893" s="138">
        <f>Q893*H893</f>
        <v>0</v>
      </c>
      <c r="S893" s="138">
        <v>0</v>
      </c>
      <c r="T893" s="139">
        <f>S893*H893</f>
        <v>0</v>
      </c>
      <c r="AR893" s="140" t="s">
        <v>244</v>
      </c>
      <c r="AT893" s="140" t="s">
        <v>152</v>
      </c>
      <c r="AU893" s="140" t="s">
        <v>89</v>
      </c>
      <c r="AY893" s="18" t="s">
        <v>150</v>
      </c>
      <c r="BE893" s="141">
        <f>IF(N893="základní",J893,0)</f>
        <v>0</v>
      </c>
      <c r="BF893" s="141">
        <f>IF(N893="snížená",J893,0)</f>
        <v>0</v>
      </c>
      <c r="BG893" s="141">
        <f>IF(N893="zákl. přenesená",J893,0)</f>
        <v>0</v>
      </c>
      <c r="BH893" s="141">
        <f>IF(N893="sníž. přenesená",J893,0)</f>
        <v>0</v>
      </c>
      <c r="BI893" s="141">
        <f>IF(N893="nulová",J893,0)</f>
        <v>0</v>
      </c>
      <c r="BJ893" s="18" t="s">
        <v>40</v>
      </c>
      <c r="BK893" s="141">
        <f>ROUND(I893*H893,2)</f>
        <v>0</v>
      </c>
      <c r="BL893" s="18" t="s">
        <v>244</v>
      </c>
      <c r="BM893" s="140" t="s">
        <v>1273</v>
      </c>
    </row>
    <row r="894" spans="2:65" s="1" customFormat="1" ht="49.05" customHeight="1">
      <c r="B894" s="34"/>
      <c r="C894" s="129" t="s">
        <v>1274</v>
      </c>
      <c r="D894" s="129" t="s">
        <v>152</v>
      </c>
      <c r="E894" s="130" t="s">
        <v>1275</v>
      </c>
      <c r="F894" s="131" t="s">
        <v>1276</v>
      </c>
      <c r="G894" s="132" t="s">
        <v>918</v>
      </c>
      <c r="H894" s="188"/>
      <c r="I894" s="134"/>
      <c r="J894" s="135">
        <f>ROUND(I894*H894,2)</f>
        <v>0</v>
      </c>
      <c r="K894" s="131" t="s">
        <v>172</v>
      </c>
      <c r="L894" s="34"/>
      <c r="M894" s="136" t="s">
        <v>32</v>
      </c>
      <c r="N894" s="137" t="s">
        <v>51</v>
      </c>
      <c r="P894" s="138">
        <f>O894*H894</f>
        <v>0</v>
      </c>
      <c r="Q894" s="138">
        <v>0</v>
      </c>
      <c r="R894" s="138">
        <f>Q894*H894</f>
        <v>0</v>
      </c>
      <c r="S894" s="138">
        <v>0</v>
      </c>
      <c r="T894" s="139">
        <f>S894*H894</f>
        <v>0</v>
      </c>
      <c r="AR894" s="140" t="s">
        <v>244</v>
      </c>
      <c r="AT894" s="140" t="s">
        <v>152</v>
      </c>
      <c r="AU894" s="140" t="s">
        <v>89</v>
      </c>
      <c r="AY894" s="18" t="s">
        <v>150</v>
      </c>
      <c r="BE894" s="141">
        <f>IF(N894="základní",J894,0)</f>
        <v>0</v>
      </c>
      <c r="BF894" s="141">
        <f>IF(N894="snížená",J894,0)</f>
        <v>0</v>
      </c>
      <c r="BG894" s="141">
        <f>IF(N894="zákl. přenesená",J894,0)</f>
        <v>0</v>
      </c>
      <c r="BH894" s="141">
        <f>IF(N894="sníž. přenesená",J894,0)</f>
        <v>0</v>
      </c>
      <c r="BI894" s="141">
        <f>IF(N894="nulová",J894,0)</f>
        <v>0</v>
      </c>
      <c r="BJ894" s="18" t="s">
        <v>40</v>
      </c>
      <c r="BK894" s="141">
        <f>ROUND(I894*H894,2)</f>
        <v>0</v>
      </c>
      <c r="BL894" s="18" t="s">
        <v>244</v>
      </c>
      <c r="BM894" s="140" t="s">
        <v>1277</v>
      </c>
    </row>
    <row r="895" spans="2:65" s="1" customFormat="1">
      <c r="B895" s="34"/>
      <c r="D895" s="163" t="s">
        <v>174</v>
      </c>
      <c r="F895" s="164" t="s">
        <v>1278</v>
      </c>
      <c r="I895" s="165"/>
      <c r="L895" s="34"/>
      <c r="M895" s="166"/>
      <c r="T895" s="55"/>
      <c r="AT895" s="18" t="s">
        <v>174</v>
      </c>
      <c r="AU895" s="18" t="s">
        <v>89</v>
      </c>
    </row>
    <row r="896" spans="2:65" s="11" customFormat="1" ht="22.8" customHeight="1">
      <c r="B896" s="117"/>
      <c r="D896" s="118" t="s">
        <v>79</v>
      </c>
      <c r="E896" s="127" t="s">
        <v>1279</v>
      </c>
      <c r="F896" s="127" t="s">
        <v>1280</v>
      </c>
      <c r="I896" s="120"/>
      <c r="J896" s="128">
        <f>BK896</f>
        <v>0</v>
      </c>
      <c r="L896" s="117"/>
      <c r="M896" s="122"/>
      <c r="P896" s="123">
        <f>SUM(P897:P943)</f>
        <v>0</v>
      </c>
      <c r="R896" s="123">
        <f>SUM(R897:R943)</f>
        <v>21.527074170000006</v>
      </c>
      <c r="T896" s="124">
        <f>SUM(T897:T943)</f>
        <v>0</v>
      </c>
      <c r="AR896" s="118" t="s">
        <v>89</v>
      </c>
      <c r="AT896" s="125" t="s">
        <v>79</v>
      </c>
      <c r="AU896" s="125" t="s">
        <v>40</v>
      </c>
      <c r="AY896" s="118" t="s">
        <v>150</v>
      </c>
      <c r="BK896" s="126">
        <f>SUM(BK897:BK943)</f>
        <v>0</v>
      </c>
    </row>
    <row r="897" spans="2:65" s="1" customFormat="1" ht="24.15" customHeight="1">
      <c r="B897" s="34"/>
      <c r="C897" s="129" t="s">
        <v>1281</v>
      </c>
      <c r="D897" s="129" t="s">
        <v>152</v>
      </c>
      <c r="E897" s="130" t="s">
        <v>1282</v>
      </c>
      <c r="F897" s="131" t="s">
        <v>1283</v>
      </c>
      <c r="G897" s="132" t="s">
        <v>155</v>
      </c>
      <c r="H897" s="133">
        <v>30848.012999999999</v>
      </c>
      <c r="I897" s="134"/>
      <c r="J897" s="135">
        <f>ROUND(I897*H897,2)</f>
        <v>0</v>
      </c>
      <c r="K897" s="131" t="s">
        <v>172</v>
      </c>
      <c r="L897" s="34"/>
      <c r="M897" s="136" t="s">
        <v>32</v>
      </c>
      <c r="N897" s="137" t="s">
        <v>51</v>
      </c>
      <c r="P897" s="138">
        <f>O897*H897</f>
        <v>0</v>
      </c>
      <c r="Q897" s="138">
        <v>0</v>
      </c>
      <c r="R897" s="138">
        <f>Q897*H897</f>
        <v>0</v>
      </c>
      <c r="S897" s="138">
        <v>0</v>
      </c>
      <c r="T897" s="139">
        <f>S897*H897</f>
        <v>0</v>
      </c>
      <c r="AR897" s="140" t="s">
        <v>244</v>
      </c>
      <c r="AT897" s="140" t="s">
        <v>152</v>
      </c>
      <c r="AU897" s="140" t="s">
        <v>89</v>
      </c>
      <c r="AY897" s="18" t="s">
        <v>150</v>
      </c>
      <c r="BE897" s="141">
        <f>IF(N897="základní",J897,0)</f>
        <v>0</v>
      </c>
      <c r="BF897" s="141">
        <f>IF(N897="snížená",J897,0)</f>
        <v>0</v>
      </c>
      <c r="BG897" s="141">
        <f>IF(N897="zákl. přenesená",J897,0)</f>
        <v>0</v>
      </c>
      <c r="BH897" s="141">
        <f>IF(N897="sníž. přenesená",J897,0)</f>
        <v>0</v>
      </c>
      <c r="BI897" s="141">
        <f>IF(N897="nulová",J897,0)</f>
        <v>0</v>
      </c>
      <c r="BJ897" s="18" t="s">
        <v>40</v>
      </c>
      <c r="BK897" s="141">
        <f>ROUND(I897*H897,2)</f>
        <v>0</v>
      </c>
      <c r="BL897" s="18" t="s">
        <v>244</v>
      </c>
      <c r="BM897" s="140" t="s">
        <v>1284</v>
      </c>
    </row>
    <row r="898" spans="2:65" s="1" customFormat="1">
      <c r="B898" s="34"/>
      <c r="D898" s="163" t="s">
        <v>174</v>
      </c>
      <c r="F898" s="164" t="s">
        <v>1285</v>
      </c>
      <c r="I898" s="165"/>
      <c r="L898" s="34"/>
      <c r="M898" s="166"/>
      <c r="T898" s="55"/>
      <c r="AT898" s="18" t="s">
        <v>174</v>
      </c>
      <c r="AU898" s="18" t="s">
        <v>89</v>
      </c>
    </row>
    <row r="899" spans="2:65" s="12" customFormat="1">
      <c r="B899" s="142"/>
      <c r="D899" s="143" t="s">
        <v>159</v>
      </c>
      <c r="E899" s="144" t="s">
        <v>32</v>
      </c>
      <c r="F899" s="145" t="s">
        <v>376</v>
      </c>
      <c r="H899" s="144" t="s">
        <v>32</v>
      </c>
      <c r="I899" s="146"/>
      <c r="L899" s="142"/>
      <c r="M899" s="147"/>
      <c r="T899" s="148"/>
      <c r="AT899" s="144" t="s">
        <v>159</v>
      </c>
      <c r="AU899" s="144" t="s">
        <v>89</v>
      </c>
      <c r="AV899" s="12" t="s">
        <v>40</v>
      </c>
      <c r="AW899" s="12" t="s">
        <v>38</v>
      </c>
      <c r="AX899" s="12" t="s">
        <v>80</v>
      </c>
      <c r="AY899" s="144" t="s">
        <v>150</v>
      </c>
    </row>
    <row r="900" spans="2:65" s="13" customFormat="1">
      <c r="B900" s="149"/>
      <c r="D900" s="143" t="s">
        <v>159</v>
      </c>
      <c r="E900" s="150" t="s">
        <v>32</v>
      </c>
      <c r="F900" s="151" t="s">
        <v>1286</v>
      </c>
      <c r="H900" s="152">
        <v>30848.012999999999</v>
      </c>
      <c r="I900" s="153"/>
      <c r="L900" s="149"/>
      <c r="M900" s="154"/>
      <c r="T900" s="155"/>
      <c r="AT900" s="150" t="s">
        <v>159</v>
      </c>
      <c r="AU900" s="150" t="s">
        <v>89</v>
      </c>
      <c r="AV900" s="13" t="s">
        <v>89</v>
      </c>
      <c r="AW900" s="13" t="s">
        <v>38</v>
      </c>
      <c r="AX900" s="13" t="s">
        <v>80</v>
      </c>
      <c r="AY900" s="150" t="s">
        <v>150</v>
      </c>
    </row>
    <row r="901" spans="2:65" s="15" customFormat="1">
      <c r="B901" s="168"/>
      <c r="D901" s="143" t="s">
        <v>159</v>
      </c>
      <c r="E901" s="169" t="s">
        <v>32</v>
      </c>
      <c r="F901" s="170" t="s">
        <v>388</v>
      </c>
      <c r="H901" s="171">
        <v>30848.012999999999</v>
      </c>
      <c r="I901" s="172"/>
      <c r="L901" s="168"/>
      <c r="M901" s="173"/>
      <c r="T901" s="174"/>
      <c r="AT901" s="169" t="s">
        <v>159</v>
      </c>
      <c r="AU901" s="169" t="s">
        <v>89</v>
      </c>
      <c r="AV901" s="15" t="s">
        <v>168</v>
      </c>
      <c r="AW901" s="15" t="s">
        <v>38</v>
      </c>
      <c r="AX901" s="15" t="s">
        <v>80</v>
      </c>
      <c r="AY901" s="169" t="s">
        <v>150</v>
      </c>
    </row>
    <row r="902" spans="2:65" s="14" customFormat="1">
      <c r="B902" s="156"/>
      <c r="D902" s="143" t="s">
        <v>159</v>
      </c>
      <c r="E902" s="157" t="s">
        <v>32</v>
      </c>
      <c r="F902" s="158" t="s">
        <v>162</v>
      </c>
      <c r="H902" s="159">
        <v>30848.012999999999</v>
      </c>
      <c r="I902" s="160"/>
      <c r="L902" s="156"/>
      <c r="M902" s="161"/>
      <c r="T902" s="162"/>
      <c r="AT902" s="157" t="s">
        <v>159</v>
      </c>
      <c r="AU902" s="157" t="s">
        <v>89</v>
      </c>
      <c r="AV902" s="14" t="s">
        <v>157</v>
      </c>
      <c r="AW902" s="14" t="s">
        <v>38</v>
      </c>
      <c r="AX902" s="14" t="s">
        <v>40</v>
      </c>
      <c r="AY902" s="157" t="s">
        <v>150</v>
      </c>
    </row>
    <row r="903" spans="2:65" s="1" customFormat="1" ht="24.15" customHeight="1">
      <c r="B903" s="34"/>
      <c r="C903" s="129" t="s">
        <v>1287</v>
      </c>
      <c r="D903" s="129" t="s">
        <v>152</v>
      </c>
      <c r="E903" s="130" t="s">
        <v>1288</v>
      </c>
      <c r="F903" s="131" t="s">
        <v>1289</v>
      </c>
      <c r="G903" s="132" t="s">
        <v>155</v>
      </c>
      <c r="H903" s="133">
        <v>30848.012999999999</v>
      </c>
      <c r="I903" s="134"/>
      <c r="J903" s="135">
        <f>ROUND(I903*H903,2)</f>
        <v>0</v>
      </c>
      <c r="K903" s="131" t="s">
        <v>172</v>
      </c>
      <c r="L903" s="34"/>
      <c r="M903" s="136" t="s">
        <v>32</v>
      </c>
      <c r="N903" s="137" t="s">
        <v>51</v>
      </c>
      <c r="P903" s="138">
        <f>O903*H903</f>
        <v>0</v>
      </c>
      <c r="Q903" s="138">
        <v>1.6000000000000001E-4</v>
      </c>
      <c r="R903" s="138">
        <f>Q903*H903</f>
        <v>4.9356820800000003</v>
      </c>
      <c r="S903" s="138">
        <v>0</v>
      </c>
      <c r="T903" s="139">
        <f>S903*H903</f>
        <v>0</v>
      </c>
      <c r="AR903" s="140" t="s">
        <v>244</v>
      </c>
      <c r="AT903" s="140" t="s">
        <v>152</v>
      </c>
      <c r="AU903" s="140" t="s">
        <v>89</v>
      </c>
      <c r="AY903" s="18" t="s">
        <v>150</v>
      </c>
      <c r="BE903" s="141">
        <f>IF(N903="základní",J903,0)</f>
        <v>0</v>
      </c>
      <c r="BF903" s="141">
        <f>IF(N903="snížená",J903,0)</f>
        <v>0</v>
      </c>
      <c r="BG903" s="141">
        <f>IF(N903="zákl. přenesená",J903,0)</f>
        <v>0</v>
      </c>
      <c r="BH903" s="141">
        <f>IF(N903="sníž. přenesená",J903,0)</f>
        <v>0</v>
      </c>
      <c r="BI903" s="141">
        <f>IF(N903="nulová",J903,0)</f>
        <v>0</v>
      </c>
      <c r="BJ903" s="18" t="s">
        <v>40</v>
      </c>
      <c r="BK903" s="141">
        <f>ROUND(I903*H903,2)</f>
        <v>0</v>
      </c>
      <c r="BL903" s="18" t="s">
        <v>244</v>
      </c>
      <c r="BM903" s="140" t="s">
        <v>1290</v>
      </c>
    </row>
    <row r="904" spans="2:65" s="1" customFormat="1">
      <c r="B904" s="34"/>
      <c r="D904" s="163" t="s">
        <v>174</v>
      </c>
      <c r="F904" s="164" t="s">
        <v>1291</v>
      </c>
      <c r="I904" s="165"/>
      <c r="L904" s="34"/>
      <c r="M904" s="166"/>
      <c r="T904" s="55"/>
      <c r="AT904" s="18" t="s">
        <v>174</v>
      </c>
      <c r="AU904" s="18" t="s">
        <v>89</v>
      </c>
    </row>
    <row r="905" spans="2:65" s="1" customFormat="1" ht="44.25" customHeight="1">
      <c r="B905" s="34"/>
      <c r="C905" s="129" t="s">
        <v>1292</v>
      </c>
      <c r="D905" s="129" t="s">
        <v>152</v>
      </c>
      <c r="E905" s="130" t="s">
        <v>1293</v>
      </c>
      <c r="F905" s="131" t="s">
        <v>1294</v>
      </c>
      <c r="G905" s="132" t="s">
        <v>155</v>
      </c>
      <c r="H905" s="133">
        <v>30848.012999999999</v>
      </c>
      <c r="I905" s="134"/>
      <c r="J905" s="135">
        <f>ROUND(I905*H905,2)</f>
        <v>0</v>
      </c>
      <c r="K905" s="131" t="s">
        <v>172</v>
      </c>
      <c r="L905" s="34"/>
      <c r="M905" s="136" t="s">
        <v>32</v>
      </c>
      <c r="N905" s="137" t="s">
        <v>51</v>
      </c>
      <c r="P905" s="138">
        <f>O905*H905</f>
        <v>0</v>
      </c>
      <c r="Q905" s="138">
        <v>3.3E-4</v>
      </c>
      <c r="R905" s="138">
        <f>Q905*H905</f>
        <v>10.17984429</v>
      </c>
      <c r="S905" s="138">
        <v>0</v>
      </c>
      <c r="T905" s="139">
        <f>S905*H905</f>
        <v>0</v>
      </c>
      <c r="AR905" s="140" t="s">
        <v>244</v>
      </c>
      <c r="AT905" s="140" t="s">
        <v>152</v>
      </c>
      <c r="AU905" s="140" t="s">
        <v>89</v>
      </c>
      <c r="AY905" s="18" t="s">
        <v>150</v>
      </c>
      <c r="BE905" s="141">
        <f>IF(N905="základní",J905,0)</f>
        <v>0</v>
      </c>
      <c r="BF905" s="141">
        <f>IF(N905="snížená",J905,0)</f>
        <v>0</v>
      </c>
      <c r="BG905" s="141">
        <f>IF(N905="zákl. přenesená",J905,0)</f>
        <v>0</v>
      </c>
      <c r="BH905" s="141">
        <f>IF(N905="sníž. přenesená",J905,0)</f>
        <v>0</v>
      </c>
      <c r="BI905" s="141">
        <f>IF(N905="nulová",J905,0)</f>
        <v>0</v>
      </c>
      <c r="BJ905" s="18" t="s">
        <v>40</v>
      </c>
      <c r="BK905" s="141">
        <f>ROUND(I905*H905,2)</f>
        <v>0</v>
      </c>
      <c r="BL905" s="18" t="s">
        <v>244</v>
      </c>
      <c r="BM905" s="140" t="s">
        <v>1295</v>
      </c>
    </row>
    <row r="906" spans="2:65" s="1" customFormat="1">
      <c r="B906" s="34"/>
      <c r="D906" s="163" t="s">
        <v>174</v>
      </c>
      <c r="F906" s="164" t="s">
        <v>1296</v>
      </c>
      <c r="I906" s="165"/>
      <c r="L906" s="34"/>
      <c r="M906" s="166"/>
      <c r="T906" s="55"/>
      <c r="AT906" s="18" t="s">
        <v>174</v>
      </c>
      <c r="AU906" s="18" t="s">
        <v>89</v>
      </c>
    </row>
    <row r="907" spans="2:65" s="1" customFormat="1" ht="24.15" customHeight="1">
      <c r="B907" s="34"/>
      <c r="C907" s="129" t="s">
        <v>1297</v>
      </c>
      <c r="D907" s="129" t="s">
        <v>152</v>
      </c>
      <c r="E907" s="130" t="s">
        <v>1298</v>
      </c>
      <c r="F907" s="131" t="s">
        <v>1299</v>
      </c>
      <c r="G907" s="132" t="s">
        <v>155</v>
      </c>
      <c r="H907" s="133">
        <v>2016.21</v>
      </c>
      <c r="I907" s="134"/>
      <c r="J907" s="135">
        <f>ROUND(I907*H907,2)</f>
        <v>0</v>
      </c>
      <c r="K907" s="131" t="s">
        <v>172</v>
      </c>
      <c r="L907" s="34"/>
      <c r="M907" s="136" t="s">
        <v>32</v>
      </c>
      <c r="N907" s="137" t="s">
        <v>51</v>
      </c>
      <c r="P907" s="138">
        <f>O907*H907</f>
        <v>0</v>
      </c>
      <c r="Q907" s="138">
        <v>0</v>
      </c>
      <c r="R907" s="138">
        <f>Q907*H907</f>
        <v>0</v>
      </c>
      <c r="S907" s="138">
        <v>0</v>
      </c>
      <c r="T907" s="139">
        <f>S907*H907</f>
        <v>0</v>
      </c>
      <c r="AR907" s="140" t="s">
        <v>244</v>
      </c>
      <c r="AT907" s="140" t="s">
        <v>152</v>
      </c>
      <c r="AU907" s="140" t="s">
        <v>89</v>
      </c>
      <c r="AY907" s="18" t="s">
        <v>150</v>
      </c>
      <c r="BE907" s="141">
        <f>IF(N907="základní",J907,0)</f>
        <v>0</v>
      </c>
      <c r="BF907" s="141">
        <f>IF(N907="snížená",J907,0)</f>
        <v>0</v>
      </c>
      <c r="BG907" s="141">
        <f>IF(N907="zákl. přenesená",J907,0)</f>
        <v>0</v>
      </c>
      <c r="BH907" s="141">
        <f>IF(N907="sníž. přenesená",J907,0)</f>
        <v>0</v>
      </c>
      <c r="BI907" s="141">
        <f>IF(N907="nulová",J907,0)</f>
        <v>0</v>
      </c>
      <c r="BJ907" s="18" t="s">
        <v>40</v>
      </c>
      <c r="BK907" s="141">
        <f>ROUND(I907*H907,2)</f>
        <v>0</v>
      </c>
      <c r="BL907" s="18" t="s">
        <v>244</v>
      </c>
      <c r="BM907" s="140" t="s">
        <v>1300</v>
      </c>
    </row>
    <row r="908" spans="2:65" s="1" customFormat="1">
      <c r="B908" s="34"/>
      <c r="D908" s="163" t="s">
        <v>174</v>
      </c>
      <c r="F908" s="164" t="s">
        <v>1301</v>
      </c>
      <c r="I908" s="165"/>
      <c r="L908" s="34"/>
      <c r="M908" s="166"/>
      <c r="T908" s="55"/>
      <c r="AT908" s="18" t="s">
        <v>174</v>
      </c>
      <c r="AU908" s="18" t="s">
        <v>89</v>
      </c>
    </row>
    <row r="909" spans="2:65" s="12" customFormat="1">
      <c r="B909" s="142"/>
      <c r="D909" s="143" t="s">
        <v>159</v>
      </c>
      <c r="E909" s="144" t="s">
        <v>32</v>
      </c>
      <c r="F909" s="145" t="s">
        <v>376</v>
      </c>
      <c r="H909" s="144" t="s">
        <v>32</v>
      </c>
      <c r="I909" s="146"/>
      <c r="L909" s="142"/>
      <c r="M909" s="147"/>
      <c r="T909" s="148"/>
      <c r="AT909" s="144" t="s">
        <v>159</v>
      </c>
      <c r="AU909" s="144" t="s">
        <v>89</v>
      </c>
      <c r="AV909" s="12" t="s">
        <v>40</v>
      </c>
      <c r="AW909" s="12" t="s">
        <v>38</v>
      </c>
      <c r="AX909" s="12" t="s">
        <v>80</v>
      </c>
      <c r="AY909" s="144" t="s">
        <v>150</v>
      </c>
    </row>
    <row r="910" spans="2:65" s="13" customFormat="1">
      <c r="B910" s="149"/>
      <c r="D910" s="143" t="s">
        <v>159</v>
      </c>
      <c r="E910" s="150" t="s">
        <v>32</v>
      </c>
      <c r="F910" s="151" t="s">
        <v>1302</v>
      </c>
      <c r="H910" s="152">
        <v>1298.5</v>
      </c>
      <c r="I910" s="153"/>
      <c r="L910" s="149"/>
      <c r="M910" s="154"/>
      <c r="T910" s="155"/>
      <c r="AT910" s="150" t="s">
        <v>159</v>
      </c>
      <c r="AU910" s="150" t="s">
        <v>89</v>
      </c>
      <c r="AV910" s="13" t="s">
        <v>89</v>
      </c>
      <c r="AW910" s="13" t="s">
        <v>38</v>
      </c>
      <c r="AX910" s="13" t="s">
        <v>80</v>
      </c>
      <c r="AY910" s="150" t="s">
        <v>150</v>
      </c>
    </row>
    <row r="911" spans="2:65" s="13" customFormat="1">
      <c r="B911" s="149"/>
      <c r="D911" s="143" t="s">
        <v>159</v>
      </c>
      <c r="E911" s="150" t="s">
        <v>32</v>
      </c>
      <c r="F911" s="151" t="s">
        <v>1303</v>
      </c>
      <c r="H911" s="152">
        <v>217.04</v>
      </c>
      <c r="I911" s="153"/>
      <c r="L911" s="149"/>
      <c r="M911" s="154"/>
      <c r="T911" s="155"/>
      <c r="AT911" s="150" t="s">
        <v>159</v>
      </c>
      <c r="AU911" s="150" t="s">
        <v>89</v>
      </c>
      <c r="AV911" s="13" t="s">
        <v>89</v>
      </c>
      <c r="AW911" s="13" t="s">
        <v>38</v>
      </c>
      <c r="AX911" s="13" t="s">
        <v>80</v>
      </c>
      <c r="AY911" s="150" t="s">
        <v>150</v>
      </c>
    </row>
    <row r="912" spans="2:65" s="13" customFormat="1">
      <c r="B912" s="149"/>
      <c r="D912" s="143" t="s">
        <v>159</v>
      </c>
      <c r="E912" s="150" t="s">
        <v>32</v>
      </c>
      <c r="F912" s="151" t="s">
        <v>1304</v>
      </c>
      <c r="H912" s="152">
        <v>83.36</v>
      </c>
      <c r="I912" s="153"/>
      <c r="L912" s="149"/>
      <c r="M912" s="154"/>
      <c r="T912" s="155"/>
      <c r="AT912" s="150" t="s">
        <v>159</v>
      </c>
      <c r="AU912" s="150" t="s">
        <v>89</v>
      </c>
      <c r="AV912" s="13" t="s">
        <v>89</v>
      </c>
      <c r="AW912" s="13" t="s">
        <v>38</v>
      </c>
      <c r="AX912" s="13" t="s">
        <v>80</v>
      </c>
      <c r="AY912" s="150" t="s">
        <v>150</v>
      </c>
    </row>
    <row r="913" spans="2:51" s="13" customFormat="1">
      <c r="B913" s="149"/>
      <c r="D913" s="143" t="s">
        <v>159</v>
      </c>
      <c r="E913" s="150" t="s">
        <v>32</v>
      </c>
      <c r="F913" s="151" t="s">
        <v>1305</v>
      </c>
      <c r="H913" s="152">
        <v>16.53</v>
      </c>
      <c r="I913" s="153"/>
      <c r="L913" s="149"/>
      <c r="M913" s="154"/>
      <c r="T913" s="155"/>
      <c r="AT913" s="150" t="s">
        <v>159</v>
      </c>
      <c r="AU913" s="150" t="s">
        <v>89</v>
      </c>
      <c r="AV913" s="13" t="s">
        <v>89</v>
      </c>
      <c r="AW913" s="13" t="s">
        <v>38</v>
      </c>
      <c r="AX913" s="13" t="s">
        <v>80</v>
      </c>
      <c r="AY913" s="150" t="s">
        <v>150</v>
      </c>
    </row>
    <row r="914" spans="2:51" s="13" customFormat="1">
      <c r="B914" s="149"/>
      <c r="D914" s="143" t="s">
        <v>159</v>
      </c>
      <c r="E914" s="150" t="s">
        <v>32</v>
      </c>
      <c r="F914" s="151" t="s">
        <v>1306</v>
      </c>
      <c r="H914" s="152">
        <v>16.559999999999999</v>
      </c>
      <c r="I914" s="153"/>
      <c r="L914" s="149"/>
      <c r="M914" s="154"/>
      <c r="T914" s="155"/>
      <c r="AT914" s="150" t="s">
        <v>159</v>
      </c>
      <c r="AU914" s="150" t="s">
        <v>89</v>
      </c>
      <c r="AV914" s="13" t="s">
        <v>89</v>
      </c>
      <c r="AW914" s="13" t="s">
        <v>38</v>
      </c>
      <c r="AX914" s="13" t="s">
        <v>80</v>
      </c>
      <c r="AY914" s="150" t="s">
        <v>150</v>
      </c>
    </row>
    <row r="915" spans="2:51" s="13" customFormat="1">
      <c r="B915" s="149"/>
      <c r="D915" s="143" t="s">
        <v>159</v>
      </c>
      <c r="E915" s="150" t="s">
        <v>32</v>
      </c>
      <c r="F915" s="151" t="s">
        <v>1307</v>
      </c>
      <c r="H915" s="152">
        <v>16.489999999999998</v>
      </c>
      <c r="I915" s="153"/>
      <c r="L915" s="149"/>
      <c r="M915" s="154"/>
      <c r="T915" s="155"/>
      <c r="AT915" s="150" t="s">
        <v>159</v>
      </c>
      <c r="AU915" s="150" t="s">
        <v>89</v>
      </c>
      <c r="AV915" s="13" t="s">
        <v>89</v>
      </c>
      <c r="AW915" s="13" t="s">
        <v>38</v>
      </c>
      <c r="AX915" s="13" t="s">
        <v>80</v>
      </c>
      <c r="AY915" s="150" t="s">
        <v>150</v>
      </c>
    </row>
    <row r="916" spans="2:51" s="13" customFormat="1">
      <c r="B916" s="149"/>
      <c r="D916" s="143" t="s">
        <v>159</v>
      </c>
      <c r="E916" s="150" t="s">
        <v>32</v>
      </c>
      <c r="F916" s="151" t="s">
        <v>1308</v>
      </c>
      <c r="H916" s="152">
        <v>84.6</v>
      </c>
      <c r="I916" s="153"/>
      <c r="L916" s="149"/>
      <c r="M916" s="154"/>
      <c r="T916" s="155"/>
      <c r="AT916" s="150" t="s">
        <v>159</v>
      </c>
      <c r="AU916" s="150" t="s">
        <v>89</v>
      </c>
      <c r="AV916" s="13" t="s">
        <v>89</v>
      </c>
      <c r="AW916" s="13" t="s">
        <v>38</v>
      </c>
      <c r="AX916" s="13" t="s">
        <v>80</v>
      </c>
      <c r="AY916" s="150" t="s">
        <v>150</v>
      </c>
    </row>
    <row r="917" spans="2:51" s="13" customFormat="1">
      <c r="B917" s="149"/>
      <c r="D917" s="143" t="s">
        <v>159</v>
      </c>
      <c r="E917" s="150" t="s">
        <v>32</v>
      </c>
      <c r="F917" s="151" t="s">
        <v>1309</v>
      </c>
      <c r="H917" s="152">
        <v>18</v>
      </c>
      <c r="I917" s="153"/>
      <c r="L917" s="149"/>
      <c r="M917" s="154"/>
      <c r="T917" s="155"/>
      <c r="AT917" s="150" t="s">
        <v>159</v>
      </c>
      <c r="AU917" s="150" t="s">
        <v>89</v>
      </c>
      <c r="AV917" s="13" t="s">
        <v>89</v>
      </c>
      <c r="AW917" s="13" t="s">
        <v>38</v>
      </c>
      <c r="AX917" s="13" t="s">
        <v>80</v>
      </c>
      <c r="AY917" s="150" t="s">
        <v>150</v>
      </c>
    </row>
    <row r="918" spans="2:51" s="13" customFormat="1">
      <c r="B918" s="149"/>
      <c r="D918" s="143" t="s">
        <v>159</v>
      </c>
      <c r="E918" s="150" t="s">
        <v>32</v>
      </c>
      <c r="F918" s="151" t="s">
        <v>1310</v>
      </c>
      <c r="H918" s="152">
        <v>115.86</v>
      </c>
      <c r="I918" s="153"/>
      <c r="L918" s="149"/>
      <c r="M918" s="154"/>
      <c r="T918" s="155"/>
      <c r="AT918" s="150" t="s">
        <v>159</v>
      </c>
      <c r="AU918" s="150" t="s">
        <v>89</v>
      </c>
      <c r="AV918" s="13" t="s">
        <v>89</v>
      </c>
      <c r="AW918" s="13" t="s">
        <v>38</v>
      </c>
      <c r="AX918" s="13" t="s">
        <v>80</v>
      </c>
      <c r="AY918" s="150" t="s">
        <v>150</v>
      </c>
    </row>
    <row r="919" spans="2:51" s="13" customFormat="1">
      <c r="B919" s="149"/>
      <c r="D919" s="143" t="s">
        <v>159</v>
      </c>
      <c r="E919" s="150" t="s">
        <v>32</v>
      </c>
      <c r="F919" s="151" t="s">
        <v>1311</v>
      </c>
      <c r="H919" s="152">
        <v>26.82</v>
      </c>
      <c r="I919" s="153"/>
      <c r="L919" s="149"/>
      <c r="M919" s="154"/>
      <c r="T919" s="155"/>
      <c r="AT919" s="150" t="s">
        <v>159</v>
      </c>
      <c r="AU919" s="150" t="s">
        <v>89</v>
      </c>
      <c r="AV919" s="13" t="s">
        <v>89</v>
      </c>
      <c r="AW919" s="13" t="s">
        <v>38</v>
      </c>
      <c r="AX919" s="13" t="s">
        <v>80</v>
      </c>
      <c r="AY919" s="150" t="s">
        <v>150</v>
      </c>
    </row>
    <row r="920" spans="2:51" s="13" customFormat="1">
      <c r="B920" s="149"/>
      <c r="D920" s="143" t="s">
        <v>159</v>
      </c>
      <c r="E920" s="150" t="s">
        <v>32</v>
      </c>
      <c r="F920" s="151" t="s">
        <v>1312</v>
      </c>
      <c r="H920" s="152">
        <v>22.35</v>
      </c>
      <c r="I920" s="153"/>
      <c r="L920" s="149"/>
      <c r="M920" s="154"/>
      <c r="T920" s="155"/>
      <c r="AT920" s="150" t="s">
        <v>159</v>
      </c>
      <c r="AU920" s="150" t="s">
        <v>89</v>
      </c>
      <c r="AV920" s="13" t="s">
        <v>89</v>
      </c>
      <c r="AW920" s="13" t="s">
        <v>38</v>
      </c>
      <c r="AX920" s="13" t="s">
        <v>80</v>
      </c>
      <c r="AY920" s="150" t="s">
        <v>150</v>
      </c>
    </row>
    <row r="921" spans="2:51" s="13" customFormat="1">
      <c r="B921" s="149"/>
      <c r="D921" s="143" t="s">
        <v>159</v>
      </c>
      <c r="E921" s="150" t="s">
        <v>32</v>
      </c>
      <c r="F921" s="151" t="s">
        <v>1313</v>
      </c>
      <c r="H921" s="152">
        <v>14.37</v>
      </c>
      <c r="I921" s="153"/>
      <c r="L921" s="149"/>
      <c r="M921" s="154"/>
      <c r="T921" s="155"/>
      <c r="AT921" s="150" t="s">
        <v>159</v>
      </c>
      <c r="AU921" s="150" t="s">
        <v>89</v>
      </c>
      <c r="AV921" s="13" t="s">
        <v>89</v>
      </c>
      <c r="AW921" s="13" t="s">
        <v>38</v>
      </c>
      <c r="AX921" s="13" t="s">
        <v>80</v>
      </c>
      <c r="AY921" s="150" t="s">
        <v>150</v>
      </c>
    </row>
    <row r="922" spans="2:51" s="13" customFormat="1">
      <c r="B922" s="149"/>
      <c r="D922" s="143" t="s">
        <v>159</v>
      </c>
      <c r="E922" s="150" t="s">
        <v>32</v>
      </c>
      <c r="F922" s="151" t="s">
        <v>1314</v>
      </c>
      <c r="H922" s="152">
        <v>16.11</v>
      </c>
      <c r="I922" s="153"/>
      <c r="L922" s="149"/>
      <c r="M922" s="154"/>
      <c r="T922" s="155"/>
      <c r="AT922" s="150" t="s">
        <v>159</v>
      </c>
      <c r="AU922" s="150" t="s">
        <v>89</v>
      </c>
      <c r="AV922" s="13" t="s">
        <v>89</v>
      </c>
      <c r="AW922" s="13" t="s">
        <v>38</v>
      </c>
      <c r="AX922" s="13" t="s">
        <v>80</v>
      </c>
      <c r="AY922" s="150" t="s">
        <v>150</v>
      </c>
    </row>
    <row r="923" spans="2:51" s="13" customFormat="1">
      <c r="B923" s="149"/>
      <c r="D923" s="143" t="s">
        <v>159</v>
      </c>
      <c r="E923" s="150" t="s">
        <v>32</v>
      </c>
      <c r="F923" s="151" t="s">
        <v>1315</v>
      </c>
      <c r="H923" s="152">
        <v>12.85</v>
      </c>
      <c r="I923" s="153"/>
      <c r="L923" s="149"/>
      <c r="M923" s="154"/>
      <c r="T923" s="155"/>
      <c r="AT923" s="150" t="s">
        <v>159</v>
      </c>
      <c r="AU923" s="150" t="s">
        <v>89</v>
      </c>
      <c r="AV923" s="13" t="s">
        <v>89</v>
      </c>
      <c r="AW923" s="13" t="s">
        <v>38</v>
      </c>
      <c r="AX923" s="13" t="s">
        <v>80</v>
      </c>
      <c r="AY923" s="150" t="s">
        <v>150</v>
      </c>
    </row>
    <row r="924" spans="2:51" s="13" customFormat="1">
      <c r="B924" s="149"/>
      <c r="D924" s="143" t="s">
        <v>159</v>
      </c>
      <c r="E924" s="150" t="s">
        <v>32</v>
      </c>
      <c r="F924" s="151" t="s">
        <v>1316</v>
      </c>
      <c r="H924" s="152">
        <v>7.81</v>
      </c>
      <c r="I924" s="153"/>
      <c r="L924" s="149"/>
      <c r="M924" s="154"/>
      <c r="T924" s="155"/>
      <c r="AT924" s="150" t="s">
        <v>159</v>
      </c>
      <c r="AU924" s="150" t="s">
        <v>89</v>
      </c>
      <c r="AV924" s="13" t="s">
        <v>89</v>
      </c>
      <c r="AW924" s="13" t="s">
        <v>38</v>
      </c>
      <c r="AX924" s="13" t="s">
        <v>80</v>
      </c>
      <c r="AY924" s="150" t="s">
        <v>150</v>
      </c>
    </row>
    <row r="925" spans="2:51" s="13" customFormat="1">
      <c r="B925" s="149"/>
      <c r="D925" s="143" t="s">
        <v>159</v>
      </c>
      <c r="E925" s="150" t="s">
        <v>32</v>
      </c>
      <c r="F925" s="151" t="s">
        <v>1317</v>
      </c>
      <c r="H925" s="152">
        <v>11.17</v>
      </c>
      <c r="I925" s="153"/>
      <c r="L925" s="149"/>
      <c r="M925" s="154"/>
      <c r="T925" s="155"/>
      <c r="AT925" s="150" t="s">
        <v>159</v>
      </c>
      <c r="AU925" s="150" t="s">
        <v>89</v>
      </c>
      <c r="AV925" s="13" t="s">
        <v>89</v>
      </c>
      <c r="AW925" s="13" t="s">
        <v>38</v>
      </c>
      <c r="AX925" s="13" t="s">
        <v>80</v>
      </c>
      <c r="AY925" s="150" t="s">
        <v>150</v>
      </c>
    </row>
    <row r="926" spans="2:51" s="13" customFormat="1">
      <c r="B926" s="149"/>
      <c r="D926" s="143" t="s">
        <v>159</v>
      </c>
      <c r="E926" s="150" t="s">
        <v>32</v>
      </c>
      <c r="F926" s="151" t="s">
        <v>1318</v>
      </c>
      <c r="H926" s="152">
        <v>2.66</v>
      </c>
      <c r="I926" s="153"/>
      <c r="L926" s="149"/>
      <c r="M926" s="154"/>
      <c r="T926" s="155"/>
      <c r="AT926" s="150" t="s">
        <v>159</v>
      </c>
      <c r="AU926" s="150" t="s">
        <v>89</v>
      </c>
      <c r="AV926" s="13" t="s">
        <v>89</v>
      </c>
      <c r="AW926" s="13" t="s">
        <v>38</v>
      </c>
      <c r="AX926" s="13" t="s">
        <v>80</v>
      </c>
      <c r="AY926" s="150" t="s">
        <v>150</v>
      </c>
    </row>
    <row r="927" spans="2:51" s="13" customFormat="1">
      <c r="B927" s="149"/>
      <c r="D927" s="143" t="s">
        <v>159</v>
      </c>
      <c r="E927" s="150" t="s">
        <v>32</v>
      </c>
      <c r="F927" s="151" t="s">
        <v>1319</v>
      </c>
      <c r="H927" s="152">
        <v>4.54</v>
      </c>
      <c r="I927" s="153"/>
      <c r="L927" s="149"/>
      <c r="M927" s="154"/>
      <c r="T927" s="155"/>
      <c r="AT927" s="150" t="s">
        <v>159</v>
      </c>
      <c r="AU927" s="150" t="s">
        <v>89</v>
      </c>
      <c r="AV927" s="13" t="s">
        <v>89</v>
      </c>
      <c r="AW927" s="13" t="s">
        <v>38</v>
      </c>
      <c r="AX927" s="13" t="s">
        <v>80</v>
      </c>
      <c r="AY927" s="150" t="s">
        <v>150</v>
      </c>
    </row>
    <row r="928" spans="2:51" s="13" customFormat="1">
      <c r="B928" s="149"/>
      <c r="D928" s="143" t="s">
        <v>159</v>
      </c>
      <c r="E928" s="150" t="s">
        <v>32</v>
      </c>
      <c r="F928" s="151" t="s">
        <v>1320</v>
      </c>
      <c r="H928" s="152">
        <v>6.37</v>
      </c>
      <c r="I928" s="153"/>
      <c r="L928" s="149"/>
      <c r="M928" s="154"/>
      <c r="T928" s="155"/>
      <c r="AT928" s="150" t="s">
        <v>159</v>
      </c>
      <c r="AU928" s="150" t="s">
        <v>89</v>
      </c>
      <c r="AV928" s="13" t="s">
        <v>89</v>
      </c>
      <c r="AW928" s="13" t="s">
        <v>38</v>
      </c>
      <c r="AX928" s="13" t="s">
        <v>80</v>
      </c>
      <c r="AY928" s="150" t="s">
        <v>150</v>
      </c>
    </row>
    <row r="929" spans="2:65" s="13" customFormat="1">
      <c r="B929" s="149"/>
      <c r="D929" s="143" t="s">
        <v>159</v>
      </c>
      <c r="E929" s="150" t="s">
        <v>32</v>
      </c>
      <c r="F929" s="151" t="s">
        <v>1321</v>
      </c>
      <c r="H929" s="152">
        <v>3.2</v>
      </c>
      <c r="I929" s="153"/>
      <c r="L929" s="149"/>
      <c r="M929" s="154"/>
      <c r="T929" s="155"/>
      <c r="AT929" s="150" t="s">
        <v>159</v>
      </c>
      <c r="AU929" s="150" t="s">
        <v>89</v>
      </c>
      <c r="AV929" s="13" t="s">
        <v>89</v>
      </c>
      <c r="AW929" s="13" t="s">
        <v>38</v>
      </c>
      <c r="AX929" s="13" t="s">
        <v>80</v>
      </c>
      <c r="AY929" s="150" t="s">
        <v>150</v>
      </c>
    </row>
    <row r="930" spans="2:65" s="13" customFormat="1">
      <c r="B930" s="149"/>
      <c r="D930" s="143" t="s">
        <v>159</v>
      </c>
      <c r="E930" s="150" t="s">
        <v>32</v>
      </c>
      <c r="F930" s="151" t="s">
        <v>1322</v>
      </c>
      <c r="H930" s="152">
        <v>2.31</v>
      </c>
      <c r="I930" s="153"/>
      <c r="L930" s="149"/>
      <c r="M930" s="154"/>
      <c r="T930" s="155"/>
      <c r="AT930" s="150" t="s">
        <v>159</v>
      </c>
      <c r="AU930" s="150" t="s">
        <v>89</v>
      </c>
      <c r="AV930" s="13" t="s">
        <v>89</v>
      </c>
      <c r="AW930" s="13" t="s">
        <v>38</v>
      </c>
      <c r="AX930" s="13" t="s">
        <v>80</v>
      </c>
      <c r="AY930" s="150" t="s">
        <v>150</v>
      </c>
    </row>
    <row r="931" spans="2:65" s="13" customFormat="1">
      <c r="B931" s="149"/>
      <c r="D931" s="143" t="s">
        <v>159</v>
      </c>
      <c r="E931" s="150" t="s">
        <v>32</v>
      </c>
      <c r="F931" s="151" t="s">
        <v>1323</v>
      </c>
      <c r="H931" s="152">
        <v>3.37</v>
      </c>
      <c r="I931" s="153"/>
      <c r="L931" s="149"/>
      <c r="M931" s="154"/>
      <c r="T931" s="155"/>
      <c r="AT931" s="150" t="s">
        <v>159</v>
      </c>
      <c r="AU931" s="150" t="s">
        <v>89</v>
      </c>
      <c r="AV931" s="13" t="s">
        <v>89</v>
      </c>
      <c r="AW931" s="13" t="s">
        <v>38</v>
      </c>
      <c r="AX931" s="13" t="s">
        <v>80</v>
      </c>
      <c r="AY931" s="150" t="s">
        <v>150</v>
      </c>
    </row>
    <row r="932" spans="2:65" s="13" customFormat="1">
      <c r="B932" s="149"/>
      <c r="D932" s="143" t="s">
        <v>159</v>
      </c>
      <c r="E932" s="150" t="s">
        <v>32</v>
      </c>
      <c r="F932" s="151" t="s">
        <v>1324</v>
      </c>
      <c r="H932" s="152">
        <v>5.38</v>
      </c>
      <c r="I932" s="153"/>
      <c r="L932" s="149"/>
      <c r="M932" s="154"/>
      <c r="T932" s="155"/>
      <c r="AT932" s="150" t="s">
        <v>159</v>
      </c>
      <c r="AU932" s="150" t="s">
        <v>89</v>
      </c>
      <c r="AV932" s="13" t="s">
        <v>89</v>
      </c>
      <c r="AW932" s="13" t="s">
        <v>38</v>
      </c>
      <c r="AX932" s="13" t="s">
        <v>80</v>
      </c>
      <c r="AY932" s="150" t="s">
        <v>150</v>
      </c>
    </row>
    <row r="933" spans="2:65" s="13" customFormat="1">
      <c r="B933" s="149"/>
      <c r="D933" s="143" t="s">
        <v>159</v>
      </c>
      <c r="E933" s="150" t="s">
        <v>32</v>
      </c>
      <c r="F933" s="151" t="s">
        <v>1325</v>
      </c>
      <c r="H933" s="152">
        <v>9.9600000000000009</v>
      </c>
      <c r="I933" s="153"/>
      <c r="L933" s="149"/>
      <c r="M933" s="154"/>
      <c r="T933" s="155"/>
      <c r="AT933" s="150" t="s">
        <v>159</v>
      </c>
      <c r="AU933" s="150" t="s">
        <v>89</v>
      </c>
      <c r="AV933" s="13" t="s">
        <v>89</v>
      </c>
      <c r="AW933" s="13" t="s">
        <v>38</v>
      </c>
      <c r="AX933" s="13" t="s">
        <v>80</v>
      </c>
      <c r="AY933" s="150" t="s">
        <v>150</v>
      </c>
    </row>
    <row r="934" spans="2:65" s="15" customFormat="1">
      <c r="B934" s="168"/>
      <c r="D934" s="143" t="s">
        <v>159</v>
      </c>
      <c r="E934" s="169" t="s">
        <v>32</v>
      </c>
      <c r="F934" s="170" t="s">
        <v>388</v>
      </c>
      <c r="H934" s="171">
        <v>2016.21</v>
      </c>
      <c r="I934" s="172"/>
      <c r="L934" s="168"/>
      <c r="M934" s="173"/>
      <c r="T934" s="174"/>
      <c r="AT934" s="169" t="s">
        <v>159</v>
      </c>
      <c r="AU934" s="169" t="s">
        <v>89</v>
      </c>
      <c r="AV934" s="15" t="s">
        <v>168</v>
      </c>
      <c r="AW934" s="15" t="s">
        <v>38</v>
      </c>
      <c r="AX934" s="15" t="s">
        <v>80</v>
      </c>
      <c r="AY934" s="169" t="s">
        <v>150</v>
      </c>
    </row>
    <row r="935" spans="2:65" s="14" customFormat="1">
      <c r="B935" s="156"/>
      <c r="D935" s="143" t="s">
        <v>159</v>
      </c>
      <c r="E935" s="157" t="s">
        <v>32</v>
      </c>
      <c r="F935" s="158" t="s">
        <v>162</v>
      </c>
      <c r="H935" s="159">
        <v>2016.21</v>
      </c>
      <c r="I935" s="160"/>
      <c r="L935" s="156"/>
      <c r="M935" s="161"/>
      <c r="T935" s="162"/>
      <c r="AT935" s="157" t="s">
        <v>159</v>
      </c>
      <c r="AU935" s="157" t="s">
        <v>89</v>
      </c>
      <c r="AV935" s="14" t="s">
        <v>157</v>
      </c>
      <c r="AW935" s="14" t="s">
        <v>38</v>
      </c>
      <c r="AX935" s="14" t="s">
        <v>40</v>
      </c>
      <c r="AY935" s="157" t="s">
        <v>150</v>
      </c>
    </row>
    <row r="936" spans="2:65" s="1" customFormat="1" ht="24.15" customHeight="1">
      <c r="B936" s="34"/>
      <c r="C936" s="129" t="s">
        <v>1326</v>
      </c>
      <c r="D936" s="129" t="s">
        <v>152</v>
      </c>
      <c r="E936" s="130" t="s">
        <v>1327</v>
      </c>
      <c r="F936" s="131" t="s">
        <v>1328</v>
      </c>
      <c r="G936" s="132" t="s">
        <v>155</v>
      </c>
      <c r="H936" s="133">
        <v>2016.21</v>
      </c>
      <c r="I936" s="134"/>
      <c r="J936" s="135">
        <f>ROUND(I936*H936,2)</f>
        <v>0</v>
      </c>
      <c r="K936" s="131" t="s">
        <v>172</v>
      </c>
      <c r="L936" s="34"/>
      <c r="M936" s="136" t="s">
        <v>32</v>
      </c>
      <c r="N936" s="137" t="s">
        <v>51</v>
      </c>
      <c r="P936" s="138">
        <f>O936*H936</f>
        <v>0</v>
      </c>
      <c r="Q936" s="138">
        <v>0</v>
      </c>
      <c r="R936" s="138">
        <f>Q936*H936</f>
        <v>0</v>
      </c>
      <c r="S936" s="138">
        <v>0</v>
      </c>
      <c r="T936" s="139">
        <f>S936*H936</f>
        <v>0</v>
      </c>
      <c r="AR936" s="140" t="s">
        <v>244</v>
      </c>
      <c r="AT936" s="140" t="s">
        <v>152</v>
      </c>
      <c r="AU936" s="140" t="s">
        <v>89</v>
      </c>
      <c r="AY936" s="18" t="s">
        <v>150</v>
      </c>
      <c r="BE936" s="141">
        <f>IF(N936="základní",J936,0)</f>
        <v>0</v>
      </c>
      <c r="BF936" s="141">
        <f>IF(N936="snížená",J936,0)</f>
        <v>0</v>
      </c>
      <c r="BG936" s="141">
        <f>IF(N936="zákl. přenesená",J936,0)</f>
        <v>0</v>
      </c>
      <c r="BH936" s="141">
        <f>IF(N936="sníž. přenesená",J936,0)</f>
        <v>0</v>
      </c>
      <c r="BI936" s="141">
        <f>IF(N936="nulová",J936,0)</f>
        <v>0</v>
      </c>
      <c r="BJ936" s="18" t="s">
        <v>40</v>
      </c>
      <c r="BK936" s="141">
        <f>ROUND(I936*H936,2)</f>
        <v>0</v>
      </c>
      <c r="BL936" s="18" t="s">
        <v>244</v>
      </c>
      <c r="BM936" s="140" t="s">
        <v>1329</v>
      </c>
    </row>
    <row r="937" spans="2:65" s="1" customFormat="1">
      <c r="B937" s="34"/>
      <c r="D937" s="163" t="s">
        <v>174</v>
      </c>
      <c r="F937" s="164" t="s">
        <v>1330</v>
      </c>
      <c r="I937" s="165"/>
      <c r="L937" s="34"/>
      <c r="M937" s="166"/>
      <c r="T937" s="55"/>
      <c r="AT937" s="18" t="s">
        <v>174</v>
      </c>
      <c r="AU937" s="18" t="s">
        <v>89</v>
      </c>
    </row>
    <row r="938" spans="2:65" s="1" customFormat="1" ht="37.799999999999997" customHeight="1">
      <c r="B938" s="34"/>
      <c r="C938" s="129" t="s">
        <v>1331</v>
      </c>
      <c r="D938" s="129" t="s">
        <v>152</v>
      </c>
      <c r="E938" s="130" t="s">
        <v>1332</v>
      </c>
      <c r="F938" s="131" t="s">
        <v>1333</v>
      </c>
      <c r="G938" s="132" t="s">
        <v>155</v>
      </c>
      <c r="H938" s="133">
        <v>2016.21</v>
      </c>
      <c r="I938" s="134"/>
      <c r="J938" s="135">
        <f>ROUND(I938*H938,2)</f>
        <v>0</v>
      </c>
      <c r="K938" s="131" t="s">
        <v>172</v>
      </c>
      <c r="L938" s="34"/>
      <c r="M938" s="136" t="s">
        <v>32</v>
      </c>
      <c r="N938" s="137" t="s">
        <v>51</v>
      </c>
      <c r="P938" s="138">
        <f>O938*H938</f>
        <v>0</v>
      </c>
      <c r="Q938" s="138">
        <v>2.0000000000000001E-4</v>
      </c>
      <c r="R938" s="138">
        <f>Q938*H938</f>
        <v>0.40324200000000004</v>
      </c>
      <c r="S938" s="138">
        <v>0</v>
      </c>
      <c r="T938" s="139">
        <f>S938*H938</f>
        <v>0</v>
      </c>
      <c r="AR938" s="140" t="s">
        <v>244</v>
      </c>
      <c r="AT938" s="140" t="s">
        <v>152</v>
      </c>
      <c r="AU938" s="140" t="s">
        <v>89</v>
      </c>
      <c r="AY938" s="18" t="s">
        <v>150</v>
      </c>
      <c r="BE938" s="141">
        <f>IF(N938="základní",J938,0)</f>
        <v>0</v>
      </c>
      <c r="BF938" s="141">
        <f>IF(N938="snížená",J938,0)</f>
        <v>0</v>
      </c>
      <c r="BG938" s="141">
        <f>IF(N938="zákl. přenesená",J938,0)</f>
        <v>0</v>
      </c>
      <c r="BH938" s="141">
        <f>IF(N938="sníž. přenesená",J938,0)</f>
        <v>0</v>
      </c>
      <c r="BI938" s="141">
        <f>IF(N938="nulová",J938,0)</f>
        <v>0</v>
      </c>
      <c r="BJ938" s="18" t="s">
        <v>40</v>
      </c>
      <c r="BK938" s="141">
        <f>ROUND(I938*H938,2)</f>
        <v>0</v>
      </c>
      <c r="BL938" s="18" t="s">
        <v>244</v>
      </c>
      <c r="BM938" s="140" t="s">
        <v>1334</v>
      </c>
    </row>
    <row r="939" spans="2:65" s="1" customFormat="1">
      <c r="B939" s="34"/>
      <c r="D939" s="163" t="s">
        <v>174</v>
      </c>
      <c r="F939" s="164" t="s">
        <v>1335</v>
      </c>
      <c r="I939" s="165"/>
      <c r="L939" s="34"/>
      <c r="M939" s="166"/>
      <c r="T939" s="55"/>
      <c r="AT939" s="18" t="s">
        <v>174</v>
      </c>
      <c r="AU939" s="18" t="s">
        <v>89</v>
      </c>
    </row>
    <row r="940" spans="2:65" s="1" customFormat="1" ht="24.15" customHeight="1">
      <c r="B940" s="34"/>
      <c r="C940" s="129" t="s">
        <v>1336</v>
      </c>
      <c r="D940" s="129" t="s">
        <v>152</v>
      </c>
      <c r="E940" s="130" t="s">
        <v>1337</v>
      </c>
      <c r="F940" s="131" t="s">
        <v>1338</v>
      </c>
      <c r="G940" s="132" t="s">
        <v>155</v>
      </c>
      <c r="H940" s="133">
        <v>2016.21</v>
      </c>
      <c r="I940" s="134"/>
      <c r="J940" s="135">
        <f>ROUND(I940*H940,2)</f>
        <v>0</v>
      </c>
      <c r="K940" s="131" t="s">
        <v>172</v>
      </c>
      <c r="L940" s="34"/>
      <c r="M940" s="136" t="s">
        <v>32</v>
      </c>
      <c r="N940" s="137" t="s">
        <v>51</v>
      </c>
      <c r="P940" s="138">
        <f>O940*H940</f>
        <v>0</v>
      </c>
      <c r="Q940" s="138">
        <v>4.8000000000000001E-4</v>
      </c>
      <c r="R940" s="138">
        <f>Q940*H940</f>
        <v>0.9677808</v>
      </c>
      <c r="S940" s="138">
        <v>0</v>
      </c>
      <c r="T940" s="139">
        <f>S940*H940</f>
        <v>0</v>
      </c>
      <c r="AR940" s="140" t="s">
        <v>244</v>
      </c>
      <c r="AT940" s="140" t="s">
        <v>152</v>
      </c>
      <c r="AU940" s="140" t="s">
        <v>89</v>
      </c>
      <c r="AY940" s="18" t="s">
        <v>150</v>
      </c>
      <c r="BE940" s="141">
        <f>IF(N940="základní",J940,0)</f>
        <v>0</v>
      </c>
      <c r="BF940" s="141">
        <f>IF(N940="snížená",J940,0)</f>
        <v>0</v>
      </c>
      <c r="BG940" s="141">
        <f>IF(N940="zákl. přenesená",J940,0)</f>
        <v>0</v>
      </c>
      <c r="BH940" s="141">
        <f>IF(N940="sníž. přenesená",J940,0)</f>
        <v>0</v>
      </c>
      <c r="BI940" s="141">
        <f>IF(N940="nulová",J940,0)</f>
        <v>0</v>
      </c>
      <c r="BJ940" s="18" t="s">
        <v>40</v>
      </c>
      <c r="BK940" s="141">
        <f>ROUND(I940*H940,2)</f>
        <v>0</v>
      </c>
      <c r="BL940" s="18" t="s">
        <v>244</v>
      </c>
      <c r="BM940" s="140" t="s">
        <v>1339</v>
      </c>
    </row>
    <row r="941" spans="2:65" s="1" customFormat="1">
      <c r="B941" s="34"/>
      <c r="D941" s="163" t="s">
        <v>174</v>
      </c>
      <c r="F941" s="164" t="s">
        <v>1340</v>
      </c>
      <c r="I941" s="165"/>
      <c r="L941" s="34"/>
      <c r="M941" s="166"/>
      <c r="T941" s="55"/>
      <c r="AT941" s="18" t="s">
        <v>174</v>
      </c>
      <c r="AU941" s="18" t="s">
        <v>89</v>
      </c>
    </row>
    <row r="942" spans="2:65" s="1" customFormat="1" ht="44.25" customHeight="1">
      <c r="B942" s="34"/>
      <c r="C942" s="129" t="s">
        <v>1341</v>
      </c>
      <c r="D942" s="129" t="s">
        <v>152</v>
      </c>
      <c r="E942" s="130" t="s">
        <v>1342</v>
      </c>
      <c r="F942" s="131" t="s">
        <v>1343</v>
      </c>
      <c r="G942" s="132" t="s">
        <v>155</v>
      </c>
      <c r="H942" s="133">
        <v>2016.21</v>
      </c>
      <c r="I942" s="134"/>
      <c r="J942" s="135">
        <f>ROUND(I942*H942,2)</f>
        <v>0</v>
      </c>
      <c r="K942" s="131" t="s">
        <v>172</v>
      </c>
      <c r="L942" s="34"/>
      <c r="M942" s="136" t="s">
        <v>32</v>
      </c>
      <c r="N942" s="137" t="s">
        <v>51</v>
      </c>
      <c r="P942" s="138">
        <f>O942*H942</f>
        <v>0</v>
      </c>
      <c r="Q942" s="138">
        <v>2.5000000000000001E-3</v>
      </c>
      <c r="R942" s="138">
        <f>Q942*H942</f>
        <v>5.0405250000000006</v>
      </c>
      <c r="S942" s="138">
        <v>0</v>
      </c>
      <c r="T942" s="139">
        <f>S942*H942</f>
        <v>0</v>
      </c>
      <c r="AR942" s="140" t="s">
        <v>244</v>
      </c>
      <c r="AT942" s="140" t="s">
        <v>152</v>
      </c>
      <c r="AU942" s="140" t="s">
        <v>89</v>
      </c>
      <c r="AY942" s="18" t="s">
        <v>150</v>
      </c>
      <c r="BE942" s="141">
        <f>IF(N942="základní",J942,0)</f>
        <v>0</v>
      </c>
      <c r="BF942" s="141">
        <f>IF(N942="snížená",J942,0)</f>
        <v>0</v>
      </c>
      <c r="BG942" s="141">
        <f>IF(N942="zákl. přenesená",J942,0)</f>
        <v>0</v>
      </c>
      <c r="BH942" s="141">
        <f>IF(N942="sníž. přenesená",J942,0)</f>
        <v>0</v>
      </c>
      <c r="BI942" s="141">
        <f>IF(N942="nulová",J942,0)</f>
        <v>0</v>
      </c>
      <c r="BJ942" s="18" t="s">
        <v>40</v>
      </c>
      <c r="BK942" s="141">
        <f>ROUND(I942*H942,2)</f>
        <v>0</v>
      </c>
      <c r="BL942" s="18" t="s">
        <v>244</v>
      </c>
      <c r="BM942" s="140" t="s">
        <v>1344</v>
      </c>
    </row>
    <row r="943" spans="2:65" s="1" customFormat="1">
      <c r="B943" s="34"/>
      <c r="D943" s="163" t="s">
        <v>174</v>
      </c>
      <c r="F943" s="164" t="s">
        <v>1345</v>
      </c>
      <c r="I943" s="165"/>
      <c r="L943" s="34"/>
      <c r="M943" s="166"/>
      <c r="T943" s="55"/>
      <c r="AT943" s="18" t="s">
        <v>174</v>
      </c>
      <c r="AU943" s="18" t="s">
        <v>89</v>
      </c>
    </row>
    <row r="944" spans="2:65" s="11" customFormat="1" ht="22.8" customHeight="1">
      <c r="B944" s="117"/>
      <c r="D944" s="118" t="s">
        <v>79</v>
      </c>
      <c r="E944" s="127" t="s">
        <v>1346</v>
      </c>
      <c r="F944" s="127" t="s">
        <v>1347</v>
      </c>
      <c r="I944" s="120"/>
      <c r="J944" s="128">
        <f>BK944</f>
        <v>0</v>
      </c>
      <c r="L944" s="117"/>
      <c r="M944" s="122"/>
      <c r="P944" s="123">
        <f>P945</f>
        <v>0</v>
      </c>
      <c r="R944" s="123">
        <f>R945</f>
        <v>0</v>
      </c>
      <c r="T944" s="124">
        <f>T945</f>
        <v>0</v>
      </c>
      <c r="AR944" s="118" t="s">
        <v>89</v>
      </c>
      <c r="AT944" s="125" t="s">
        <v>79</v>
      </c>
      <c r="AU944" s="125" t="s">
        <v>40</v>
      </c>
      <c r="AY944" s="118" t="s">
        <v>150</v>
      </c>
      <c r="BK944" s="126">
        <f>BK945</f>
        <v>0</v>
      </c>
    </row>
    <row r="945" spans="2:65" s="1" customFormat="1" ht="16.5" customHeight="1">
      <c r="B945" s="34"/>
      <c r="C945" s="129" t="s">
        <v>1348</v>
      </c>
      <c r="D945" s="129" t="s">
        <v>152</v>
      </c>
      <c r="E945" s="130" t="s">
        <v>1349</v>
      </c>
      <c r="F945" s="131" t="s">
        <v>1350</v>
      </c>
      <c r="G945" s="132" t="s">
        <v>171</v>
      </c>
      <c r="H945" s="133">
        <v>1</v>
      </c>
      <c r="I945" s="134"/>
      <c r="J945" s="135">
        <f>ROUND(I945*H945,2)</f>
        <v>0</v>
      </c>
      <c r="K945" s="131" t="s">
        <v>156</v>
      </c>
      <c r="L945" s="34"/>
      <c r="M945" s="136" t="s">
        <v>32</v>
      </c>
      <c r="N945" s="137" t="s">
        <v>51</v>
      </c>
      <c r="P945" s="138">
        <f>O945*H945</f>
        <v>0</v>
      </c>
      <c r="Q945" s="138">
        <v>0</v>
      </c>
      <c r="R945" s="138">
        <f>Q945*H945</f>
        <v>0</v>
      </c>
      <c r="S945" s="138">
        <v>0</v>
      </c>
      <c r="T945" s="139">
        <f>S945*H945</f>
        <v>0</v>
      </c>
      <c r="AR945" s="140" t="s">
        <v>244</v>
      </c>
      <c r="AT945" s="140" t="s">
        <v>152</v>
      </c>
      <c r="AU945" s="140" t="s">
        <v>89</v>
      </c>
      <c r="AY945" s="18" t="s">
        <v>150</v>
      </c>
      <c r="BE945" s="141">
        <f>IF(N945="základní",J945,0)</f>
        <v>0</v>
      </c>
      <c r="BF945" s="141">
        <f>IF(N945="snížená",J945,0)</f>
        <v>0</v>
      </c>
      <c r="BG945" s="141">
        <f>IF(N945="zákl. přenesená",J945,0)</f>
        <v>0</v>
      </c>
      <c r="BH945" s="141">
        <f>IF(N945="sníž. přenesená",J945,0)</f>
        <v>0</v>
      </c>
      <c r="BI945" s="141">
        <f>IF(N945="nulová",J945,0)</f>
        <v>0</v>
      </c>
      <c r="BJ945" s="18" t="s">
        <v>40</v>
      </c>
      <c r="BK945" s="141">
        <f>ROUND(I945*H945,2)</f>
        <v>0</v>
      </c>
      <c r="BL945" s="18" t="s">
        <v>244</v>
      </c>
      <c r="BM945" s="140" t="s">
        <v>1351</v>
      </c>
    </row>
    <row r="946" spans="2:65" s="11" customFormat="1" ht="22.8" customHeight="1">
      <c r="B946" s="117"/>
      <c r="D946" s="118" t="s">
        <v>79</v>
      </c>
      <c r="E946" s="127" t="s">
        <v>1352</v>
      </c>
      <c r="F946" s="127" t="s">
        <v>1353</v>
      </c>
      <c r="I946" s="120"/>
      <c r="J946" s="128">
        <f>BK946</f>
        <v>0</v>
      </c>
      <c r="L946" s="117"/>
      <c r="M946" s="122"/>
      <c r="P946" s="123">
        <f>P947</f>
        <v>0</v>
      </c>
      <c r="R946" s="123">
        <f>R947</f>
        <v>0</v>
      </c>
      <c r="T946" s="124">
        <f>T947</f>
        <v>0</v>
      </c>
      <c r="AR946" s="118" t="s">
        <v>89</v>
      </c>
      <c r="AT946" s="125" t="s">
        <v>79</v>
      </c>
      <c r="AU946" s="125" t="s">
        <v>40</v>
      </c>
      <c r="AY946" s="118" t="s">
        <v>150</v>
      </c>
      <c r="BK946" s="126">
        <f>BK947</f>
        <v>0</v>
      </c>
    </row>
    <row r="947" spans="2:65" s="1" customFormat="1" ht="16.5" customHeight="1">
      <c r="B947" s="34"/>
      <c r="C947" s="129" t="s">
        <v>1354</v>
      </c>
      <c r="D947" s="129" t="s">
        <v>152</v>
      </c>
      <c r="E947" s="130" t="s">
        <v>1355</v>
      </c>
      <c r="F947" s="131" t="s">
        <v>1356</v>
      </c>
      <c r="G947" s="132" t="s">
        <v>171</v>
      </c>
      <c r="H947" s="133">
        <v>1</v>
      </c>
      <c r="I947" s="134"/>
      <c r="J947" s="135">
        <f>ROUND(I947*H947,2)</f>
        <v>0</v>
      </c>
      <c r="K947" s="131" t="s">
        <v>156</v>
      </c>
      <c r="L947" s="34"/>
      <c r="M947" s="136" t="s">
        <v>32</v>
      </c>
      <c r="N947" s="137" t="s">
        <v>51</v>
      </c>
      <c r="P947" s="138">
        <f>O947*H947</f>
        <v>0</v>
      </c>
      <c r="Q947" s="138">
        <v>0</v>
      </c>
      <c r="R947" s="138">
        <f>Q947*H947</f>
        <v>0</v>
      </c>
      <c r="S947" s="138">
        <v>0</v>
      </c>
      <c r="T947" s="139">
        <f>S947*H947</f>
        <v>0</v>
      </c>
      <c r="AR947" s="140" t="s">
        <v>244</v>
      </c>
      <c r="AT947" s="140" t="s">
        <v>152</v>
      </c>
      <c r="AU947" s="140" t="s">
        <v>89</v>
      </c>
      <c r="AY947" s="18" t="s">
        <v>150</v>
      </c>
      <c r="BE947" s="141">
        <f>IF(N947="základní",J947,0)</f>
        <v>0</v>
      </c>
      <c r="BF947" s="141">
        <f>IF(N947="snížená",J947,0)</f>
        <v>0</v>
      </c>
      <c r="BG947" s="141">
        <f>IF(N947="zákl. přenesená",J947,0)</f>
        <v>0</v>
      </c>
      <c r="BH947" s="141">
        <f>IF(N947="sníž. přenesená",J947,0)</f>
        <v>0</v>
      </c>
      <c r="BI947" s="141">
        <f>IF(N947="nulová",J947,0)</f>
        <v>0</v>
      </c>
      <c r="BJ947" s="18" t="s">
        <v>40</v>
      </c>
      <c r="BK947" s="141">
        <f>ROUND(I947*H947,2)</f>
        <v>0</v>
      </c>
      <c r="BL947" s="18" t="s">
        <v>244</v>
      </c>
      <c r="BM947" s="140" t="s">
        <v>1357</v>
      </c>
    </row>
    <row r="948" spans="2:65" s="11" customFormat="1" ht="25.95" customHeight="1">
      <c r="B948" s="117"/>
      <c r="D948" s="118" t="s">
        <v>79</v>
      </c>
      <c r="E948" s="119" t="s">
        <v>389</v>
      </c>
      <c r="F948" s="119" t="s">
        <v>1358</v>
      </c>
      <c r="I948" s="120"/>
      <c r="J948" s="121">
        <f>BK948</f>
        <v>0</v>
      </c>
      <c r="L948" s="117"/>
      <c r="M948" s="122"/>
      <c r="P948" s="123">
        <f>P949+P953</f>
        <v>0</v>
      </c>
      <c r="R948" s="123">
        <f>R949+R953</f>
        <v>0</v>
      </c>
      <c r="T948" s="124">
        <f>T949+T953</f>
        <v>0</v>
      </c>
      <c r="AR948" s="118" t="s">
        <v>168</v>
      </c>
      <c r="AT948" s="125" t="s">
        <v>79</v>
      </c>
      <c r="AU948" s="125" t="s">
        <v>80</v>
      </c>
      <c r="AY948" s="118" t="s">
        <v>150</v>
      </c>
      <c r="BK948" s="126">
        <f>BK949+BK953</f>
        <v>0</v>
      </c>
    </row>
    <row r="949" spans="2:65" s="11" customFormat="1" ht="22.8" customHeight="1">
      <c r="B949" s="117"/>
      <c r="D949" s="118" t="s">
        <v>79</v>
      </c>
      <c r="E949" s="127" t="s">
        <v>1359</v>
      </c>
      <c r="F949" s="127" t="s">
        <v>1360</v>
      </c>
      <c r="I949" s="120"/>
      <c r="J949" s="128">
        <f>BK949</f>
        <v>0</v>
      </c>
      <c r="L949" s="117"/>
      <c r="M949" s="122"/>
      <c r="P949" s="123">
        <f>SUM(P950:P952)</f>
        <v>0</v>
      </c>
      <c r="R949" s="123">
        <f>SUM(R950:R952)</f>
        <v>0</v>
      </c>
      <c r="T949" s="124">
        <f>SUM(T950:T952)</f>
        <v>0</v>
      </c>
      <c r="AR949" s="118" t="s">
        <v>168</v>
      </c>
      <c r="AT949" s="125" t="s">
        <v>79</v>
      </c>
      <c r="AU949" s="125" t="s">
        <v>40</v>
      </c>
      <c r="AY949" s="118" t="s">
        <v>150</v>
      </c>
      <c r="BK949" s="126">
        <f>SUM(BK950:BK952)</f>
        <v>0</v>
      </c>
    </row>
    <row r="950" spans="2:65" s="1" customFormat="1" ht="16.5" customHeight="1">
      <c r="B950" s="34"/>
      <c r="C950" s="129" t="s">
        <v>1361</v>
      </c>
      <c r="D950" s="129" t="s">
        <v>152</v>
      </c>
      <c r="E950" s="130" t="s">
        <v>1362</v>
      </c>
      <c r="F950" s="131" t="s">
        <v>1363</v>
      </c>
      <c r="G950" s="132" t="s">
        <v>171</v>
      </c>
      <c r="H950" s="133">
        <v>1</v>
      </c>
      <c r="I950" s="134"/>
      <c r="J950" s="135">
        <f>ROUND(I950*H950,2)</f>
        <v>0</v>
      </c>
      <c r="K950" s="131" t="s">
        <v>156</v>
      </c>
      <c r="L950" s="34"/>
      <c r="M950" s="136" t="s">
        <v>32</v>
      </c>
      <c r="N950" s="137" t="s">
        <v>51</v>
      </c>
      <c r="P950" s="138">
        <f>O950*H950</f>
        <v>0</v>
      </c>
      <c r="Q950" s="138">
        <v>0</v>
      </c>
      <c r="R950" s="138">
        <f>Q950*H950</f>
        <v>0</v>
      </c>
      <c r="S950" s="138">
        <v>0</v>
      </c>
      <c r="T950" s="139">
        <f>S950*H950</f>
        <v>0</v>
      </c>
      <c r="AR950" s="140" t="s">
        <v>742</v>
      </c>
      <c r="AT950" s="140" t="s">
        <v>152</v>
      </c>
      <c r="AU950" s="140" t="s">
        <v>89</v>
      </c>
      <c r="AY950" s="18" t="s">
        <v>150</v>
      </c>
      <c r="BE950" s="141">
        <f>IF(N950="základní",J950,0)</f>
        <v>0</v>
      </c>
      <c r="BF950" s="141">
        <f>IF(N950="snížená",J950,0)</f>
        <v>0</v>
      </c>
      <c r="BG950" s="141">
        <f>IF(N950="zákl. přenesená",J950,0)</f>
        <v>0</v>
      </c>
      <c r="BH950" s="141">
        <f>IF(N950="sníž. přenesená",J950,0)</f>
        <v>0</v>
      </c>
      <c r="BI950" s="141">
        <f>IF(N950="nulová",J950,0)</f>
        <v>0</v>
      </c>
      <c r="BJ950" s="18" t="s">
        <v>40</v>
      </c>
      <c r="BK950" s="141">
        <f>ROUND(I950*H950,2)</f>
        <v>0</v>
      </c>
      <c r="BL950" s="18" t="s">
        <v>742</v>
      </c>
      <c r="BM950" s="140" t="s">
        <v>1364</v>
      </c>
    </row>
    <row r="951" spans="2:65" s="1" customFormat="1" ht="21.75" customHeight="1">
      <c r="B951" s="34"/>
      <c r="C951" s="129" t="s">
        <v>1365</v>
      </c>
      <c r="D951" s="129" t="s">
        <v>152</v>
      </c>
      <c r="E951" s="130" t="s">
        <v>1366</v>
      </c>
      <c r="F951" s="131" t="s">
        <v>1367</v>
      </c>
      <c r="G951" s="132" t="s">
        <v>171</v>
      </c>
      <c r="H951" s="133">
        <v>1</v>
      </c>
      <c r="I951" s="134"/>
      <c r="J951" s="135">
        <f>ROUND(I951*H951,2)</f>
        <v>0</v>
      </c>
      <c r="K951" s="131" t="s">
        <v>156</v>
      </c>
      <c r="L951" s="34"/>
      <c r="M951" s="136" t="s">
        <v>32</v>
      </c>
      <c r="N951" s="137" t="s">
        <v>51</v>
      </c>
      <c r="P951" s="138">
        <f>O951*H951</f>
        <v>0</v>
      </c>
      <c r="Q951" s="138">
        <v>0</v>
      </c>
      <c r="R951" s="138">
        <f>Q951*H951</f>
        <v>0</v>
      </c>
      <c r="S951" s="138">
        <v>0</v>
      </c>
      <c r="T951" s="139">
        <f>S951*H951</f>
        <v>0</v>
      </c>
      <c r="AR951" s="140" t="s">
        <v>742</v>
      </c>
      <c r="AT951" s="140" t="s">
        <v>152</v>
      </c>
      <c r="AU951" s="140" t="s">
        <v>89</v>
      </c>
      <c r="AY951" s="18" t="s">
        <v>150</v>
      </c>
      <c r="BE951" s="141">
        <f>IF(N951="základní",J951,0)</f>
        <v>0</v>
      </c>
      <c r="BF951" s="141">
        <f>IF(N951="snížená",J951,0)</f>
        <v>0</v>
      </c>
      <c r="BG951" s="141">
        <f>IF(N951="zákl. přenesená",J951,0)</f>
        <v>0</v>
      </c>
      <c r="BH951" s="141">
        <f>IF(N951="sníž. přenesená",J951,0)</f>
        <v>0</v>
      </c>
      <c r="BI951" s="141">
        <f>IF(N951="nulová",J951,0)</f>
        <v>0</v>
      </c>
      <c r="BJ951" s="18" t="s">
        <v>40</v>
      </c>
      <c r="BK951" s="141">
        <f>ROUND(I951*H951,2)</f>
        <v>0</v>
      </c>
      <c r="BL951" s="18" t="s">
        <v>742</v>
      </c>
      <c r="BM951" s="140" t="s">
        <v>1368</v>
      </c>
    </row>
    <row r="952" spans="2:65" s="1" customFormat="1" ht="16.5" customHeight="1">
      <c r="B952" s="34"/>
      <c r="C952" s="129" t="s">
        <v>1369</v>
      </c>
      <c r="D952" s="129" t="s">
        <v>152</v>
      </c>
      <c r="E952" s="130" t="s">
        <v>1370</v>
      </c>
      <c r="F952" s="131" t="s">
        <v>1371</v>
      </c>
      <c r="G952" s="132" t="s">
        <v>171</v>
      </c>
      <c r="H952" s="133">
        <v>1</v>
      </c>
      <c r="I952" s="134"/>
      <c r="J952" s="135">
        <f>ROUND(I952*H952,2)</f>
        <v>0</v>
      </c>
      <c r="K952" s="131" t="s">
        <v>156</v>
      </c>
      <c r="L952" s="34"/>
      <c r="M952" s="136" t="s">
        <v>32</v>
      </c>
      <c r="N952" s="137" t="s">
        <v>51</v>
      </c>
      <c r="P952" s="138">
        <f>O952*H952</f>
        <v>0</v>
      </c>
      <c r="Q952" s="138">
        <v>0</v>
      </c>
      <c r="R952" s="138">
        <f>Q952*H952</f>
        <v>0</v>
      </c>
      <c r="S952" s="138">
        <v>0</v>
      </c>
      <c r="T952" s="139">
        <f>S952*H952</f>
        <v>0</v>
      </c>
      <c r="AR952" s="140" t="s">
        <v>742</v>
      </c>
      <c r="AT952" s="140" t="s">
        <v>152</v>
      </c>
      <c r="AU952" s="140" t="s">
        <v>89</v>
      </c>
      <c r="AY952" s="18" t="s">
        <v>150</v>
      </c>
      <c r="BE952" s="141">
        <f>IF(N952="základní",J952,0)</f>
        <v>0</v>
      </c>
      <c r="BF952" s="141">
        <f>IF(N952="snížená",J952,0)</f>
        <v>0</v>
      </c>
      <c r="BG952" s="141">
        <f>IF(N952="zákl. přenesená",J952,0)</f>
        <v>0</v>
      </c>
      <c r="BH952" s="141">
        <f>IF(N952="sníž. přenesená",J952,0)</f>
        <v>0</v>
      </c>
      <c r="BI952" s="141">
        <f>IF(N952="nulová",J952,0)</f>
        <v>0</v>
      </c>
      <c r="BJ952" s="18" t="s">
        <v>40</v>
      </c>
      <c r="BK952" s="141">
        <f>ROUND(I952*H952,2)</f>
        <v>0</v>
      </c>
      <c r="BL952" s="18" t="s">
        <v>742</v>
      </c>
      <c r="BM952" s="140" t="s">
        <v>1372</v>
      </c>
    </row>
    <row r="953" spans="2:65" s="11" customFormat="1" ht="22.8" customHeight="1">
      <c r="B953" s="117"/>
      <c r="D953" s="118" t="s">
        <v>79</v>
      </c>
      <c r="E953" s="127" t="s">
        <v>1373</v>
      </c>
      <c r="F953" s="127" t="s">
        <v>1374</v>
      </c>
      <c r="I953" s="120"/>
      <c r="J953" s="128">
        <f>BK953</f>
        <v>0</v>
      </c>
      <c r="L953" s="117"/>
      <c r="M953" s="122"/>
      <c r="P953" s="123">
        <f>SUM(P954:P968)</f>
        <v>0</v>
      </c>
      <c r="R953" s="123">
        <f>SUM(R954:R968)</f>
        <v>0</v>
      </c>
      <c r="T953" s="124">
        <f>SUM(T954:T968)</f>
        <v>0</v>
      </c>
      <c r="AR953" s="118" t="s">
        <v>168</v>
      </c>
      <c r="AT953" s="125" t="s">
        <v>79</v>
      </c>
      <c r="AU953" s="125" t="s">
        <v>40</v>
      </c>
      <c r="AY953" s="118" t="s">
        <v>150</v>
      </c>
      <c r="BK953" s="126">
        <f>SUM(BK954:BK968)</f>
        <v>0</v>
      </c>
    </row>
    <row r="954" spans="2:65" s="1" customFormat="1" ht="16.5" customHeight="1">
      <c r="B954" s="34"/>
      <c r="C954" s="129" t="s">
        <v>1375</v>
      </c>
      <c r="D954" s="129" t="s">
        <v>152</v>
      </c>
      <c r="E954" s="130" t="s">
        <v>1376</v>
      </c>
      <c r="F954" s="131" t="s">
        <v>1377</v>
      </c>
      <c r="G954" s="132" t="s">
        <v>171</v>
      </c>
      <c r="H954" s="133">
        <v>1</v>
      </c>
      <c r="I954" s="134"/>
      <c r="J954" s="135">
        <f t="shared" ref="J954:J968" si="10">ROUND(I954*H954,2)</f>
        <v>0</v>
      </c>
      <c r="K954" s="131" t="s">
        <v>156</v>
      </c>
      <c r="L954" s="34"/>
      <c r="M954" s="136" t="s">
        <v>32</v>
      </c>
      <c r="N954" s="137" t="s">
        <v>51</v>
      </c>
      <c r="P954" s="138">
        <f t="shared" ref="P954:P968" si="11">O954*H954</f>
        <v>0</v>
      </c>
      <c r="Q954" s="138">
        <v>0</v>
      </c>
      <c r="R954" s="138">
        <f t="shared" ref="R954:R968" si="12">Q954*H954</f>
        <v>0</v>
      </c>
      <c r="S954" s="138">
        <v>0</v>
      </c>
      <c r="T954" s="139">
        <f t="shared" ref="T954:T968" si="13">S954*H954</f>
        <v>0</v>
      </c>
      <c r="AR954" s="140" t="s">
        <v>742</v>
      </c>
      <c r="AT954" s="140" t="s">
        <v>152</v>
      </c>
      <c r="AU954" s="140" t="s">
        <v>89</v>
      </c>
      <c r="AY954" s="18" t="s">
        <v>150</v>
      </c>
      <c r="BE954" s="141">
        <f t="shared" ref="BE954:BE968" si="14">IF(N954="základní",J954,0)</f>
        <v>0</v>
      </c>
      <c r="BF954" s="141">
        <f t="shared" ref="BF954:BF968" si="15">IF(N954="snížená",J954,0)</f>
        <v>0</v>
      </c>
      <c r="BG954" s="141">
        <f t="shared" ref="BG954:BG968" si="16">IF(N954="zákl. přenesená",J954,0)</f>
        <v>0</v>
      </c>
      <c r="BH954" s="141">
        <f t="shared" ref="BH954:BH968" si="17">IF(N954="sníž. přenesená",J954,0)</f>
        <v>0</v>
      </c>
      <c r="BI954" s="141">
        <f t="shared" ref="BI954:BI968" si="18">IF(N954="nulová",J954,0)</f>
        <v>0</v>
      </c>
      <c r="BJ954" s="18" t="s">
        <v>40</v>
      </c>
      <c r="BK954" s="141">
        <f t="shared" ref="BK954:BK968" si="19">ROUND(I954*H954,2)</f>
        <v>0</v>
      </c>
      <c r="BL954" s="18" t="s">
        <v>742</v>
      </c>
      <c r="BM954" s="140" t="s">
        <v>1378</v>
      </c>
    </row>
    <row r="955" spans="2:65" s="1" customFormat="1" ht="16.5" customHeight="1">
      <c r="B955" s="34"/>
      <c r="C955" s="129" t="s">
        <v>1379</v>
      </c>
      <c r="D955" s="129" t="s">
        <v>152</v>
      </c>
      <c r="E955" s="130" t="s">
        <v>1380</v>
      </c>
      <c r="F955" s="131" t="s">
        <v>1381</v>
      </c>
      <c r="G955" s="132" t="s">
        <v>171</v>
      </c>
      <c r="H955" s="133">
        <v>1</v>
      </c>
      <c r="I955" s="134"/>
      <c r="J955" s="135">
        <f t="shared" si="10"/>
        <v>0</v>
      </c>
      <c r="K955" s="131" t="s">
        <v>156</v>
      </c>
      <c r="L955" s="34"/>
      <c r="M955" s="136" t="s">
        <v>32</v>
      </c>
      <c r="N955" s="137" t="s">
        <v>51</v>
      </c>
      <c r="P955" s="138">
        <f t="shared" si="11"/>
        <v>0</v>
      </c>
      <c r="Q955" s="138">
        <v>0</v>
      </c>
      <c r="R955" s="138">
        <f t="shared" si="12"/>
        <v>0</v>
      </c>
      <c r="S955" s="138">
        <v>0</v>
      </c>
      <c r="T955" s="139">
        <f t="shared" si="13"/>
        <v>0</v>
      </c>
      <c r="AR955" s="140" t="s">
        <v>742</v>
      </c>
      <c r="AT955" s="140" t="s">
        <v>152</v>
      </c>
      <c r="AU955" s="140" t="s">
        <v>89</v>
      </c>
      <c r="AY955" s="18" t="s">
        <v>150</v>
      </c>
      <c r="BE955" s="141">
        <f t="shared" si="14"/>
        <v>0</v>
      </c>
      <c r="BF955" s="141">
        <f t="shared" si="15"/>
        <v>0</v>
      </c>
      <c r="BG955" s="141">
        <f t="shared" si="16"/>
        <v>0</v>
      </c>
      <c r="BH955" s="141">
        <f t="shared" si="17"/>
        <v>0</v>
      </c>
      <c r="BI955" s="141">
        <f t="shared" si="18"/>
        <v>0</v>
      </c>
      <c r="BJ955" s="18" t="s">
        <v>40</v>
      </c>
      <c r="BK955" s="141">
        <f t="shared" si="19"/>
        <v>0</v>
      </c>
      <c r="BL955" s="18" t="s">
        <v>742</v>
      </c>
      <c r="BM955" s="140" t="s">
        <v>1382</v>
      </c>
    </row>
    <row r="956" spans="2:65" s="1" customFormat="1" ht="16.5" customHeight="1">
      <c r="B956" s="34"/>
      <c r="C956" s="129" t="s">
        <v>1383</v>
      </c>
      <c r="D956" s="129" t="s">
        <v>152</v>
      </c>
      <c r="E956" s="130" t="s">
        <v>1384</v>
      </c>
      <c r="F956" s="131" t="s">
        <v>1385</v>
      </c>
      <c r="G956" s="132" t="s">
        <v>171</v>
      </c>
      <c r="H956" s="133">
        <v>1</v>
      </c>
      <c r="I956" s="134"/>
      <c r="J956" s="135">
        <f t="shared" si="10"/>
        <v>0</v>
      </c>
      <c r="K956" s="131" t="s">
        <v>156</v>
      </c>
      <c r="L956" s="34"/>
      <c r="M956" s="136" t="s">
        <v>32</v>
      </c>
      <c r="N956" s="137" t="s">
        <v>51</v>
      </c>
      <c r="P956" s="138">
        <f t="shared" si="11"/>
        <v>0</v>
      </c>
      <c r="Q956" s="138">
        <v>0</v>
      </c>
      <c r="R956" s="138">
        <f t="shared" si="12"/>
        <v>0</v>
      </c>
      <c r="S956" s="138">
        <v>0</v>
      </c>
      <c r="T956" s="139">
        <f t="shared" si="13"/>
        <v>0</v>
      </c>
      <c r="AR956" s="140" t="s">
        <v>742</v>
      </c>
      <c r="AT956" s="140" t="s">
        <v>152</v>
      </c>
      <c r="AU956" s="140" t="s">
        <v>89</v>
      </c>
      <c r="AY956" s="18" t="s">
        <v>150</v>
      </c>
      <c r="BE956" s="141">
        <f t="shared" si="14"/>
        <v>0</v>
      </c>
      <c r="BF956" s="141">
        <f t="shared" si="15"/>
        <v>0</v>
      </c>
      <c r="BG956" s="141">
        <f t="shared" si="16"/>
        <v>0</v>
      </c>
      <c r="BH956" s="141">
        <f t="shared" si="17"/>
        <v>0</v>
      </c>
      <c r="BI956" s="141">
        <f t="shared" si="18"/>
        <v>0</v>
      </c>
      <c r="BJ956" s="18" t="s">
        <v>40</v>
      </c>
      <c r="BK956" s="141">
        <f t="shared" si="19"/>
        <v>0</v>
      </c>
      <c r="BL956" s="18" t="s">
        <v>742</v>
      </c>
      <c r="BM956" s="140" t="s">
        <v>1386</v>
      </c>
    </row>
    <row r="957" spans="2:65" s="1" customFormat="1" ht="16.5" customHeight="1">
      <c r="B957" s="34"/>
      <c r="C957" s="129" t="s">
        <v>1387</v>
      </c>
      <c r="D957" s="129" t="s">
        <v>152</v>
      </c>
      <c r="E957" s="130" t="s">
        <v>1388</v>
      </c>
      <c r="F957" s="131" t="s">
        <v>1389</v>
      </c>
      <c r="G957" s="132" t="s">
        <v>171</v>
      </c>
      <c r="H957" s="133">
        <v>1</v>
      </c>
      <c r="I957" s="134"/>
      <c r="J957" s="135">
        <f t="shared" si="10"/>
        <v>0</v>
      </c>
      <c r="K957" s="131" t="s">
        <v>156</v>
      </c>
      <c r="L957" s="34"/>
      <c r="M957" s="136" t="s">
        <v>32</v>
      </c>
      <c r="N957" s="137" t="s">
        <v>51</v>
      </c>
      <c r="P957" s="138">
        <f t="shared" si="11"/>
        <v>0</v>
      </c>
      <c r="Q957" s="138">
        <v>0</v>
      </c>
      <c r="R957" s="138">
        <f t="shared" si="12"/>
        <v>0</v>
      </c>
      <c r="S957" s="138">
        <v>0</v>
      </c>
      <c r="T957" s="139">
        <f t="shared" si="13"/>
        <v>0</v>
      </c>
      <c r="AR957" s="140" t="s">
        <v>742</v>
      </c>
      <c r="AT957" s="140" t="s">
        <v>152</v>
      </c>
      <c r="AU957" s="140" t="s">
        <v>89</v>
      </c>
      <c r="AY957" s="18" t="s">
        <v>150</v>
      </c>
      <c r="BE957" s="141">
        <f t="shared" si="14"/>
        <v>0</v>
      </c>
      <c r="BF957" s="141">
        <f t="shared" si="15"/>
        <v>0</v>
      </c>
      <c r="BG957" s="141">
        <f t="shared" si="16"/>
        <v>0</v>
      </c>
      <c r="BH957" s="141">
        <f t="shared" si="17"/>
        <v>0</v>
      </c>
      <c r="BI957" s="141">
        <f t="shared" si="18"/>
        <v>0</v>
      </c>
      <c r="BJ957" s="18" t="s">
        <v>40</v>
      </c>
      <c r="BK957" s="141">
        <f t="shared" si="19"/>
        <v>0</v>
      </c>
      <c r="BL957" s="18" t="s">
        <v>742</v>
      </c>
      <c r="BM957" s="140" t="s">
        <v>1390</v>
      </c>
    </row>
    <row r="958" spans="2:65" s="1" customFormat="1" ht="16.5" customHeight="1">
      <c r="B958" s="34"/>
      <c r="C958" s="129" t="s">
        <v>1391</v>
      </c>
      <c r="D958" s="129" t="s">
        <v>152</v>
      </c>
      <c r="E958" s="130" t="s">
        <v>1392</v>
      </c>
      <c r="F958" s="131" t="s">
        <v>1393</v>
      </c>
      <c r="G958" s="132" t="s">
        <v>171</v>
      </c>
      <c r="H958" s="133">
        <v>1</v>
      </c>
      <c r="I958" s="134"/>
      <c r="J958" s="135">
        <f t="shared" si="10"/>
        <v>0</v>
      </c>
      <c r="K958" s="131" t="s">
        <v>156</v>
      </c>
      <c r="L958" s="34"/>
      <c r="M958" s="136" t="s">
        <v>32</v>
      </c>
      <c r="N958" s="137" t="s">
        <v>51</v>
      </c>
      <c r="P958" s="138">
        <f t="shared" si="11"/>
        <v>0</v>
      </c>
      <c r="Q958" s="138">
        <v>0</v>
      </c>
      <c r="R958" s="138">
        <f t="shared" si="12"/>
        <v>0</v>
      </c>
      <c r="S958" s="138">
        <v>0</v>
      </c>
      <c r="T958" s="139">
        <f t="shared" si="13"/>
        <v>0</v>
      </c>
      <c r="AR958" s="140" t="s">
        <v>742</v>
      </c>
      <c r="AT958" s="140" t="s">
        <v>152</v>
      </c>
      <c r="AU958" s="140" t="s">
        <v>89</v>
      </c>
      <c r="AY958" s="18" t="s">
        <v>150</v>
      </c>
      <c r="BE958" s="141">
        <f t="shared" si="14"/>
        <v>0</v>
      </c>
      <c r="BF958" s="141">
        <f t="shared" si="15"/>
        <v>0</v>
      </c>
      <c r="BG958" s="141">
        <f t="shared" si="16"/>
        <v>0</v>
      </c>
      <c r="BH958" s="141">
        <f t="shared" si="17"/>
        <v>0</v>
      </c>
      <c r="BI958" s="141">
        <f t="shared" si="18"/>
        <v>0</v>
      </c>
      <c r="BJ958" s="18" t="s">
        <v>40</v>
      </c>
      <c r="BK958" s="141">
        <f t="shared" si="19"/>
        <v>0</v>
      </c>
      <c r="BL958" s="18" t="s">
        <v>742</v>
      </c>
      <c r="BM958" s="140" t="s">
        <v>1394</v>
      </c>
    </row>
    <row r="959" spans="2:65" s="1" customFormat="1" ht="16.5" customHeight="1">
      <c r="B959" s="34"/>
      <c r="C959" s="129" t="s">
        <v>1395</v>
      </c>
      <c r="D959" s="129" t="s">
        <v>152</v>
      </c>
      <c r="E959" s="130" t="s">
        <v>1396</v>
      </c>
      <c r="F959" s="131" t="s">
        <v>1397</v>
      </c>
      <c r="G959" s="132" t="s">
        <v>171</v>
      </c>
      <c r="H959" s="133">
        <v>1</v>
      </c>
      <c r="I959" s="134"/>
      <c r="J959" s="135">
        <f t="shared" si="10"/>
        <v>0</v>
      </c>
      <c r="K959" s="131" t="s">
        <v>156</v>
      </c>
      <c r="L959" s="34"/>
      <c r="M959" s="136" t="s">
        <v>32</v>
      </c>
      <c r="N959" s="137" t="s">
        <v>51</v>
      </c>
      <c r="P959" s="138">
        <f t="shared" si="11"/>
        <v>0</v>
      </c>
      <c r="Q959" s="138">
        <v>0</v>
      </c>
      <c r="R959" s="138">
        <f t="shared" si="12"/>
        <v>0</v>
      </c>
      <c r="S959" s="138">
        <v>0</v>
      </c>
      <c r="T959" s="139">
        <f t="shared" si="13"/>
        <v>0</v>
      </c>
      <c r="AR959" s="140" t="s">
        <v>742</v>
      </c>
      <c r="AT959" s="140" t="s">
        <v>152</v>
      </c>
      <c r="AU959" s="140" t="s">
        <v>89</v>
      </c>
      <c r="AY959" s="18" t="s">
        <v>150</v>
      </c>
      <c r="BE959" s="141">
        <f t="shared" si="14"/>
        <v>0</v>
      </c>
      <c r="BF959" s="141">
        <f t="shared" si="15"/>
        <v>0</v>
      </c>
      <c r="BG959" s="141">
        <f t="shared" si="16"/>
        <v>0</v>
      </c>
      <c r="BH959" s="141">
        <f t="shared" si="17"/>
        <v>0</v>
      </c>
      <c r="BI959" s="141">
        <f t="shared" si="18"/>
        <v>0</v>
      </c>
      <c r="BJ959" s="18" t="s">
        <v>40</v>
      </c>
      <c r="BK959" s="141">
        <f t="shared" si="19"/>
        <v>0</v>
      </c>
      <c r="BL959" s="18" t="s">
        <v>742</v>
      </c>
      <c r="BM959" s="140" t="s">
        <v>1398</v>
      </c>
    </row>
    <row r="960" spans="2:65" s="1" customFormat="1" ht="21.75" customHeight="1">
      <c r="B960" s="34"/>
      <c r="C960" s="129" t="s">
        <v>1399</v>
      </c>
      <c r="D960" s="129" t="s">
        <v>152</v>
      </c>
      <c r="E960" s="130" t="s">
        <v>1400</v>
      </c>
      <c r="F960" s="131" t="s">
        <v>1401</v>
      </c>
      <c r="G960" s="132" t="s">
        <v>171</v>
      </c>
      <c r="H960" s="133">
        <v>1</v>
      </c>
      <c r="I960" s="134"/>
      <c r="J960" s="135">
        <f t="shared" si="10"/>
        <v>0</v>
      </c>
      <c r="K960" s="131" t="s">
        <v>156</v>
      </c>
      <c r="L960" s="34"/>
      <c r="M960" s="136" t="s">
        <v>32</v>
      </c>
      <c r="N960" s="137" t="s">
        <v>51</v>
      </c>
      <c r="P960" s="138">
        <f t="shared" si="11"/>
        <v>0</v>
      </c>
      <c r="Q960" s="138">
        <v>0</v>
      </c>
      <c r="R960" s="138">
        <f t="shared" si="12"/>
        <v>0</v>
      </c>
      <c r="S960" s="138">
        <v>0</v>
      </c>
      <c r="T960" s="139">
        <f t="shared" si="13"/>
        <v>0</v>
      </c>
      <c r="AR960" s="140" t="s">
        <v>742</v>
      </c>
      <c r="AT960" s="140" t="s">
        <v>152</v>
      </c>
      <c r="AU960" s="140" t="s">
        <v>89</v>
      </c>
      <c r="AY960" s="18" t="s">
        <v>150</v>
      </c>
      <c r="BE960" s="141">
        <f t="shared" si="14"/>
        <v>0</v>
      </c>
      <c r="BF960" s="141">
        <f t="shared" si="15"/>
        <v>0</v>
      </c>
      <c r="BG960" s="141">
        <f t="shared" si="16"/>
        <v>0</v>
      </c>
      <c r="BH960" s="141">
        <f t="shared" si="17"/>
        <v>0</v>
      </c>
      <c r="BI960" s="141">
        <f t="shared" si="18"/>
        <v>0</v>
      </c>
      <c r="BJ960" s="18" t="s">
        <v>40</v>
      </c>
      <c r="BK960" s="141">
        <f t="shared" si="19"/>
        <v>0</v>
      </c>
      <c r="BL960" s="18" t="s">
        <v>742</v>
      </c>
      <c r="BM960" s="140" t="s">
        <v>1402</v>
      </c>
    </row>
    <row r="961" spans="2:65" s="1" customFormat="1" ht="16.5" customHeight="1">
      <c r="B961" s="34"/>
      <c r="C961" s="129" t="s">
        <v>1403</v>
      </c>
      <c r="D961" s="129" t="s">
        <v>152</v>
      </c>
      <c r="E961" s="130" t="s">
        <v>1404</v>
      </c>
      <c r="F961" s="131" t="s">
        <v>1405</v>
      </c>
      <c r="G961" s="132" t="s">
        <v>171</v>
      </c>
      <c r="H961" s="133">
        <v>1</v>
      </c>
      <c r="I961" s="134"/>
      <c r="J961" s="135">
        <f t="shared" si="10"/>
        <v>0</v>
      </c>
      <c r="K961" s="131" t="s">
        <v>156</v>
      </c>
      <c r="L961" s="34"/>
      <c r="M961" s="136" t="s">
        <v>32</v>
      </c>
      <c r="N961" s="137" t="s">
        <v>51</v>
      </c>
      <c r="P961" s="138">
        <f t="shared" si="11"/>
        <v>0</v>
      </c>
      <c r="Q961" s="138">
        <v>0</v>
      </c>
      <c r="R961" s="138">
        <f t="shared" si="12"/>
        <v>0</v>
      </c>
      <c r="S961" s="138">
        <v>0</v>
      </c>
      <c r="T961" s="139">
        <f t="shared" si="13"/>
        <v>0</v>
      </c>
      <c r="AR961" s="140" t="s">
        <v>742</v>
      </c>
      <c r="AT961" s="140" t="s">
        <v>152</v>
      </c>
      <c r="AU961" s="140" t="s">
        <v>89</v>
      </c>
      <c r="AY961" s="18" t="s">
        <v>150</v>
      </c>
      <c r="BE961" s="141">
        <f t="shared" si="14"/>
        <v>0</v>
      </c>
      <c r="BF961" s="141">
        <f t="shared" si="15"/>
        <v>0</v>
      </c>
      <c r="BG961" s="141">
        <f t="shared" si="16"/>
        <v>0</v>
      </c>
      <c r="BH961" s="141">
        <f t="shared" si="17"/>
        <v>0</v>
      </c>
      <c r="BI961" s="141">
        <f t="shared" si="18"/>
        <v>0</v>
      </c>
      <c r="BJ961" s="18" t="s">
        <v>40</v>
      </c>
      <c r="BK961" s="141">
        <f t="shared" si="19"/>
        <v>0</v>
      </c>
      <c r="BL961" s="18" t="s">
        <v>742</v>
      </c>
      <c r="BM961" s="140" t="s">
        <v>1406</v>
      </c>
    </row>
    <row r="962" spans="2:65" s="1" customFormat="1" ht="16.5" customHeight="1">
      <c r="B962" s="34"/>
      <c r="C962" s="129" t="s">
        <v>1407</v>
      </c>
      <c r="D962" s="129" t="s">
        <v>152</v>
      </c>
      <c r="E962" s="130" t="s">
        <v>1408</v>
      </c>
      <c r="F962" s="131" t="s">
        <v>1409</v>
      </c>
      <c r="G962" s="132" t="s">
        <v>171</v>
      </c>
      <c r="H962" s="133">
        <v>1</v>
      </c>
      <c r="I962" s="134"/>
      <c r="J962" s="135">
        <f t="shared" si="10"/>
        <v>0</v>
      </c>
      <c r="K962" s="131" t="s">
        <v>156</v>
      </c>
      <c r="L962" s="34"/>
      <c r="M962" s="136" t="s">
        <v>32</v>
      </c>
      <c r="N962" s="137" t="s">
        <v>51</v>
      </c>
      <c r="P962" s="138">
        <f t="shared" si="11"/>
        <v>0</v>
      </c>
      <c r="Q962" s="138">
        <v>0</v>
      </c>
      <c r="R962" s="138">
        <f t="shared" si="12"/>
        <v>0</v>
      </c>
      <c r="S962" s="138">
        <v>0</v>
      </c>
      <c r="T962" s="139">
        <f t="shared" si="13"/>
        <v>0</v>
      </c>
      <c r="AR962" s="140" t="s">
        <v>742</v>
      </c>
      <c r="AT962" s="140" t="s">
        <v>152</v>
      </c>
      <c r="AU962" s="140" t="s">
        <v>89</v>
      </c>
      <c r="AY962" s="18" t="s">
        <v>150</v>
      </c>
      <c r="BE962" s="141">
        <f t="shared" si="14"/>
        <v>0</v>
      </c>
      <c r="BF962" s="141">
        <f t="shared" si="15"/>
        <v>0</v>
      </c>
      <c r="BG962" s="141">
        <f t="shared" si="16"/>
        <v>0</v>
      </c>
      <c r="BH962" s="141">
        <f t="shared" si="17"/>
        <v>0</v>
      </c>
      <c r="BI962" s="141">
        <f t="shared" si="18"/>
        <v>0</v>
      </c>
      <c r="BJ962" s="18" t="s">
        <v>40</v>
      </c>
      <c r="BK962" s="141">
        <f t="shared" si="19"/>
        <v>0</v>
      </c>
      <c r="BL962" s="18" t="s">
        <v>742</v>
      </c>
      <c r="BM962" s="140" t="s">
        <v>1410</v>
      </c>
    </row>
    <row r="963" spans="2:65" s="1" customFormat="1" ht="16.5" customHeight="1">
      <c r="B963" s="34"/>
      <c r="C963" s="129" t="s">
        <v>1411</v>
      </c>
      <c r="D963" s="129" t="s">
        <v>152</v>
      </c>
      <c r="E963" s="130" t="s">
        <v>1412</v>
      </c>
      <c r="F963" s="131" t="s">
        <v>1413</v>
      </c>
      <c r="G963" s="132" t="s">
        <v>171</v>
      </c>
      <c r="H963" s="133">
        <v>1</v>
      </c>
      <c r="I963" s="134"/>
      <c r="J963" s="135">
        <f t="shared" si="10"/>
        <v>0</v>
      </c>
      <c r="K963" s="131" t="s">
        <v>156</v>
      </c>
      <c r="L963" s="34"/>
      <c r="M963" s="136" t="s">
        <v>32</v>
      </c>
      <c r="N963" s="137" t="s">
        <v>51</v>
      </c>
      <c r="P963" s="138">
        <f t="shared" si="11"/>
        <v>0</v>
      </c>
      <c r="Q963" s="138">
        <v>0</v>
      </c>
      <c r="R963" s="138">
        <f t="shared" si="12"/>
        <v>0</v>
      </c>
      <c r="S963" s="138">
        <v>0</v>
      </c>
      <c r="T963" s="139">
        <f t="shared" si="13"/>
        <v>0</v>
      </c>
      <c r="AR963" s="140" t="s">
        <v>742</v>
      </c>
      <c r="AT963" s="140" t="s">
        <v>152</v>
      </c>
      <c r="AU963" s="140" t="s">
        <v>89</v>
      </c>
      <c r="AY963" s="18" t="s">
        <v>150</v>
      </c>
      <c r="BE963" s="141">
        <f t="shared" si="14"/>
        <v>0</v>
      </c>
      <c r="BF963" s="141">
        <f t="shared" si="15"/>
        <v>0</v>
      </c>
      <c r="BG963" s="141">
        <f t="shared" si="16"/>
        <v>0</v>
      </c>
      <c r="BH963" s="141">
        <f t="shared" si="17"/>
        <v>0</v>
      </c>
      <c r="BI963" s="141">
        <f t="shared" si="18"/>
        <v>0</v>
      </c>
      <c r="BJ963" s="18" t="s">
        <v>40</v>
      </c>
      <c r="BK963" s="141">
        <f t="shared" si="19"/>
        <v>0</v>
      </c>
      <c r="BL963" s="18" t="s">
        <v>742</v>
      </c>
      <c r="BM963" s="140" t="s">
        <v>1414</v>
      </c>
    </row>
    <row r="964" spans="2:65" s="1" customFormat="1" ht="16.5" customHeight="1">
      <c r="B964" s="34"/>
      <c r="C964" s="129" t="s">
        <v>1415</v>
      </c>
      <c r="D964" s="129" t="s">
        <v>152</v>
      </c>
      <c r="E964" s="130" t="s">
        <v>1416</v>
      </c>
      <c r="F964" s="131" t="s">
        <v>1417</v>
      </c>
      <c r="G964" s="132" t="s">
        <v>171</v>
      </c>
      <c r="H964" s="133">
        <v>1</v>
      </c>
      <c r="I964" s="134"/>
      <c r="J964" s="135">
        <f t="shared" si="10"/>
        <v>0</v>
      </c>
      <c r="K964" s="131" t="s">
        <v>156</v>
      </c>
      <c r="L964" s="34"/>
      <c r="M964" s="136" t="s">
        <v>32</v>
      </c>
      <c r="N964" s="137" t="s">
        <v>51</v>
      </c>
      <c r="P964" s="138">
        <f t="shared" si="11"/>
        <v>0</v>
      </c>
      <c r="Q964" s="138">
        <v>0</v>
      </c>
      <c r="R964" s="138">
        <f t="shared" si="12"/>
        <v>0</v>
      </c>
      <c r="S964" s="138">
        <v>0</v>
      </c>
      <c r="T964" s="139">
        <f t="shared" si="13"/>
        <v>0</v>
      </c>
      <c r="AR964" s="140" t="s">
        <v>742</v>
      </c>
      <c r="AT964" s="140" t="s">
        <v>152</v>
      </c>
      <c r="AU964" s="140" t="s">
        <v>89</v>
      </c>
      <c r="AY964" s="18" t="s">
        <v>150</v>
      </c>
      <c r="BE964" s="141">
        <f t="shared" si="14"/>
        <v>0</v>
      </c>
      <c r="BF964" s="141">
        <f t="shared" si="15"/>
        <v>0</v>
      </c>
      <c r="BG964" s="141">
        <f t="shared" si="16"/>
        <v>0</v>
      </c>
      <c r="BH964" s="141">
        <f t="shared" si="17"/>
        <v>0</v>
      </c>
      <c r="BI964" s="141">
        <f t="shared" si="18"/>
        <v>0</v>
      </c>
      <c r="BJ964" s="18" t="s">
        <v>40</v>
      </c>
      <c r="BK964" s="141">
        <f t="shared" si="19"/>
        <v>0</v>
      </c>
      <c r="BL964" s="18" t="s">
        <v>742</v>
      </c>
      <c r="BM964" s="140" t="s">
        <v>1418</v>
      </c>
    </row>
    <row r="965" spans="2:65" s="1" customFormat="1" ht="16.5" customHeight="1">
      <c r="B965" s="34"/>
      <c r="C965" s="129" t="s">
        <v>1419</v>
      </c>
      <c r="D965" s="129" t="s">
        <v>152</v>
      </c>
      <c r="E965" s="130" t="s">
        <v>1420</v>
      </c>
      <c r="F965" s="131" t="s">
        <v>1421</v>
      </c>
      <c r="G965" s="132" t="s">
        <v>171</v>
      </c>
      <c r="H965" s="133">
        <v>1</v>
      </c>
      <c r="I965" s="134"/>
      <c r="J965" s="135">
        <f t="shared" si="10"/>
        <v>0</v>
      </c>
      <c r="K965" s="131" t="s">
        <v>156</v>
      </c>
      <c r="L965" s="34"/>
      <c r="M965" s="136" t="s">
        <v>32</v>
      </c>
      <c r="N965" s="137" t="s">
        <v>51</v>
      </c>
      <c r="P965" s="138">
        <f t="shared" si="11"/>
        <v>0</v>
      </c>
      <c r="Q965" s="138">
        <v>0</v>
      </c>
      <c r="R965" s="138">
        <f t="shared" si="12"/>
        <v>0</v>
      </c>
      <c r="S965" s="138">
        <v>0</v>
      </c>
      <c r="T965" s="139">
        <f t="shared" si="13"/>
        <v>0</v>
      </c>
      <c r="AR965" s="140" t="s">
        <v>742</v>
      </c>
      <c r="AT965" s="140" t="s">
        <v>152</v>
      </c>
      <c r="AU965" s="140" t="s">
        <v>89</v>
      </c>
      <c r="AY965" s="18" t="s">
        <v>150</v>
      </c>
      <c r="BE965" s="141">
        <f t="shared" si="14"/>
        <v>0</v>
      </c>
      <c r="BF965" s="141">
        <f t="shared" si="15"/>
        <v>0</v>
      </c>
      <c r="BG965" s="141">
        <f t="shared" si="16"/>
        <v>0</v>
      </c>
      <c r="BH965" s="141">
        <f t="shared" si="17"/>
        <v>0</v>
      </c>
      <c r="BI965" s="141">
        <f t="shared" si="18"/>
        <v>0</v>
      </c>
      <c r="BJ965" s="18" t="s">
        <v>40</v>
      </c>
      <c r="BK965" s="141">
        <f t="shared" si="19"/>
        <v>0</v>
      </c>
      <c r="BL965" s="18" t="s">
        <v>742</v>
      </c>
      <c r="BM965" s="140" t="s">
        <v>1422</v>
      </c>
    </row>
    <row r="966" spans="2:65" s="1" customFormat="1" ht="16.5" customHeight="1">
      <c r="B966" s="34"/>
      <c r="C966" s="129" t="s">
        <v>1423</v>
      </c>
      <c r="D966" s="129" t="s">
        <v>152</v>
      </c>
      <c r="E966" s="130" t="s">
        <v>1424</v>
      </c>
      <c r="F966" s="131" t="s">
        <v>1425</v>
      </c>
      <c r="G966" s="132" t="s">
        <v>171</v>
      </c>
      <c r="H966" s="133">
        <v>1</v>
      </c>
      <c r="I966" s="134"/>
      <c r="J966" s="135">
        <f t="shared" si="10"/>
        <v>0</v>
      </c>
      <c r="K966" s="131" t="s">
        <v>156</v>
      </c>
      <c r="L966" s="34"/>
      <c r="M966" s="136" t="s">
        <v>32</v>
      </c>
      <c r="N966" s="137" t="s">
        <v>51</v>
      </c>
      <c r="P966" s="138">
        <f t="shared" si="11"/>
        <v>0</v>
      </c>
      <c r="Q966" s="138">
        <v>0</v>
      </c>
      <c r="R966" s="138">
        <f t="shared" si="12"/>
        <v>0</v>
      </c>
      <c r="S966" s="138">
        <v>0</v>
      </c>
      <c r="T966" s="139">
        <f t="shared" si="13"/>
        <v>0</v>
      </c>
      <c r="AR966" s="140" t="s">
        <v>742</v>
      </c>
      <c r="AT966" s="140" t="s">
        <v>152</v>
      </c>
      <c r="AU966" s="140" t="s">
        <v>89</v>
      </c>
      <c r="AY966" s="18" t="s">
        <v>150</v>
      </c>
      <c r="BE966" s="141">
        <f t="shared" si="14"/>
        <v>0</v>
      </c>
      <c r="BF966" s="141">
        <f t="shared" si="15"/>
        <v>0</v>
      </c>
      <c r="BG966" s="141">
        <f t="shared" si="16"/>
        <v>0</v>
      </c>
      <c r="BH966" s="141">
        <f t="shared" si="17"/>
        <v>0</v>
      </c>
      <c r="BI966" s="141">
        <f t="shared" si="18"/>
        <v>0</v>
      </c>
      <c r="BJ966" s="18" t="s">
        <v>40</v>
      </c>
      <c r="BK966" s="141">
        <f t="shared" si="19"/>
        <v>0</v>
      </c>
      <c r="BL966" s="18" t="s">
        <v>742</v>
      </c>
      <c r="BM966" s="140" t="s">
        <v>1426</v>
      </c>
    </row>
    <row r="967" spans="2:65" s="1" customFormat="1" ht="16.5" customHeight="1">
      <c r="B967" s="34"/>
      <c r="C967" s="129" t="s">
        <v>1427</v>
      </c>
      <c r="D967" s="129" t="s">
        <v>152</v>
      </c>
      <c r="E967" s="130" t="s">
        <v>1428</v>
      </c>
      <c r="F967" s="131" t="s">
        <v>1429</v>
      </c>
      <c r="G967" s="132" t="s">
        <v>171</v>
      </c>
      <c r="H967" s="133">
        <v>1</v>
      </c>
      <c r="I967" s="134"/>
      <c r="J967" s="135">
        <f t="shared" si="10"/>
        <v>0</v>
      </c>
      <c r="K967" s="131" t="s">
        <v>156</v>
      </c>
      <c r="L967" s="34"/>
      <c r="M967" s="136" t="s">
        <v>32</v>
      </c>
      <c r="N967" s="137" t="s">
        <v>51</v>
      </c>
      <c r="P967" s="138">
        <f t="shared" si="11"/>
        <v>0</v>
      </c>
      <c r="Q967" s="138">
        <v>0</v>
      </c>
      <c r="R967" s="138">
        <f t="shared" si="12"/>
        <v>0</v>
      </c>
      <c r="S967" s="138">
        <v>0</v>
      </c>
      <c r="T967" s="139">
        <f t="shared" si="13"/>
        <v>0</v>
      </c>
      <c r="AR967" s="140" t="s">
        <v>742</v>
      </c>
      <c r="AT967" s="140" t="s">
        <v>152</v>
      </c>
      <c r="AU967" s="140" t="s">
        <v>89</v>
      </c>
      <c r="AY967" s="18" t="s">
        <v>150</v>
      </c>
      <c r="BE967" s="141">
        <f t="shared" si="14"/>
        <v>0</v>
      </c>
      <c r="BF967" s="141">
        <f t="shared" si="15"/>
        <v>0</v>
      </c>
      <c r="BG967" s="141">
        <f t="shared" si="16"/>
        <v>0</v>
      </c>
      <c r="BH967" s="141">
        <f t="shared" si="17"/>
        <v>0</v>
      </c>
      <c r="BI967" s="141">
        <f t="shared" si="18"/>
        <v>0</v>
      </c>
      <c r="BJ967" s="18" t="s">
        <v>40</v>
      </c>
      <c r="BK967" s="141">
        <f t="shared" si="19"/>
        <v>0</v>
      </c>
      <c r="BL967" s="18" t="s">
        <v>742</v>
      </c>
      <c r="BM967" s="140" t="s">
        <v>1430</v>
      </c>
    </row>
    <row r="968" spans="2:65" s="1" customFormat="1" ht="16.5" customHeight="1">
      <c r="B968" s="34"/>
      <c r="C968" s="129" t="s">
        <v>1431</v>
      </c>
      <c r="D968" s="129" t="s">
        <v>152</v>
      </c>
      <c r="E968" s="130" t="s">
        <v>1432</v>
      </c>
      <c r="F968" s="131" t="s">
        <v>1433</v>
      </c>
      <c r="G968" s="132" t="s">
        <v>171</v>
      </c>
      <c r="H968" s="133">
        <v>1</v>
      </c>
      <c r="I968" s="134"/>
      <c r="J968" s="135">
        <f t="shared" si="10"/>
        <v>0</v>
      </c>
      <c r="K968" s="131" t="s">
        <v>156</v>
      </c>
      <c r="L968" s="34"/>
      <c r="M968" s="189" t="s">
        <v>32</v>
      </c>
      <c r="N968" s="190" t="s">
        <v>51</v>
      </c>
      <c r="O968" s="191"/>
      <c r="P968" s="192">
        <f t="shared" si="11"/>
        <v>0</v>
      </c>
      <c r="Q968" s="192">
        <v>0</v>
      </c>
      <c r="R968" s="192">
        <f t="shared" si="12"/>
        <v>0</v>
      </c>
      <c r="S968" s="192">
        <v>0</v>
      </c>
      <c r="T968" s="193">
        <f t="shared" si="13"/>
        <v>0</v>
      </c>
      <c r="AR968" s="140" t="s">
        <v>742</v>
      </c>
      <c r="AT968" s="140" t="s">
        <v>152</v>
      </c>
      <c r="AU968" s="140" t="s">
        <v>89</v>
      </c>
      <c r="AY968" s="18" t="s">
        <v>150</v>
      </c>
      <c r="BE968" s="141">
        <f t="shared" si="14"/>
        <v>0</v>
      </c>
      <c r="BF968" s="141">
        <f t="shared" si="15"/>
        <v>0</v>
      </c>
      <c r="BG968" s="141">
        <f t="shared" si="16"/>
        <v>0</v>
      </c>
      <c r="BH968" s="141">
        <f t="shared" si="17"/>
        <v>0</v>
      </c>
      <c r="BI968" s="141">
        <f t="shared" si="18"/>
        <v>0</v>
      </c>
      <c r="BJ968" s="18" t="s">
        <v>40</v>
      </c>
      <c r="BK968" s="141">
        <f t="shared" si="19"/>
        <v>0</v>
      </c>
      <c r="BL968" s="18" t="s">
        <v>742</v>
      </c>
      <c r="BM968" s="140" t="s">
        <v>1434</v>
      </c>
    </row>
    <row r="969" spans="2:65" s="1" customFormat="1" ht="6.9" customHeight="1">
      <c r="B969" s="43"/>
      <c r="C969" s="44"/>
      <c r="D969" s="44"/>
      <c r="E969" s="44"/>
      <c r="F969" s="44"/>
      <c r="G969" s="44"/>
      <c r="H969" s="44"/>
      <c r="I969" s="44"/>
      <c r="J969" s="44"/>
      <c r="K969" s="44"/>
      <c r="L969" s="34"/>
    </row>
  </sheetData>
  <sheetProtection algorithmName="SHA-512" hashValue="aBz5uyU/RmtZOhUxiat/z3vdNRw/pjjTj2ABVz4pdN9WsTklID3GL6wDSV4to8H6U9uXW2OzRj7QvM4C7g3VdA==" saltValue="umi7jtw6iiqvFXIi50HZPXnNKUl5nkmQpiT9335YQVHxDycG27qolqNUfjk9IUJ2GSD8j3SnXhgGntpR2ewrDw==" spinCount="100000" sheet="1" objects="1" scenarios="1" formatColumns="0" formatRows="0" autoFilter="0"/>
  <autoFilter ref="C107:K968" xr:uid="{00000000-0009-0000-0000-000002000000}"/>
  <mergeCells count="9">
    <mergeCell ref="E50:H50"/>
    <mergeCell ref="E98:H98"/>
    <mergeCell ref="E100:H100"/>
    <mergeCell ref="L2:V2"/>
    <mergeCell ref="E7:H7"/>
    <mergeCell ref="E9:H9"/>
    <mergeCell ref="E18:H18"/>
    <mergeCell ref="E27:H27"/>
    <mergeCell ref="E48:H48"/>
  </mergeCells>
  <hyperlinks>
    <hyperlink ref="F112" r:id="rId1" xr:uid="{00000000-0004-0000-0200-000000000000}"/>
    <hyperlink ref="F122" r:id="rId2" xr:uid="{00000000-0004-0000-0200-000001000000}"/>
    <hyperlink ref="F132" r:id="rId3" xr:uid="{00000000-0004-0000-0200-000002000000}"/>
    <hyperlink ref="F137" r:id="rId4" xr:uid="{00000000-0004-0000-0200-000003000000}"/>
    <hyperlink ref="F139" r:id="rId5" xr:uid="{00000000-0004-0000-0200-000004000000}"/>
    <hyperlink ref="F144" r:id="rId6" xr:uid="{00000000-0004-0000-0200-000005000000}"/>
    <hyperlink ref="F149" r:id="rId7" xr:uid="{00000000-0004-0000-0200-000006000000}"/>
    <hyperlink ref="F159" r:id="rId8" xr:uid="{00000000-0004-0000-0200-000007000000}"/>
    <hyperlink ref="F162" r:id="rId9" xr:uid="{00000000-0004-0000-0200-000008000000}"/>
    <hyperlink ref="F166" r:id="rId10" xr:uid="{00000000-0004-0000-0200-000009000000}"/>
    <hyperlink ref="F175" r:id="rId11" xr:uid="{00000000-0004-0000-0200-00000A000000}"/>
    <hyperlink ref="F180" r:id="rId12" xr:uid="{00000000-0004-0000-0200-00000B000000}"/>
    <hyperlink ref="F187" r:id="rId13" xr:uid="{00000000-0004-0000-0200-00000C000000}"/>
    <hyperlink ref="F193" r:id="rId14" xr:uid="{00000000-0004-0000-0200-00000D000000}"/>
    <hyperlink ref="F201" r:id="rId15" xr:uid="{00000000-0004-0000-0200-00000E000000}"/>
    <hyperlink ref="F207" r:id="rId16" xr:uid="{00000000-0004-0000-0200-00000F000000}"/>
    <hyperlink ref="F214" r:id="rId17" xr:uid="{00000000-0004-0000-0200-000010000000}"/>
    <hyperlink ref="F228" r:id="rId18" xr:uid="{00000000-0004-0000-0200-000011000000}"/>
    <hyperlink ref="F235" r:id="rId19" xr:uid="{00000000-0004-0000-0200-000012000000}"/>
    <hyperlink ref="F242" r:id="rId20" xr:uid="{00000000-0004-0000-0200-000013000000}"/>
    <hyperlink ref="F247" r:id="rId21" xr:uid="{00000000-0004-0000-0200-000014000000}"/>
    <hyperlink ref="F252" r:id="rId22" xr:uid="{00000000-0004-0000-0200-000015000000}"/>
    <hyperlink ref="F257" r:id="rId23" xr:uid="{00000000-0004-0000-0200-000016000000}"/>
    <hyperlink ref="F262" r:id="rId24" xr:uid="{00000000-0004-0000-0200-000017000000}"/>
    <hyperlink ref="F264" r:id="rId25" xr:uid="{00000000-0004-0000-0200-000018000000}"/>
    <hyperlink ref="F269" r:id="rId26" xr:uid="{00000000-0004-0000-0200-000019000000}"/>
    <hyperlink ref="F276" r:id="rId27" xr:uid="{00000000-0004-0000-0200-00001A000000}"/>
    <hyperlink ref="F283" r:id="rId28" xr:uid="{00000000-0004-0000-0200-00001B000000}"/>
    <hyperlink ref="F285" r:id="rId29" xr:uid="{00000000-0004-0000-0200-00001C000000}"/>
    <hyperlink ref="F288" r:id="rId30" xr:uid="{00000000-0004-0000-0200-00001D000000}"/>
    <hyperlink ref="F298" r:id="rId31" xr:uid="{00000000-0004-0000-0200-00001E000000}"/>
    <hyperlink ref="F304" r:id="rId32" xr:uid="{00000000-0004-0000-0200-00001F000000}"/>
    <hyperlink ref="F314" r:id="rId33" xr:uid="{00000000-0004-0000-0200-000020000000}"/>
    <hyperlink ref="F324" r:id="rId34" xr:uid="{00000000-0004-0000-0200-000021000000}"/>
    <hyperlink ref="F333" r:id="rId35" xr:uid="{00000000-0004-0000-0200-000022000000}"/>
    <hyperlink ref="F340" r:id="rId36" xr:uid="{00000000-0004-0000-0200-000023000000}"/>
    <hyperlink ref="F351" r:id="rId37" xr:uid="{00000000-0004-0000-0200-000024000000}"/>
    <hyperlink ref="F357" r:id="rId38" xr:uid="{00000000-0004-0000-0200-000025000000}"/>
    <hyperlink ref="F359" r:id="rId39" xr:uid="{00000000-0004-0000-0200-000026000000}"/>
    <hyperlink ref="F369" r:id="rId40" xr:uid="{00000000-0004-0000-0200-000027000000}"/>
    <hyperlink ref="F371" r:id="rId41" xr:uid="{00000000-0004-0000-0200-000028000000}"/>
    <hyperlink ref="F374" r:id="rId42" xr:uid="{00000000-0004-0000-0200-000029000000}"/>
    <hyperlink ref="F388" r:id="rId43" xr:uid="{00000000-0004-0000-0200-00002A000000}"/>
    <hyperlink ref="F402" r:id="rId44" xr:uid="{00000000-0004-0000-0200-00002B000000}"/>
    <hyperlink ref="F405" r:id="rId45" xr:uid="{00000000-0004-0000-0200-00002C000000}"/>
    <hyperlink ref="F411" r:id="rId46" xr:uid="{00000000-0004-0000-0200-00002D000000}"/>
    <hyperlink ref="F417" r:id="rId47" xr:uid="{00000000-0004-0000-0200-00002E000000}"/>
    <hyperlink ref="F428" r:id="rId48" xr:uid="{00000000-0004-0000-0200-00002F000000}"/>
    <hyperlink ref="F438" r:id="rId49" xr:uid="{00000000-0004-0000-0200-000030000000}"/>
    <hyperlink ref="F449" r:id="rId50" xr:uid="{00000000-0004-0000-0200-000031000000}"/>
    <hyperlink ref="F451" r:id="rId51" xr:uid="{00000000-0004-0000-0200-000032000000}"/>
    <hyperlink ref="F460" r:id="rId52" xr:uid="{00000000-0004-0000-0200-000033000000}"/>
    <hyperlink ref="F462" r:id="rId53" xr:uid="{00000000-0004-0000-0200-000034000000}"/>
    <hyperlink ref="F466" r:id="rId54" xr:uid="{00000000-0004-0000-0200-000035000000}"/>
    <hyperlink ref="F475" r:id="rId55" xr:uid="{00000000-0004-0000-0200-000036000000}"/>
    <hyperlink ref="F484" r:id="rId56" xr:uid="{00000000-0004-0000-0200-000037000000}"/>
    <hyperlink ref="F493" r:id="rId57" xr:uid="{00000000-0004-0000-0200-000038000000}"/>
    <hyperlink ref="F500" r:id="rId58" xr:uid="{00000000-0004-0000-0200-000039000000}"/>
    <hyperlink ref="F507" r:id="rId59" xr:uid="{00000000-0004-0000-0200-00003A000000}"/>
    <hyperlink ref="F514" r:id="rId60" xr:uid="{00000000-0004-0000-0200-00003B000000}"/>
    <hyperlink ref="F521" r:id="rId61" xr:uid="{00000000-0004-0000-0200-00003C000000}"/>
    <hyperlink ref="F528" r:id="rId62" xr:uid="{00000000-0004-0000-0200-00003D000000}"/>
    <hyperlink ref="F538" r:id="rId63" xr:uid="{00000000-0004-0000-0200-00003E000000}"/>
    <hyperlink ref="F548" r:id="rId64" xr:uid="{00000000-0004-0000-0200-00003F000000}"/>
    <hyperlink ref="F568" r:id="rId65" xr:uid="{00000000-0004-0000-0200-000040000000}"/>
    <hyperlink ref="F577" r:id="rId66" xr:uid="{00000000-0004-0000-0200-000041000000}"/>
    <hyperlink ref="F583" r:id="rId67" xr:uid="{00000000-0004-0000-0200-000042000000}"/>
    <hyperlink ref="F585" r:id="rId68" xr:uid="{00000000-0004-0000-0200-000043000000}"/>
    <hyperlink ref="F587" r:id="rId69" xr:uid="{00000000-0004-0000-0200-000044000000}"/>
    <hyperlink ref="F589" r:id="rId70" xr:uid="{00000000-0004-0000-0200-000045000000}"/>
    <hyperlink ref="F591" r:id="rId71" xr:uid="{00000000-0004-0000-0200-000046000000}"/>
    <hyperlink ref="F606" r:id="rId72" xr:uid="{00000000-0004-0000-0200-000047000000}"/>
    <hyperlink ref="F618" r:id="rId73" xr:uid="{00000000-0004-0000-0200-000048000000}"/>
    <hyperlink ref="F627" r:id="rId74" xr:uid="{00000000-0004-0000-0200-000049000000}"/>
    <hyperlink ref="F637" r:id="rId75" xr:uid="{00000000-0004-0000-0200-00004A000000}"/>
    <hyperlink ref="F642" r:id="rId76" xr:uid="{00000000-0004-0000-0200-00004B000000}"/>
    <hyperlink ref="F647" r:id="rId77" xr:uid="{00000000-0004-0000-0200-00004C000000}"/>
    <hyperlink ref="F658" r:id="rId78" xr:uid="{00000000-0004-0000-0200-00004D000000}"/>
    <hyperlink ref="F696" r:id="rId79" xr:uid="{00000000-0004-0000-0200-00004E000000}"/>
    <hyperlink ref="F708" r:id="rId80" xr:uid="{00000000-0004-0000-0200-00004F000000}"/>
    <hyperlink ref="F711" r:id="rId81" xr:uid="{00000000-0004-0000-0200-000050000000}"/>
    <hyperlink ref="F719" r:id="rId82" xr:uid="{00000000-0004-0000-0200-000051000000}"/>
    <hyperlink ref="F727" r:id="rId83" xr:uid="{00000000-0004-0000-0200-000052000000}"/>
    <hyperlink ref="F731" r:id="rId84" xr:uid="{00000000-0004-0000-0200-000053000000}"/>
    <hyperlink ref="F775" r:id="rId85" xr:uid="{00000000-0004-0000-0200-000054000000}"/>
    <hyperlink ref="F824" r:id="rId86" xr:uid="{00000000-0004-0000-0200-000055000000}"/>
    <hyperlink ref="F847" r:id="rId87" xr:uid="{00000000-0004-0000-0200-000056000000}"/>
    <hyperlink ref="F854" r:id="rId88" xr:uid="{00000000-0004-0000-0200-000057000000}"/>
    <hyperlink ref="F856" r:id="rId89" xr:uid="{00000000-0004-0000-0200-000058000000}"/>
    <hyperlink ref="F858" r:id="rId90" xr:uid="{00000000-0004-0000-0200-000059000000}"/>
    <hyperlink ref="F865" r:id="rId91" xr:uid="{00000000-0004-0000-0200-00005A000000}"/>
    <hyperlink ref="F874" r:id="rId92" xr:uid="{00000000-0004-0000-0200-00005B000000}"/>
    <hyperlink ref="F877" r:id="rId93" xr:uid="{00000000-0004-0000-0200-00005C000000}"/>
    <hyperlink ref="F884" r:id="rId94" xr:uid="{00000000-0004-0000-0200-00005D000000}"/>
    <hyperlink ref="F889" r:id="rId95" xr:uid="{00000000-0004-0000-0200-00005E000000}"/>
    <hyperlink ref="F891" r:id="rId96" xr:uid="{00000000-0004-0000-0200-00005F000000}"/>
    <hyperlink ref="F895" r:id="rId97" xr:uid="{00000000-0004-0000-0200-000060000000}"/>
    <hyperlink ref="F898" r:id="rId98" xr:uid="{00000000-0004-0000-0200-000061000000}"/>
    <hyperlink ref="F904" r:id="rId99" xr:uid="{00000000-0004-0000-0200-000062000000}"/>
    <hyperlink ref="F906" r:id="rId100" xr:uid="{00000000-0004-0000-0200-000063000000}"/>
    <hyperlink ref="F908" r:id="rId101" xr:uid="{00000000-0004-0000-0200-000064000000}"/>
    <hyperlink ref="F937" r:id="rId102" xr:uid="{00000000-0004-0000-0200-000065000000}"/>
    <hyperlink ref="F939" r:id="rId103" xr:uid="{00000000-0004-0000-0200-000066000000}"/>
    <hyperlink ref="F941" r:id="rId104" xr:uid="{00000000-0004-0000-0200-000067000000}"/>
    <hyperlink ref="F943" r:id="rId105" xr:uid="{00000000-0004-0000-0200-00006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82"/>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809"/>
      <c r="M2" s="809"/>
      <c r="N2" s="809"/>
      <c r="O2" s="809"/>
      <c r="P2" s="809"/>
      <c r="Q2" s="809"/>
      <c r="R2" s="809"/>
      <c r="S2" s="809"/>
      <c r="T2" s="809"/>
      <c r="U2" s="809"/>
      <c r="V2" s="809"/>
      <c r="AT2" s="18" t="s">
        <v>95</v>
      </c>
      <c r="AZ2" s="194" t="s">
        <v>1435</v>
      </c>
      <c r="BA2" s="194" t="s">
        <v>1436</v>
      </c>
      <c r="BB2" s="194" t="s">
        <v>32</v>
      </c>
      <c r="BC2" s="194" t="s">
        <v>1437</v>
      </c>
      <c r="BD2" s="194" t="s">
        <v>168</v>
      </c>
    </row>
    <row r="3" spans="2:56" ht="6.9" customHeight="1">
      <c r="B3" s="19"/>
      <c r="C3" s="20"/>
      <c r="D3" s="20"/>
      <c r="E3" s="20"/>
      <c r="F3" s="20"/>
      <c r="G3" s="20"/>
      <c r="H3" s="20"/>
      <c r="I3" s="20"/>
      <c r="J3" s="20"/>
      <c r="K3" s="20"/>
      <c r="L3" s="21"/>
      <c r="AT3" s="18" t="s">
        <v>89</v>
      </c>
      <c r="AZ3" s="194" t="s">
        <v>1438</v>
      </c>
      <c r="BA3" s="194" t="s">
        <v>1439</v>
      </c>
      <c r="BB3" s="194" t="s">
        <v>32</v>
      </c>
      <c r="BC3" s="194" t="s">
        <v>1440</v>
      </c>
      <c r="BD3" s="194" t="s">
        <v>168</v>
      </c>
    </row>
    <row r="4" spans="2:56" ht="24.9" customHeight="1">
      <c r="B4" s="21"/>
      <c r="D4" s="22" t="s">
        <v>123</v>
      </c>
      <c r="L4" s="21"/>
      <c r="M4" s="87" t="s">
        <v>10</v>
      </c>
      <c r="AT4" s="18" t="s">
        <v>4</v>
      </c>
      <c r="AZ4" s="194" t="s">
        <v>1441</v>
      </c>
      <c r="BA4" s="194" t="s">
        <v>1442</v>
      </c>
      <c r="BB4" s="194" t="s">
        <v>32</v>
      </c>
      <c r="BC4" s="194" t="s">
        <v>1443</v>
      </c>
      <c r="BD4" s="194" t="s">
        <v>168</v>
      </c>
    </row>
    <row r="5" spans="2:56" ht="6.9" customHeight="1">
      <c r="B5" s="21"/>
      <c r="L5" s="21"/>
      <c r="AZ5" s="194" t="s">
        <v>1444</v>
      </c>
      <c r="BA5" s="194" t="s">
        <v>1445</v>
      </c>
      <c r="BB5" s="194" t="s">
        <v>32</v>
      </c>
      <c r="BC5" s="194" t="s">
        <v>1446</v>
      </c>
      <c r="BD5" s="194" t="s">
        <v>168</v>
      </c>
    </row>
    <row r="6" spans="2:56" ht="12" customHeight="1">
      <c r="B6" s="21"/>
      <c r="D6" s="28" t="s">
        <v>16</v>
      </c>
      <c r="L6" s="21"/>
      <c r="AZ6" s="194" t="s">
        <v>1447</v>
      </c>
      <c r="BA6" s="194" t="s">
        <v>1448</v>
      </c>
      <c r="BB6" s="194" t="s">
        <v>32</v>
      </c>
      <c r="BC6" s="194" t="s">
        <v>1449</v>
      </c>
      <c r="BD6" s="194" t="s">
        <v>168</v>
      </c>
    </row>
    <row r="7" spans="2:56" ht="16.5" customHeight="1">
      <c r="B7" s="21"/>
      <c r="E7" s="840" t="str">
        <f>'Rekapitulace stavby'!K6</f>
        <v>Dostavba sportovně rekreačního areálu Petynka</v>
      </c>
      <c r="F7" s="841"/>
      <c r="G7" s="841"/>
      <c r="H7" s="841"/>
      <c r="L7" s="21"/>
      <c r="AZ7" s="194" t="s">
        <v>1450</v>
      </c>
      <c r="BA7" s="194" t="s">
        <v>1451</v>
      </c>
      <c r="BB7" s="194" t="s">
        <v>32</v>
      </c>
      <c r="BC7" s="194" t="s">
        <v>1452</v>
      </c>
      <c r="BD7" s="194" t="s">
        <v>168</v>
      </c>
    </row>
    <row r="8" spans="2:56" s="1" customFormat="1" ht="12" customHeight="1">
      <c r="B8" s="34"/>
      <c r="D8" s="28" t="s">
        <v>124</v>
      </c>
      <c r="L8" s="34"/>
      <c r="AZ8" s="194" t="s">
        <v>1453</v>
      </c>
      <c r="BA8" s="194" t="s">
        <v>1454</v>
      </c>
      <c r="BB8" s="194" t="s">
        <v>32</v>
      </c>
      <c r="BC8" s="194" t="s">
        <v>1455</v>
      </c>
      <c r="BD8" s="194" t="s">
        <v>168</v>
      </c>
    </row>
    <row r="9" spans="2:56" s="1" customFormat="1" ht="16.5" customHeight="1">
      <c r="B9" s="34"/>
      <c r="E9" s="833" t="s">
        <v>1456</v>
      </c>
      <c r="F9" s="839"/>
      <c r="G9" s="839"/>
      <c r="H9" s="839"/>
      <c r="L9" s="34"/>
      <c r="AZ9" s="194" t="s">
        <v>1457</v>
      </c>
      <c r="BA9" s="194" t="s">
        <v>1458</v>
      </c>
      <c r="BB9" s="194" t="s">
        <v>32</v>
      </c>
      <c r="BC9" s="194" t="s">
        <v>1459</v>
      </c>
      <c r="BD9" s="194" t="s">
        <v>168</v>
      </c>
    </row>
    <row r="10" spans="2:56" s="1" customFormat="1">
      <c r="B10" s="34"/>
      <c r="L10" s="34"/>
      <c r="AZ10" s="194" t="s">
        <v>1460</v>
      </c>
      <c r="BA10" s="194" t="s">
        <v>1461</v>
      </c>
      <c r="BB10" s="194" t="s">
        <v>32</v>
      </c>
      <c r="BC10" s="194" t="s">
        <v>1449</v>
      </c>
      <c r="BD10" s="194" t="s">
        <v>168</v>
      </c>
    </row>
    <row r="11" spans="2:56" s="1" customFormat="1" ht="12" customHeight="1">
      <c r="B11" s="34"/>
      <c r="D11" s="28" t="s">
        <v>18</v>
      </c>
      <c r="F11" s="26" t="s">
        <v>19</v>
      </c>
      <c r="I11" s="28" t="s">
        <v>20</v>
      </c>
      <c r="J11" s="26" t="s">
        <v>32</v>
      </c>
      <c r="L11" s="34"/>
      <c r="AZ11" s="194" t="s">
        <v>1462</v>
      </c>
      <c r="BA11" s="194" t="s">
        <v>1463</v>
      </c>
      <c r="BB11" s="194" t="s">
        <v>32</v>
      </c>
      <c r="BC11" s="194" t="s">
        <v>1464</v>
      </c>
      <c r="BD11" s="194" t="s">
        <v>168</v>
      </c>
    </row>
    <row r="12" spans="2:56" s="1" customFormat="1" ht="12" customHeight="1">
      <c r="B12" s="34"/>
      <c r="D12" s="28" t="s">
        <v>22</v>
      </c>
      <c r="F12" s="26" t="s">
        <v>23</v>
      </c>
      <c r="I12" s="28" t="s">
        <v>24</v>
      </c>
      <c r="J12" s="51" t="str">
        <f>'Rekapitulace stavby'!AN8</f>
        <v>24. 3. 2025</v>
      </c>
      <c r="L12" s="34"/>
      <c r="AZ12" s="194" t="s">
        <v>1465</v>
      </c>
      <c r="BA12" s="194" t="s">
        <v>1466</v>
      </c>
      <c r="BB12" s="194" t="s">
        <v>32</v>
      </c>
      <c r="BC12" s="194" t="s">
        <v>1467</v>
      </c>
      <c r="BD12" s="194" t="s">
        <v>168</v>
      </c>
    </row>
    <row r="13" spans="2:56" s="1" customFormat="1" ht="10.8" customHeight="1">
      <c r="B13" s="34"/>
      <c r="L13" s="34"/>
      <c r="AZ13" s="194" t="s">
        <v>1468</v>
      </c>
      <c r="BA13" s="194" t="s">
        <v>1469</v>
      </c>
      <c r="BB13" s="194" t="s">
        <v>32</v>
      </c>
      <c r="BC13" s="194" t="s">
        <v>1470</v>
      </c>
      <c r="BD13" s="194" t="s">
        <v>168</v>
      </c>
    </row>
    <row r="14" spans="2:56" s="1" customFormat="1" ht="12" customHeight="1">
      <c r="B14" s="34"/>
      <c r="D14" s="28" t="s">
        <v>30</v>
      </c>
      <c r="I14" s="28" t="s">
        <v>31</v>
      </c>
      <c r="J14" s="26" t="s">
        <v>32</v>
      </c>
      <c r="L14" s="34"/>
      <c r="AZ14" s="194" t="s">
        <v>1471</v>
      </c>
      <c r="BA14" s="194" t="s">
        <v>1472</v>
      </c>
      <c r="BB14" s="194" t="s">
        <v>32</v>
      </c>
      <c r="BC14" s="194" t="s">
        <v>1473</v>
      </c>
      <c r="BD14" s="194" t="s">
        <v>168</v>
      </c>
    </row>
    <row r="15" spans="2:56" s="1" customFormat="1" ht="18" customHeight="1">
      <c r="B15" s="34"/>
      <c r="E15" s="26" t="s">
        <v>33</v>
      </c>
      <c r="I15" s="28" t="s">
        <v>34</v>
      </c>
      <c r="J15" s="26" t="s">
        <v>32</v>
      </c>
      <c r="L15" s="34"/>
      <c r="AZ15" s="194" t="s">
        <v>1474</v>
      </c>
      <c r="BA15" s="194" t="s">
        <v>1475</v>
      </c>
      <c r="BB15" s="194" t="s">
        <v>32</v>
      </c>
      <c r="BC15" s="194" t="s">
        <v>1449</v>
      </c>
      <c r="BD15" s="194" t="s">
        <v>168</v>
      </c>
    </row>
    <row r="16" spans="2:56" s="1" customFormat="1" ht="6.9" customHeight="1">
      <c r="B16" s="34"/>
      <c r="L16" s="34"/>
      <c r="AZ16" s="194" t="s">
        <v>1476</v>
      </c>
      <c r="BA16" s="194" t="s">
        <v>1477</v>
      </c>
      <c r="BB16" s="194" t="s">
        <v>32</v>
      </c>
      <c r="BC16" s="194" t="s">
        <v>1478</v>
      </c>
      <c r="BD16" s="194" t="s">
        <v>168</v>
      </c>
    </row>
    <row r="17" spans="2:56" s="1" customFormat="1" ht="12" customHeight="1">
      <c r="B17" s="34"/>
      <c r="D17" s="28" t="s">
        <v>35</v>
      </c>
      <c r="I17" s="28" t="s">
        <v>31</v>
      </c>
      <c r="J17" s="29" t="str">
        <f>'Rekapitulace stavby'!AN13</f>
        <v>Vyplň údaj</v>
      </c>
      <c r="L17" s="34"/>
      <c r="AZ17" s="194" t="s">
        <v>1479</v>
      </c>
      <c r="BA17" s="194" t="s">
        <v>1480</v>
      </c>
      <c r="BB17" s="194" t="s">
        <v>32</v>
      </c>
      <c r="BC17" s="194" t="s">
        <v>1481</v>
      </c>
      <c r="BD17" s="194" t="s">
        <v>168</v>
      </c>
    </row>
    <row r="18" spans="2:56" s="1" customFormat="1" ht="18" customHeight="1">
      <c r="B18" s="34"/>
      <c r="E18" s="842" t="str">
        <f>'Rekapitulace stavby'!E14</f>
        <v>Vyplň údaj</v>
      </c>
      <c r="F18" s="825"/>
      <c r="G18" s="825"/>
      <c r="H18" s="825"/>
      <c r="I18" s="28" t="s">
        <v>34</v>
      </c>
      <c r="J18" s="29" t="str">
        <f>'Rekapitulace stavby'!AN14</f>
        <v>Vyplň údaj</v>
      </c>
      <c r="L18" s="34"/>
      <c r="AZ18" s="194" t="s">
        <v>1482</v>
      </c>
      <c r="BA18" s="194" t="s">
        <v>1483</v>
      </c>
      <c r="BB18" s="194" t="s">
        <v>32</v>
      </c>
      <c r="BC18" s="194" t="s">
        <v>1481</v>
      </c>
      <c r="BD18" s="194" t="s">
        <v>168</v>
      </c>
    </row>
    <row r="19" spans="2:56" s="1" customFormat="1" ht="6.9" customHeight="1">
      <c r="B19" s="34"/>
      <c r="L19" s="34"/>
      <c r="AZ19" s="194" t="s">
        <v>1484</v>
      </c>
      <c r="BA19" s="194" t="s">
        <v>1485</v>
      </c>
      <c r="BB19" s="194" t="s">
        <v>32</v>
      </c>
      <c r="BC19" s="194" t="s">
        <v>1481</v>
      </c>
      <c r="BD19" s="194" t="s">
        <v>168</v>
      </c>
    </row>
    <row r="20" spans="2:56" s="1" customFormat="1" ht="12" customHeight="1">
      <c r="B20" s="34"/>
      <c r="D20" s="28" t="s">
        <v>37</v>
      </c>
      <c r="I20" s="28" t="s">
        <v>31</v>
      </c>
      <c r="J20" s="26" t="s">
        <v>32</v>
      </c>
      <c r="L20" s="34"/>
      <c r="AZ20" s="194" t="s">
        <v>1486</v>
      </c>
      <c r="BA20" s="194" t="s">
        <v>1487</v>
      </c>
      <c r="BB20" s="194" t="s">
        <v>32</v>
      </c>
      <c r="BC20" s="194" t="s">
        <v>1449</v>
      </c>
      <c r="BD20" s="194" t="s">
        <v>168</v>
      </c>
    </row>
    <row r="21" spans="2:56" s="1" customFormat="1" ht="18" customHeight="1">
      <c r="B21" s="34"/>
      <c r="E21" s="26" t="s">
        <v>39</v>
      </c>
      <c r="I21" s="28" t="s">
        <v>34</v>
      </c>
      <c r="J21" s="26" t="s">
        <v>32</v>
      </c>
      <c r="L21" s="34"/>
      <c r="AZ21" s="194" t="s">
        <v>1488</v>
      </c>
      <c r="BA21" s="194" t="s">
        <v>1489</v>
      </c>
      <c r="BB21" s="194" t="s">
        <v>32</v>
      </c>
      <c r="BC21" s="194" t="s">
        <v>725</v>
      </c>
      <c r="BD21" s="194" t="s">
        <v>168</v>
      </c>
    </row>
    <row r="22" spans="2:56" s="1" customFormat="1" ht="6.9" customHeight="1">
      <c r="B22" s="34"/>
      <c r="L22" s="34"/>
      <c r="AZ22" s="194" t="s">
        <v>1490</v>
      </c>
      <c r="BA22" s="194" t="s">
        <v>1491</v>
      </c>
      <c r="BB22" s="194" t="s">
        <v>32</v>
      </c>
      <c r="BC22" s="194" t="s">
        <v>893</v>
      </c>
      <c r="BD22" s="194" t="s">
        <v>168</v>
      </c>
    </row>
    <row r="23" spans="2:56" s="1" customFormat="1" ht="12" customHeight="1">
      <c r="B23" s="34"/>
      <c r="D23" s="28" t="s">
        <v>41</v>
      </c>
      <c r="I23" s="28" t="s">
        <v>31</v>
      </c>
      <c r="J23" s="26" t="str">
        <f>IF('Rekapitulace stavby'!AN19="","",'Rekapitulace stavby'!AN19)</f>
        <v/>
      </c>
      <c r="L23" s="34"/>
      <c r="AZ23" s="194" t="s">
        <v>1492</v>
      </c>
      <c r="BA23" s="194" t="s">
        <v>1493</v>
      </c>
      <c r="BB23" s="194" t="s">
        <v>32</v>
      </c>
      <c r="BC23" s="194" t="s">
        <v>251</v>
      </c>
      <c r="BD23" s="194" t="s">
        <v>168</v>
      </c>
    </row>
    <row r="24" spans="2:56" s="1" customFormat="1" ht="18" customHeight="1">
      <c r="B24" s="34"/>
      <c r="E24" s="26" t="str">
        <f>IF('Rekapitulace stavby'!E20="","",'Rekapitulace stavby'!E20)</f>
        <v xml:space="preserve"> </v>
      </c>
      <c r="I24" s="28" t="s">
        <v>34</v>
      </c>
      <c r="J24" s="26" t="str">
        <f>IF('Rekapitulace stavby'!AN20="","",'Rekapitulace stavby'!AN20)</f>
        <v/>
      </c>
      <c r="L24" s="34"/>
      <c r="AZ24" s="194" t="s">
        <v>1494</v>
      </c>
      <c r="BA24" s="194" t="s">
        <v>1495</v>
      </c>
      <c r="BB24" s="194" t="s">
        <v>32</v>
      </c>
      <c r="BC24" s="194" t="s">
        <v>251</v>
      </c>
      <c r="BD24" s="194" t="s">
        <v>168</v>
      </c>
    </row>
    <row r="25" spans="2:56" s="1" customFormat="1" ht="6.9" customHeight="1">
      <c r="B25" s="34"/>
      <c r="L25" s="34"/>
      <c r="AZ25" s="194" t="s">
        <v>1496</v>
      </c>
      <c r="BA25" s="194" t="s">
        <v>1497</v>
      </c>
      <c r="BB25" s="194" t="s">
        <v>32</v>
      </c>
      <c r="BC25" s="194" t="s">
        <v>214</v>
      </c>
      <c r="BD25" s="194" t="s">
        <v>168</v>
      </c>
    </row>
    <row r="26" spans="2:56" s="1" customFormat="1" ht="12" customHeight="1">
      <c r="B26" s="34"/>
      <c r="D26" s="28" t="s">
        <v>44</v>
      </c>
      <c r="L26" s="34"/>
      <c r="AZ26" s="194" t="s">
        <v>1498</v>
      </c>
      <c r="BA26" s="194" t="s">
        <v>1499</v>
      </c>
      <c r="BB26" s="194" t="s">
        <v>32</v>
      </c>
      <c r="BC26" s="194" t="s">
        <v>290</v>
      </c>
      <c r="BD26" s="194" t="s">
        <v>168</v>
      </c>
    </row>
    <row r="27" spans="2:56" s="7" customFormat="1" ht="71.25" customHeight="1">
      <c r="B27" s="88"/>
      <c r="E27" s="829" t="s">
        <v>126</v>
      </c>
      <c r="F27" s="829"/>
      <c r="G27" s="829"/>
      <c r="H27" s="829"/>
      <c r="L27" s="88"/>
      <c r="AZ27" s="195" t="s">
        <v>1500</v>
      </c>
      <c r="BA27" s="195" t="s">
        <v>1501</v>
      </c>
      <c r="BB27" s="195" t="s">
        <v>32</v>
      </c>
      <c r="BC27" s="195" t="s">
        <v>168</v>
      </c>
      <c r="BD27" s="195" t="s">
        <v>168</v>
      </c>
    </row>
    <row r="28" spans="2:56" s="1" customFormat="1" ht="6.9" customHeight="1">
      <c r="B28" s="34"/>
      <c r="L28" s="34"/>
      <c r="AZ28" s="194" t="s">
        <v>1502</v>
      </c>
      <c r="BA28" s="194" t="s">
        <v>1503</v>
      </c>
      <c r="BB28" s="194" t="s">
        <v>32</v>
      </c>
      <c r="BC28" s="194" t="s">
        <v>319</v>
      </c>
      <c r="BD28" s="194" t="s">
        <v>168</v>
      </c>
    </row>
    <row r="29" spans="2:56" s="1" customFormat="1" ht="6.9" customHeight="1">
      <c r="B29" s="34"/>
      <c r="D29" s="52"/>
      <c r="E29" s="52"/>
      <c r="F29" s="52"/>
      <c r="G29" s="52"/>
      <c r="H29" s="52"/>
      <c r="I29" s="52"/>
      <c r="J29" s="52"/>
      <c r="K29" s="52"/>
      <c r="L29" s="34"/>
      <c r="AZ29" s="194" t="s">
        <v>1504</v>
      </c>
      <c r="BA29" s="194" t="s">
        <v>1505</v>
      </c>
      <c r="BB29" s="194" t="s">
        <v>32</v>
      </c>
      <c r="BC29" s="194" t="s">
        <v>40</v>
      </c>
      <c r="BD29" s="194" t="s">
        <v>168</v>
      </c>
    </row>
    <row r="30" spans="2:56" s="1" customFormat="1" ht="25.35" customHeight="1">
      <c r="B30" s="34"/>
      <c r="D30" s="89" t="s">
        <v>46</v>
      </c>
      <c r="J30" s="65">
        <f>ROUND(J101, 0)</f>
        <v>0</v>
      </c>
      <c r="L30" s="34"/>
      <c r="AZ30" s="194" t="s">
        <v>1506</v>
      </c>
      <c r="BA30" s="194" t="s">
        <v>1507</v>
      </c>
      <c r="BB30" s="194" t="s">
        <v>32</v>
      </c>
      <c r="BC30" s="194" t="s">
        <v>40</v>
      </c>
      <c r="BD30" s="194" t="s">
        <v>168</v>
      </c>
    </row>
    <row r="31" spans="2:56" s="1" customFormat="1" ht="6.9" customHeight="1">
      <c r="B31" s="34"/>
      <c r="D31" s="52"/>
      <c r="E31" s="52"/>
      <c r="F31" s="52"/>
      <c r="G31" s="52"/>
      <c r="H31" s="52"/>
      <c r="I31" s="52"/>
      <c r="J31" s="52"/>
      <c r="K31" s="52"/>
      <c r="L31" s="34"/>
      <c r="AZ31" s="194" t="s">
        <v>1508</v>
      </c>
      <c r="BA31" s="194" t="s">
        <v>1509</v>
      </c>
      <c r="BB31" s="194" t="s">
        <v>32</v>
      </c>
      <c r="BC31" s="194" t="s">
        <v>40</v>
      </c>
      <c r="BD31" s="194" t="s">
        <v>168</v>
      </c>
    </row>
    <row r="32" spans="2:56" s="1" customFormat="1" ht="14.4" customHeight="1">
      <c r="B32" s="34"/>
      <c r="F32" s="37" t="s">
        <v>48</v>
      </c>
      <c r="I32" s="37" t="s">
        <v>47</v>
      </c>
      <c r="J32" s="37" t="s">
        <v>49</v>
      </c>
      <c r="L32" s="34"/>
      <c r="AZ32" s="194" t="s">
        <v>1510</v>
      </c>
      <c r="BA32" s="194" t="s">
        <v>1511</v>
      </c>
      <c r="BB32" s="194" t="s">
        <v>32</v>
      </c>
      <c r="BC32" s="194" t="s">
        <v>40</v>
      </c>
      <c r="BD32" s="194" t="s">
        <v>168</v>
      </c>
    </row>
    <row r="33" spans="2:56" s="1" customFormat="1" ht="14.4" customHeight="1">
      <c r="B33" s="34"/>
      <c r="D33" s="54" t="s">
        <v>50</v>
      </c>
      <c r="E33" s="28" t="s">
        <v>51</v>
      </c>
      <c r="F33" s="90">
        <f>ROUND((SUM(BE101:BE1681)),  0)</f>
        <v>0</v>
      </c>
      <c r="I33" s="91">
        <v>0.21</v>
      </c>
      <c r="J33" s="90">
        <f>ROUND(((SUM(BE101:BE1681))*I33),  0)</f>
        <v>0</v>
      </c>
      <c r="L33" s="34"/>
      <c r="AZ33" s="194" t="s">
        <v>1512</v>
      </c>
      <c r="BA33" s="194" t="s">
        <v>1513</v>
      </c>
      <c r="BB33" s="194" t="s">
        <v>32</v>
      </c>
      <c r="BC33" s="194" t="s">
        <v>198</v>
      </c>
      <c r="BD33" s="194" t="s">
        <v>168</v>
      </c>
    </row>
    <row r="34" spans="2:56" s="1" customFormat="1" ht="14.4" customHeight="1">
      <c r="B34" s="34"/>
      <c r="E34" s="28" t="s">
        <v>52</v>
      </c>
      <c r="F34" s="90">
        <f>ROUND((SUM(BF101:BF1681)),  0)</f>
        <v>0</v>
      </c>
      <c r="I34" s="91">
        <v>0.12</v>
      </c>
      <c r="J34" s="90">
        <f>ROUND(((SUM(BF101:BF1681))*I34),  0)</f>
        <v>0</v>
      </c>
      <c r="L34" s="34"/>
      <c r="AZ34" s="194" t="s">
        <v>1514</v>
      </c>
      <c r="BA34" s="194" t="s">
        <v>1515</v>
      </c>
      <c r="BB34" s="194" t="s">
        <v>32</v>
      </c>
      <c r="BC34" s="194" t="s">
        <v>198</v>
      </c>
      <c r="BD34" s="194" t="s">
        <v>168</v>
      </c>
    </row>
    <row r="35" spans="2:56" s="1" customFormat="1" ht="14.4" hidden="1" customHeight="1">
      <c r="B35" s="34"/>
      <c r="E35" s="28" t="s">
        <v>53</v>
      </c>
      <c r="F35" s="90">
        <f>ROUND((SUM(BG101:BG1681)),  0)</f>
        <v>0</v>
      </c>
      <c r="I35" s="91">
        <v>0.21</v>
      </c>
      <c r="J35" s="90">
        <f>0</f>
        <v>0</v>
      </c>
      <c r="L35" s="34"/>
      <c r="AZ35" s="194" t="s">
        <v>1516</v>
      </c>
      <c r="BA35" s="194" t="s">
        <v>1517</v>
      </c>
      <c r="BB35" s="194" t="s">
        <v>32</v>
      </c>
      <c r="BC35" s="194" t="s">
        <v>673</v>
      </c>
      <c r="BD35" s="194" t="s">
        <v>168</v>
      </c>
    </row>
    <row r="36" spans="2:56" s="1" customFormat="1" ht="14.4" hidden="1" customHeight="1">
      <c r="B36" s="34"/>
      <c r="E36" s="28" t="s">
        <v>54</v>
      </c>
      <c r="F36" s="90">
        <f>ROUND((SUM(BH101:BH1681)),  0)</f>
        <v>0</v>
      </c>
      <c r="I36" s="91">
        <v>0.12</v>
      </c>
      <c r="J36" s="90">
        <f>0</f>
        <v>0</v>
      </c>
      <c r="L36" s="34"/>
      <c r="AZ36" s="194" t="s">
        <v>1518</v>
      </c>
      <c r="BA36" s="194" t="s">
        <v>1519</v>
      </c>
      <c r="BB36" s="194" t="s">
        <v>32</v>
      </c>
      <c r="BC36" s="194" t="s">
        <v>319</v>
      </c>
      <c r="BD36" s="194" t="s">
        <v>168</v>
      </c>
    </row>
    <row r="37" spans="2:56" s="1" customFormat="1" ht="14.4" hidden="1" customHeight="1">
      <c r="B37" s="34"/>
      <c r="E37" s="28" t="s">
        <v>55</v>
      </c>
      <c r="F37" s="90">
        <f>ROUND((SUM(BI101:BI1681)),  0)</f>
        <v>0</v>
      </c>
      <c r="I37" s="91">
        <v>0</v>
      </c>
      <c r="J37" s="90">
        <f>0</f>
        <v>0</v>
      </c>
      <c r="L37" s="34"/>
      <c r="AZ37" s="194" t="s">
        <v>1520</v>
      </c>
      <c r="BA37" s="194" t="s">
        <v>1521</v>
      </c>
      <c r="BB37" s="194" t="s">
        <v>32</v>
      </c>
      <c r="BC37" s="194" t="s">
        <v>198</v>
      </c>
      <c r="BD37" s="194" t="s">
        <v>168</v>
      </c>
    </row>
    <row r="38" spans="2:56" s="1" customFormat="1" ht="6.9" customHeight="1">
      <c r="B38" s="34"/>
      <c r="L38" s="34"/>
      <c r="AZ38" s="194" t="s">
        <v>1522</v>
      </c>
      <c r="BA38" s="194" t="s">
        <v>1523</v>
      </c>
      <c r="BB38" s="194" t="s">
        <v>32</v>
      </c>
      <c r="BC38" s="194" t="s">
        <v>319</v>
      </c>
      <c r="BD38" s="194" t="s">
        <v>168</v>
      </c>
    </row>
    <row r="39" spans="2:56" s="1" customFormat="1" ht="25.35" customHeight="1">
      <c r="B39" s="34"/>
      <c r="C39" s="92"/>
      <c r="D39" s="93" t="s">
        <v>56</v>
      </c>
      <c r="E39" s="56"/>
      <c r="F39" s="56"/>
      <c r="G39" s="94" t="s">
        <v>57</v>
      </c>
      <c r="H39" s="95" t="s">
        <v>58</v>
      </c>
      <c r="I39" s="56"/>
      <c r="J39" s="96">
        <f>SUM(J30:J37)</f>
        <v>0</v>
      </c>
      <c r="K39" s="97"/>
      <c r="L39" s="34"/>
      <c r="AZ39" s="194" t="s">
        <v>1524</v>
      </c>
      <c r="BA39" s="194" t="s">
        <v>1525</v>
      </c>
      <c r="BB39" s="194" t="s">
        <v>32</v>
      </c>
      <c r="BC39" s="194" t="s">
        <v>40</v>
      </c>
      <c r="BD39" s="194" t="s">
        <v>168</v>
      </c>
    </row>
    <row r="40" spans="2:56" s="1" customFormat="1" ht="14.4" customHeight="1">
      <c r="B40" s="43"/>
      <c r="C40" s="44"/>
      <c r="D40" s="44"/>
      <c r="E40" s="44"/>
      <c r="F40" s="44"/>
      <c r="G40" s="44"/>
      <c r="H40" s="44"/>
      <c r="I40" s="44"/>
      <c r="J40" s="44"/>
      <c r="K40" s="44"/>
      <c r="L40" s="34"/>
      <c r="AZ40" s="194" t="s">
        <v>1526</v>
      </c>
      <c r="BA40" s="194" t="s">
        <v>1527</v>
      </c>
      <c r="BB40" s="194" t="s">
        <v>32</v>
      </c>
      <c r="BC40" s="194" t="s">
        <v>198</v>
      </c>
      <c r="BD40" s="194" t="s">
        <v>168</v>
      </c>
    </row>
    <row r="41" spans="2:56">
      <c r="AZ41" s="194" t="s">
        <v>1528</v>
      </c>
      <c r="BA41" s="194" t="s">
        <v>1529</v>
      </c>
      <c r="BB41" s="194" t="s">
        <v>32</v>
      </c>
      <c r="BC41" s="194" t="s">
        <v>560</v>
      </c>
      <c r="BD41" s="194" t="s">
        <v>168</v>
      </c>
    </row>
    <row r="42" spans="2:56">
      <c r="AZ42" s="194" t="s">
        <v>1530</v>
      </c>
      <c r="BA42" s="194" t="s">
        <v>1531</v>
      </c>
      <c r="BB42" s="194" t="s">
        <v>32</v>
      </c>
      <c r="BC42" s="194" t="s">
        <v>560</v>
      </c>
      <c r="BD42" s="194" t="s">
        <v>168</v>
      </c>
    </row>
    <row r="43" spans="2:56">
      <c r="AZ43" s="194" t="s">
        <v>1532</v>
      </c>
      <c r="BA43" s="194" t="s">
        <v>1533</v>
      </c>
      <c r="BB43" s="194" t="s">
        <v>32</v>
      </c>
      <c r="BC43" s="194" t="s">
        <v>319</v>
      </c>
      <c r="BD43" s="194" t="s">
        <v>168</v>
      </c>
    </row>
    <row r="44" spans="2:56" s="1" customFormat="1" ht="6.9" customHeight="1">
      <c r="B44" s="45"/>
      <c r="C44" s="46"/>
      <c r="D44" s="46"/>
      <c r="E44" s="46"/>
      <c r="F44" s="46"/>
      <c r="G44" s="46"/>
      <c r="H44" s="46"/>
      <c r="I44" s="46"/>
      <c r="J44" s="46"/>
      <c r="K44" s="46"/>
      <c r="L44" s="34"/>
      <c r="AZ44" s="194" t="s">
        <v>1534</v>
      </c>
      <c r="BA44" s="194" t="s">
        <v>1535</v>
      </c>
      <c r="BB44" s="194" t="s">
        <v>32</v>
      </c>
      <c r="BC44" s="194" t="s">
        <v>319</v>
      </c>
      <c r="BD44" s="194" t="s">
        <v>168</v>
      </c>
    </row>
    <row r="45" spans="2:56" s="1" customFormat="1" ht="24.9" customHeight="1">
      <c r="B45" s="34"/>
      <c r="C45" s="22" t="s">
        <v>127</v>
      </c>
      <c r="L45" s="34"/>
      <c r="AZ45" s="194" t="s">
        <v>1536</v>
      </c>
      <c r="BA45" s="194" t="s">
        <v>1537</v>
      </c>
      <c r="BB45" s="194" t="s">
        <v>32</v>
      </c>
      <c r="BC45" s="194" t="s">
        <v>40</v>
      </c>
      <c r="BD45" s="194" t="s">
        <v>168</v>
      </c>
    </row>
    <row r="46" spans="2:56" s="1" customFormat="1" ht="6.9" customHeight="1">
      <c r="B46" s="34"/>
      <c r="L46" s="34"/>
      <c r="AZ46" s="194" t="s">
        <v>1538</v>
      </c>
      <c r="BA46" s="194" t="s">
        <v>1539</v>
      </c>
      <c r="BB46" s="194" t="s">
        <v>32</v>
      </c>
      <c r="BC46" s="194" t="s">
        <v>40</v>
      </c>
      <c r="BD46" s="194" t="s">
        <v>168</v>
      </c>
    </row>
    <row r="47" spans="2:56" s="1" customFormat="1" ht="12" customHeight="1">
      <c r="B47" s="34"/>
      <c r="C47" s="28" t="s">
        <v>16</v>
      </c>
      <c r="L47" s="34"/>
      <c r="AZ47" s="194" t="s">
        <v>1540</v>
      </c>
      <c r="BA47" s="194" t="s">
        <v>1541</v>
      </c>
      <c r="BB47" s="194" t="s">
        <v>32</v>
      </c>
      <c r="BC47" s="194" t="s">
        <v>214</v>
      </c>
      <c r="BD47" s="194" t="s">
        <v>168</v>
      </c>
    </row>
    <row r="48" spans="2:56" s="1" customFormat="1" ht="16.5" customHeight="1">
      <c r="B48" s="34"/>
      <c r="E48" s="840" t="str">
        <f>E7</f>
        <v>Dostavba sportovně rekreačního areálu Petynka</v>
      </c>
      <c r="F48" s="841"/>
      <c r="G48" s="841"/>
      <c r="H48" s="841"/>
      <c r="L48" s="34"/>
      <c r="AZ48" s="194" t="s">
        <v>1542</v>
      </c>
      <c r="BA48" s="194" t="s">
        <v>1543</v>
      </c>
      <c r="BB48" s="194" t="s">
        <v>32</v>
      </c>
      <c r="BC48" s="194" t="s">
        <v>1449</v>
      </c>
      <c r="BD48" s="194" t="s">
        <v>168</v>
      </c>
    </row>
    <row r="49" spans="2:56" s="1" customFormat="1" ht="12" customHeight="1">
      <c r="B49" s="34"/>
      <c r="C49" s="28" t="s">
        <v>124</v>
      </c>
      <c r="L49" s="34"/>
      <c r="AZ49" s="194" t="s">
        <v>1544</v>
      </c>
      <c r="BA49" s="194" t="s">
        <v>1545</v>
      </c>
      <c r="BB49" s="194" t="s">
        <v>32</v>
      </c>
      <c r="BC49" s="194" t="s">
        <v>1546</v>
      </c>
      <c r="BD49" s="194" t="s">
        <v>168</v>
      </c>
    </row>
    <row r="50" spans="2:56" s="1" customFormat="1" ht="16.5" customHeight="1">
      <c r="B50" s="34"/>
      <c r="E50" s="833" t="str">
        <f>E9</f>
        <v>02a - SO 02 - Dostavba - 2. část ( šatny )</v>
      </c>
      <c r="F50" s="839"/>
      <c r="G50" s="839"/>
      <c r="H50" s="839"/>
      <c r="L50" s="34"/>
      <c r="AZ50" s="194" t="s">
        <v>1547</v>
      </c>
      <c r="BA50" s="194" t="s">
        <v>1548</v>
      </c>
      <c r="BB50" s="194" t="s">
        <v>32</v>
      </c>
      <c r="BC50" s="194" t="s">
        <v>1549</v>
      </c>
      <c r="BD50" s="194" t="s">
        <v>168</v>
      </c>
    </row>
    <row r="51" spans="2:56" s="1" customFormat="1" ht="6.9" customHeight="1">
      <c r="B51" s="34"/>
      <c r="L51" s="34"/>
      <c r="AZ51" s="194" t="s">
        <v>1550</v>
      </c>
      <c r="BA51" s="194" t="s">
        <v>1551</v>
      </c>
      <c r="BB51" s="194" t="s">
        <v>32</v>
      </c>
      <c r="BC51" s="194" t="s">
        <v>1481</v>
      </c>
      <c r="BD51" s="194" t="s">
        <v>168</v>
      </c>
    </row>
    <row r="52" spans="2:56" s="1" customFormat="1" ht="12" customHeight="1">
      <c r="B52" s="34"/>
      <c r="C52" s="28" t="s">
        <v>22</v>
      </c>
      <c r="F52" s="26" t="str">
        <f>F12</f>
        <v>Praha</v>
      </c>
      <c r="I52" s="28" t="s">
        <v>24</v>
      </c>
      <c r="J52" s="51" t="str">
        <f>IF(J12="","",J12)</f>
        <v>24. 3. 2025</v>
      </c>
      <c r="L52" s="34"/>
      <c r="AZ52" s="194" t="s">
        <v>1552</v>
      </c>
      <c r="BA52" s="194" t="s">
        <v>1553</v>
      </c>
      <c r="BB52" s="194" t="s">
        <v>32</v>
      </c>
      <c r="BC52" s="194" t="s">
        <v>1554</v>
      </c>
      <c r="BD52" s="194" t="s">
        <v>168</v>
      </c>
    </row>
    <row r="53" spans="2:56" s="1" customFormat="1" ht="6.9" customHeight="1">
      <c r="B53" s="34"/>
      <c r="L53" s="34"/>
      <c r="AZ53" s="194" t="s">
        <v>1555</v>
      </c>
      <c r="BA53" s="194" t="s">
        <v>1556</v>
      </c>
      <c r="BB53" s="194" t="s">
        <v>32</v>
      </c>
      <c r="BC53" s="194" t="s">
        <v>1557</v>
      </c>
      <c r="BD53" s="194" t="s">
        <v>168</v>
      </c>
    </row>
    <row r="54" spans="2:56" s="1" customFormat="1" ht="25.65" customHeight="1">
      <c r="B54" s="34"/>
      <c r="C54" s="28" t="s">
        <v>30</v>
      </c>
      <c r="F54" s="26" t="str">
        <f>E15</f>
        <v>SNEO, a.s.</v>
      </c>
      <c r="I54" s="28" t="s">
        <v>37</v>
      </c>
      <c r="J54" s="32" t="str">
        <f>E21</f>
        <v>Ateliér 11 Hradec Králové s.r.o.</v>
      </c>
      <c r="L54" s="34"/>
      <c r="AZ54" s="194" t="s">
        <v>1558</v>
      </c>
      <c r="BA54" s="194" t="s">
        <v>1559</v>
      </c>
      <c r="BB54" s="194" t="s">
        <v>32</v>
      </c>
      <c r="BC54" s="194" t="s">
        <v>1557</v>
      </c>
      <c r="BD54" s="194" t="s">
        <v>168</v>
      </c>
    </row>
    <row r="55" spans="2:56" s="1" customFormat="1" ht="15.15" customHeight="1">
      <c r="B55" s="34"/>
      <c r="C55" s="28" t="s">
        <v>35</v>
      </c>
      <c r="F55" s="26" t="str">
        <f>IF(E18="","",E18)</f>
        <v>Vyplň údaj</v>
      </c>
      <c r="I55" s="28" t="s">
        <v>41</v>
      </c>
      <c r="J55" s="32" t="str">
        <f>E24</f>
        <v xml:space="preserve"> </v>
      </c>
      <c r="L55" s="34"/>
      <c r="AZ55" s="194" t="s">
        <v>1560</v>
      </c>
      <c r="BA55" s="194" t="s">
        <v>1561</v>
      </c>
      <c r="BB55" s="194" t="s">
        <v>32</v>
      </c>
      <c r="BC55" s="194" t="s">
        <v>1562</v>
      </c>
      <c r="BD55" s="194" t="s">
        <v>168</v>
      </c>
    </row>
    <row r="56" spans="2:56" s="1" customFormat="1" ht="10.35" customHeight="1">
      <c r="B56" s="34"/>
      <c r="L56" s="34"/>
      <c r="AZ56" s="194" t="s">
        <v>1563</v>
      </c>
      <c r="BA56" s="194" t="s">
        <v>1564</v>
      </c>
      <c r="BB56" s="194" t="s">
        <v>32</v>
      </c>
      <c r="BC56" s="194" t="s">
        <v>1565</v>
      </c>
      <c r="BD56" s="194" t="s">
        <v>168</v>
      </c>
    </row>
    <row r="57" spans="2:56" s="1" customFormat="1" ht="29.25" customHeight="1">
      <c r="B57" s="34"/>
      <c r="C57" s="98" t="s">
        <v>128</v>
      </c>
      <c r="D57" s="92"/>
      <c r="E57" s="92"/>
      <c r="F57" s="92"/>
      <c r="G57" s="92"/>
      <c r="H57" s="92"/>
      <c r="I57" s="92"/>
      <c r="J57" s="99" t="s">
        <v>129</v>
      </c>
      <c r="K57" s="92"/>
      <c r="L57" s="34"/>
      <c r="AZ57" s="194" t="s">
        <v>1566</v>
      </c>
      <c r="BA57" s="194" t="s">
        <v>1567</v>
      </c>
      <c r="BB57" s="194" t="s">
        <v>32</v>
      </c>
      <c r="BC57" s="194" t="s">
        <v>530</v>
      </c>
      <c r="BD57" s="194" t="s">
        <v>168</v>
      </c>
    </row>
    <row r="58" spans="2:56" s="1" customFormat="1" ht="10.35" customHeight="1">
      <c r="B58" s="34"/>
      <c r="L58" s="34"/>
      <c r="AZ58" s="194" t="s">
        <v>1568</v>
      </c>
      <c r="BA58" s="194" t="s">
        <v>1569</v>
      </c>
      <c r="BB58" s="194" t="s">
        <v>32</v>
      </c>
      <c r="BC58" s="194" t="s">
        <v>1570</v>
      </c>
      <c r="BD58" s="194" t="s">
        <v>168</v>
      </c>
    </row>
    <row r="59" spans="2:56" s="1" customFormat="1" ht="22.8" customHeight="1">
      <c r="B59" s="34"/>
      <c r="C59" s="100" t="s">
        <v>78</v>
      </c>
      <c r="J59" s="65">
        <f>J101</f>
        <v>0</v>
      </c>
      <c r="L59" s="34"/>
      <c r="AU59" s="18" t="s">
        <v>130</v>
      </c>
      <c r="AZ59" s="194" t="s">
        <v>1571</v>
      </c>
      <c r="BA59" s="194" t="s">
        <v>1572</v>
      </c>
      <c r="BB59" s="194" t="s">
        <v>32</v>
      </c>
      <c r="BC59" s="194" t="s">
        <v>548</v>
      </c>
      <c r="BD59" s="194" t="s">
        <v>168</v>
      </c>
    </row>
    <row r="60" spans="2:56" s="8" customFormat="1" ht="24.9" customHeight="1">
      <c r="B60" s="101"/>
      <c r="D60" s="102" t="s">
        <v>131</v>
      </c>
      <c r="E60" s="103"/>
      <c r="F60" s="103"/>
      <c r="G60" s="103"/>
      <c r="H60" s="103"/>
      <c r="I60" s="103"/>
      <c r="J60" s="104">
        <f>J102</f>
        <v>0</v>
      </c>
      <c r="L60" s="101"/>
      <c r="AZ60" s="196" t="s">
        <v>1573</v>
      </c>
      <c r="BA60" s="196" t="s">
        <v>1574</v>
      </c>
      <c r="BB60" s="196" t="s">
        <v>32</v>
      </c>
      <c r="BC60" s="196" t="s">
        <v>1481</v>
      </c>
      <c r="BD60" s="196" t="s">
        <v>168</v>
      </c>
    </row>
    <row r="61" spans="2:56" s="9" customFormat="1" ht="19.95" customHeight="1">
      <c r="B61" s="105"/>
      <c r="D61" s="106" t="s">
        <v>349</v>
      </c>
      <c r="E61" s="107"/>
      <c r="F61" s="107"/>
      <c r="G61" s="107"/>
      <c r="H61" s="107"/>
      <c r="I61" s="107"/>
      <c r="J61" s="108">
        <f>J103</f>
        <v>0</v>
      </c>
      <c r="L61" s="105"/>
      <c r="AZ61" s="197" t="s">
        <v>1575</v>
      </c>
      <c r="BA61" s="197" t="s">
        <v>1576</v>
      </c>
      <c r="BB61" s="197" t="s">
        <v>32</v>
      </c>
      <c r="BC61" s="197" t="s">
        <v>1577</v>
      </c>
      <c r="BD61" s="197" t="s">
        <v>168</v>
      </c>
    </row>
    <row r="62" spans="2:56" s="9" customFormat="1" ht="19.95" customHeight="1">
      <c r="B62" s="105"/>
      <c r="D62" s="106" t="s">
        <v>133</v>
      </c>
      <c r="E62" s="107"/>
      <c r="F62" s="107"/>
      <c r="G62" s="107"/>
      <c r="H62" s="107"/>
      <c r="I62" s="107"/>
      <c r="J62" s="108">
        <f>J423</f>
        <v>0</v>
      </c>
      <c r="L62" s="105"/>
      <c r="AZ62" s="197" t="s">
        <v>1578</v>
      </c>
      <c r="BA62" s="197" t="s">
        <v>1579</v>
      </c>
      <c r="BB62" s="197" t="s">
        <v>32</v>
      </c>
      <c r="BC62" s="197" t="s">
        <v>1580</v>
      </c>
      <c r="BD62" s="197" t="s">
        <v>168</v>
      </c>
    </row>
    <row r="63" spans="2:56" s="9" customFormat="1" ht="19.95" customHeight="1">
      <c r="B63" s="105"/>
      <c r="D63" s="106" t="s">
        <v>134</v>
      </c>
      <c r="E63" s="107"/>
      <c r="F63" s="107"/>
      <c r="G63" s="107"/>
      <c r="H63" s="107"/>
      <c r="I63" s="107"/>
      <c r="J63" s="108">
        <f>J886</f>
        <v>0</v>
      </c>
      <c r="L63" s="105"/>
      <c r="AZ63" s="197" t="s">
        <v>1581</v>
      </c>
      <c r="BA63" s="197" t="s">
        <v>1582</v>
      </c>
      <c r="BB63" s="197" t="s">
        <v>32</v>
      </c>
      <c r="BC63" s="197" t="s">
        <v>1292</v>
      </c>
      <c r="BD63" s="197" t="s">
        <v>168</v>
      </c>
    </row>
    <row r="64" spans="2:56" s="9" customFormat="1" ht="19.95" customHeight="1">
      <c r="B64" s="105"/>
      <c r="D64" s="106" t="s">
        <v>350</v>
      </c>
      <c r="E64" s="107"/>
      <c r="F64" s="107"/>
      <c r="G64" s="107"/>
      <c r="H64" s="107"/>
      <c r="I64" s="107"/>
      <c r="J64" s="108">
        <f>J938</f>
        <v>0</v>
      </c>
      <c r="L64" s="105"/>
      <c r="AZ64" s="197" t="s">
        <v>1583</v>
      </c>
      <c r="BA64" s="197" t="s">
        <v>1584</v>
      </c>
      <c r="BB64" s="197" t="s">
        <v>32</v>
      </c>
      <c r="BC64" s="197" t="s">
        <v>602</v>
      </c>
      <c r="BD64" s="197" t="s">
        <v>168</v>
      </c>
    </row>
    <row r="65" spans="2:56" s="8" customFormat="1" ht="24.9" customHeight="1">
      <c r="B65" s="101"/>
      <c r="D65" s="102" t="s">
        <v>351</v>
      </c>
      <c r="E65" s="103"/>
      <c r="F65" s="103"/>
      <c r="G65" s="103"/>
      <c r="H65" s="103"/>
      <c r="I65" s="103"/>
      <c r="J65" s="104">
        <f>J941</f>
        <v>0</v>
      </c>
      <c r="L65" s="101"/>
      <c r="AZ65" s="196" t="s">
        <v>1585</v>
      </c>
      <c r="BA65" s="196" t="s">
        <v>1586</v>
      </c>
      <c r="BB65" s="196" t="s">
        <v>32</v>
      </c>
      <c r="BC65" s="196" t="s">
        <v>259</v>
      </c>
      <c r="BD65" s="196" t="s">
        <v>168</v>
      </c>
    </row>
    <row r="66" spans="2:56" s="9" customFormat="1" ht="19.95" customHeight="1">
      <c r="B66" s="105"/>
      <c r="D66" s="106" t="s">
        <v>352</v>
      </c>
      <c r="E66" s="107"/>
      <c r="F66" s="107"/>
      <c r="G66" s="107"/>
      <c r="H66" s="107"/>
      <c r="I66" s="107"/>
      <c r="J66" s="108">
        <f>J942</f>
        <v>0</v>
      </c>
      <c r="L66" s="105"/>
      <c r="AZ66" s="197" t="s">
        <v>1587</v>
      </c>
      <c r="BA66" s="197" t="s">
        <v>1588</v>
      </c>
      <c r="BB66" s="197" t="s">
        <v>32</v>
      </c>
      <c r="BC66" s="197" t="s">
        <v>1589</v>
      </c>
      <c r="BD66" s="197" t="s">
        <v>168</v>
      </c>
    </row>
    <row r="67" spans="2:56" s="9" customFormat="1" ht="19.95" customHeight="1">
      <c r="B67" s="105"/>
      <c r="D67" s="106" t="s">
        <v>1590</v>
      </c>
      <c r="E67" s="107"/>
      <c r="F67" s="107"/>
      <c r="G67" s="107"/>
      <c r="H67" s="107"/>
      <c r="I67" s="107"/>
      <c r="J67" s="108">
        <f>J973</f>
        <v>0</v>
      </c>
      <c r="L67" s="105"/>
    </row>
    <row r="68" spans="2:56" s="9" customFormat="1" ht="19.95" customHeight="1">
      <c r="B68" s="105"/>
      <c r="D68" s="106" t="s">
        <v>353</v>
      </c>
      <c r="E68" s="107"/>
      <c r="F68" s="107"/>
      <c r="G68" s="107"/>
      <c r="H68" s="107"/>
      <c r="I68" s="107"/>
      <c r="J68" s="108">
        <f>J1004</f>
        <v>0</v>
      </c>
      <c r="L68" s="105"/>
    </row>
    <row r="69" spans="2:56" s="9" customFormat="1" ht="19.95" customHeight="1">
      <c r="B69" s="105"/>
      <c r="D69" s="106" t="s">
        <v>354</v>
      </c>
      <c r="E69" s="107"/>
      <c r="F69" s="107"/>
      <c r="G69" s="107"/>
      <c r="H69" s="107"/>
      <c r="I69" s="107"/>
      <c r="J69" s="108">
        <f>J1016</f>
        <v>0</v>
      </c>
      <c r="L69" s="105"/>
    </row>
    <row r="70" spans="2:56" s="9" customFormat="1" ht="19.95" customHeight="1">
      <c r="B70" s="105"/>
      <c r="D70" s="106" t="s">
        <v>357</v>
      </c>
      <c r="E70" s="107"/>
      <c r="F70" s="107"/>
      <c r="G70" s="107"/>
      <c r="H70" s="107"/>
      <c r="I70" s="107"/>
      <c r="J70" s="108">
        <f>J1030</f>
        <v>0</v>
      </c>
      <c r="L70" s="105"/>
    </row>
    <row r="71" spans="2:56" s="9" customFormat="1" ht="19.95" customHeight="1">
      <c r="B71" s="105"/>
      <c r="D71" s="106" t="s">
        <v>364</v>
      </c>
      <c r="E71" s="107"/>
      <c r="F71" s="107"/>
      <c r="G71" s="107"/>
      <c r="H71" s="107"/>
      <c r="I71" s="107"/>
      <c r="J71" s="108">
        <f>J1177</f>
        <v>0</v>
      </c>
      <c r="L71" s="105"/>
    </row>
    <row r="72" spans="2:56" s="9" customFormat="1" ht="19.95" customHeight="1">
      <c r="B72" s="105"/>
      <c r="D72" s="106" t="s">
        <v>1591</v>
      </c>
      <c r="E72" s="107"/>
      <c r="F72" s="107"/>
      <c r="G72" s="107"/>
      <c r="H72" s="107"/>
      <c r="I72" s="107"/>
      <c r="J72" s="108">
        <f>J1339</f>
        <v>0</v>
      </c>
      <c r="L72" s="105"/>
    </row>
    <row r="73" spans="2:56" s="9" customFormat="1" ht="19.95" customHeight="1">
      <c r="B73" s="105"/>
      <c r="D73" s="106" t="s">
        <v>365</v>
      </c>
      <c r="E73" s="107"/>
      <c r="F73" s="107"/>
      <c r="G73" s="107"/>
      <c r="H73" s="107"/>
      <c r="I73" s="107"/>
      <c r="J73" s="108">
        <f>J1349</f>
        <v>0</v>
      </c>
      <c r="L73" s="105"/>
    </row>
    <row r="74" spans="2:56" s="9" customFormat="1" ht="19.95" customHeight="1">
      <c r="B74" s="105"/>
      <c r="D74" s="106" t="s">
        <v>367</v>
      </c>
      <c r="E74" s="107"/>
      <c r="F74" s="107"/>
      <c r="G74" s="107"/>
      <c r="H74" s="107"/>
      <c r="I74" s="107"/>
      <c r="J74" s="108">
        <f>J1579</f>
        <v>0</v>
      </c>
      <c r="L74" s="105"/>
    </row>
    <row r="75" spans="2:56" s="8" customFormat="1" ht="24.9" customHeight="1">
      <c r="B75" s="101"/>
      <c r="D75" s="102" t="s">
        <v>1592</v>
      </c>
      <c r="E75" s="103"/>
      <c r="F75" s="103"/>
      <c r="G75" s="103"/>
      <c r="H75" s="103"/>
      <c r="I75" s="103"/>
      <c r="J75" s="104">
        <f>J1645</f>
        <v>0</v>
      </c>
      <c r="L75" s="101"/>
    </row>
    <row r="76" spans="2:56" s="8" customFormat="1" ht="24.9" customHeight="1">
      <c r="B76" s="101"/>
      <c r="D76" s="102" t="s">
        <v>1593</v>
      </c>
      <c r="E76" s="103"/>
      <c r="F76" s="103"/>
      <c r="G76" s="103"/>
      <c r="H76" s="103"/>
      <c r="I76" s="103"/>
      <c r="J76" s="104">
        <f>J1664</f>
        <v>0</v>
      </c>
      <c r="L76" s="101"/>
    </row>
    <row r="77" spans="2:56" s="9" customFormat="1" ht="19.95" customHeight="1">
      <c r="B77" s="105"/>
      <c r="D77" s="106" t="s">
        <v>1594</v>
      </c>
      <c r="E77" s="107"/>
      <c r="F77" s="107"/>
      <c r="G77" s="107"/>
      <c r="H77" s="107"/>
      <c r="I77" s="107"/>
      <c r="J77" s="108">
        <f>J1665</f>
        <v>0</v>
      </c>
      <c r="L77" s="105"/>
    </row>
    <row r="78" spans="2:56" s="8" customFormat="1" ht="24.9" customHeight="1">
      <c r="B78" s="101"/>
      <c r="D78" s="102" t="s">
        <v>1595</v>
      </c>
      <c r="E78" s="103"/>
      <c r="F78" s="103"/>
      <c r="G78" s="103"/>
      <c r="H78" s="103"/>
      <c r="I78" s="103"/>
      <c r="J78" s="104">
        <f>J1670</f>
        <v>0</v>
      </c>
      <c r="L78" s="101"/>
    </row>
    <row r="79" spans="2:56" s="9" customFormat="1" ht="19.95" customHeight="1">
      <c r="B79" s="105"/>
      <c r="D79" s="106" t="s">
        <v>1596</v>
      </c>
      <c r="E79" s="107"/>
      <c r="F79" s="107"/>
      <c r="G79" s="107"/>
      <c r="H79" s="107"/>
      <c r="I79" s="107"/>
      <c r="J79" s="108">
        <f>J1671</f>
        <v>0</v>
      </c>
      <c r="L79" s="105"/>
    </row>
    <row r="80" spans="2:56" s="9" customFormat="1" ht="19.95" customHeight="1">
      <c r="B80" s="105"/>
      <c r="D80" s="106" t="s">
        <v>1597</v>
      </c>
      <c r="E80" s="107"/>
      <c r="F80" s="107"/>
      <c r="G80" s="107"/>
      <c r="H80" s="107"/>
      <c r="I80" s="107"/>
      <c r="J80" s="108">
        <f>J1676</f>
        <v>0</v>
      </c>
      <c r="L80" s="105"/>
    </row>
    <row r="81" spans="2:12" s="9" customFormat="1" ht="19.95" customHeight="1">
      <c r="B81" s="105"/>
      <c r="D81" s="106" t="s">
        <v>1598</v>
      </c>
      <c r="E81" s="107"/>
      <c r="F81" s="107"/>
      <c r="G81" s="107"/>
      <c r="H81" s="107"/>
      <c r="I81" s="107"/>
      <c r="J81" s="108">
        <f>J1679</f>
        <v>0</v>
      </c>
      <c r="L81" s="105"/>
    </row>
    <row r="82" spans="2:12" s="1" customFormat="1" ht="21.75" customHeight="1">
      <c r="B82" s="34"/>
      <c r="L82" s="34"/>
    </row>
    <row r="83" spans="2:12" s="1" customFormat="1" ht="6.9" customHeight="1">
      <c r="B83" s="43"/>
      <c r="C83" s="44"/>
      <c r="D83" s="44"/>
      <c r="E83" s="44"/>
      <c r="F83" s="44"/>
      <c r="G83" s="44"/>
      <c r="H83" s="44"/>
      <c r="I83" s="44"/>
      <c r="J83" s="44"/>
      <c r="K83" s="44"/>
      <c r="L83" s="34"/>
    </row>
    <row r="87" spans="2:12" s="1" customFormat="1" ht="6.9" customHeight="1">
      <c r="B87" s="45"/>
      <c r="C87" s="46"/>
      <c r="D87" s="46"/>
      <c r="E87" s="46"/>
      <c r="F87" s="46"/>
      <c r="G87" s="46"/>
      <c r="H87" s="46"/>
      <c r="I87" s="46"/>
      <c r="J87" s="46"/>
      <c r="K87" s="46"/>
      <c r="L87" s="34"/>
    </row>
    <row r="88" spans="2:12" s="1" customFormat="1" ht="24.9" customHeight="1">
      <c r="B88" s="34"/>
      <c r="C88" s="22" t="s">
        <v>135</v>
      </c>
      <c r="L88" s="34"/>
    </row>
    <row r="89" spans="2:12" s="1" customFormat="1" ht="6.9" customHeight="1">
      <c r="B89" s="34"/>
      <c r="L89" s="34"/>
    </row>
    <row r="90" spans="2:12" s="1" customFormat="1" ht="12" customHeight="1">
      <c r="B90" s="34"/>
      <c r="C90" s="28" t="s">
        <v>16</v>
      </c>
      <c r="L90" s="34"/>
    </row>
    <row r="91" spans="2:12" s="1" customFormat="1" ht="16.5" customHeight="1">
      <c r="B91" s="34"/>
      <c r="E91" s="840" t="str">
        <f>E7</f>
        <v>Dostavba sportovně rekreačního areálu Petynka</v>
      </c>
      <c r="F91" s="841"/>
      <c r="G91" s="841"/>
      <c r="H91" s="841"/>
      <c r="L91" s="34"/>
    </row>
    <row r="92" spans="2:12" s="1" customFormat="1" ht="12" customHeight="1">
      <c r="B92" s="34"/>
      <c r="C92" s="28" t="s">
        <v>124</v>
      </c>
      <c r="L92" s="34"/>
    </row>
    <row r="93" spans="2:12" s="1" customFormat="1" ht="16.5" customHeight="1">
      <c r="B93" s="34"/>
      <c r="E93" s="833" t="str">
        <f>E9</f>
        <v>02a - SO 02 - Dostavba - 2. část ( šatny )</v>
      </c>
      <c r="F93" s="839"/>
      <c r="G93" s="839"/>
      <c r="H93" s="839"/>
      <c r="L93" s="34"/>
    </row>
    <row r="94" spans="2:12" s="1" customFormat="1" ht="6.9" customHeight="1">
      <c r="B94" s="34"/>
      <c r="L94" s="34"/>
    </row>
    <row r="95" spans="2:12" s="1" customFormat="1" ht="12" customHeight="1">
      <c r="B95" s="34"/>
      <c r="C95" s="28" t="s">
        <v>22</v>
      </c>
      <c r="F95" s="26" t="str">
        <f>F12</f>
        <v>Praha</v>
      </c>
      <c r="I95" s="28" t="s">
        <v>24</v>
      </c>
      <c r="J95" s="51" t="str">
        <f>IF(J12="","",J12)</f>
        <v>24. 3. 2025</v>
      </c>
      <c r="L95" s="34"/>
    </row>
    <row r="96" spans="2:12" s="1" customFormat="1" ht="6.9" customHeight="1">
      <c r="B96" s="34"/>
      <c r="L96" s="34"/>
    </row>
    <row r="97" spans="2:65" s="1" customFormat="1" ht="25.65" customHeight="1">
      <c r="B97" s="34"/>
      <c r="C97" s="28" t="s">
        <v>30</v>
      </c>
      <c r="F97" s="26" t="str">
        <f>E15</f>
        <v>SNEO, a.s.</v>
      </c>
      <c r="I97" s="28" t="s">
        <v>37</v>
      </c>
      <c r="J97" s="32" t="str">
        <f>E21</f>
        <v>Ateliér 11 Hradec Králové s.r.o.</v>
      </c>
      <c r="L97" s="34"/>
    </row>
    <row r="98" spans="2:65" s="1" customFormat="1" ht="15.15" customHeight="1">
      <c r="B98" s="34"/>
      <c r="C98" s="28" t="s">
        <v>35</v>
      </c>
      <c r="F98" s="26" t="str">
        <f>IF(E18="","",E18)</f>
        <v>Vyplň údaj</v>
      </c>
      <c r="I98" s="28" t="s">
        <v>41</v>
      </c>
      <c r="J98" s="32" t="str">
        <f>E24</f>
        <v xml:space="preserve"> </v>
      </c>
      <c r="L98" s="34"/>
    </row>
    <row r="99" spans="2:65" s="1" customFormat="1" ht="10.35" customHeight="1">
      <c r="B99" s="34"/>
      <c r="L99" s="34"/>
    </row>
    <row r="100" spans="2:65" s="10" customFormat="1" ht="29.25" customHeight="1">
      <c r="B100" s="109"/>
      <c r="C100" s="110" t="s">
        <v>136</v>
      </c>
      <c r="D100" s="111" t="s">
        <v>65</v>
      </c>
      <c r="E100" s="111" t="s">
        <v>61</v>
      </c>
      <c r="F100" s="111" t="s">
        <v>62</v>
      </c>
      <c r="G100" s="111" t="s">
        <v>137</v>
      </c>
      <c r="H100" s="111" t="s">
        <v>138</v>
      </c>
      <c r="I100" s="111" t="s">
        <v>139</v>
      </c>
      <c r="J100" s="111" t="s">
        <v>129</v>
      </c>
      <c r="K100" s="112" t="s">
        <v>140</v>
      </c>
      <c r="L100" s="109"/>
      <c r="M100" s="58" t="s">
        <v>32</v>
      </c>
      <c r="N100" s="59" t="s">
        <v>50</v>
      </c>
      <c r="O100" s="59" t="s">
        <v>141</v>
      </c>
      <c r="P100" s="59" t="s">
        <v>142</v>
      </c>
      <c r="Q100" s="59" t="s">
        <v>143</v>
      </c>
      <c r="R100" s="59" t="s">
        <v>144</v>
      </c>
      <c r="S100" s="59" t="s">
        <v>145</v>
      </c>
      <c r="T100" s="60" t="s">
        <v>146</v>
      </c>
    </row>
    <row r="101" spans="2:65" s="1" customFormat="1" ht="22.8" customHeight="1">
      <c r="B101" s="34"/>
      <c r="C101" s="63" t="s">
        <v>147</v>
      </c>
      <c r="J101" s="113">
        <f>BK101</f>
        <v>0</v>
      </c>
      <c r="L101" s="34"/>
      <c r="M101" s="61"/>
      <c r="N101" s="52"/>
      <c r="O101" s="52"/>
      <c r="P101" s="114">
        <f>P102+P941+P1645+P1664+P1670</f>
        <v>0</v>
      </c>
      <c r="Q101" s="52"/>
      <c r="R101" s="114">
        <f>R102+R941+R1645+R1664+R1670</f>
        <v>349.69755903999999</v>
      </c>
      <c r="S101" s="52"/>
      <c r="T101" s="115">
        <f>T102+T941+T1645+T1664+T1670</f>
        <v>329.59024052000001</v>
      </c>
      <c r="AT101" s="18" t="s">
        <v>79</v>
      </c>
      <c r="AU101" s="18" t="s">
        <v>130</v>
      </c>
      <c r="BK101" s="116">
        <f>BK102+BK941+BK1645+BK1664+BK1670</f>
        <v>0</v>
      </c>
    </row>
    <row r="102" spans="2:65" s="11" customFormat="1" ht="25.95" customHeight="1">
      <c r="B102" s="117"/>
      <c r="D102" s="118" t="s">
        <v>79</v>
      </c>
      <c r="E102" s="119" t="s">
        <v>148</v>
      </c>
      <c r="F102" s="119" t="s">
        <v>149</v>
      </c>
      <c r="I102" s="120"/>
      <c r="J102" s="121">
        <f>BK102</f>
        <v>0</v>
      </c>
      <c r="L102" s="117"/>
      <c r="M102" s="122"/>
      <c r="P102" s="123">
        <f>P103+P423+P886+P938</f>
        <v>0</v>
      </c>
      <c r="R102" s="123">
        <f>R103+R423+R886+R938</f>
        <v>268.68947861999999</v>
      </c>
      <c r="T102" s="124">
        <f>T103+T423+T886+T938</f>
        <v>320.16807299999999</v>
      </c>
      <c r="AR102" s="118" t="s">
        <v>40</v>
      </c>
      <c r="AT102" s="125" t="s">
        <v>79</v>
      </c>
      <c r="AU102" s="125" t="s">
        <v>80</v>
      </c>
      <c r="AY102" s="118" t="s">
        <v>150</v>
      </c>
      <c r="BK102" s="126">
        <f>BK103+BK423+BK886+BK938</f>
        <v>0</v>
      </c>
    </row>
    <row r="103" spans="2:65" s="11" customFormat="1" ht="22.8" customHeight="1">
      <c r="B103" s="117"/>
      <c r="D103" s="118" t="s">
        <v>79</v>
      </c>
      <c r="E103" s="127" t="s">
        <v>190</v>
      </c>
      <c r="F103" s="127" t="s">
        <v>741</v>
      </c>
      <c r="I103" s="120"/>
      <c r="J103" s="128">
        <f>BK103</f>
        <v>0</v>
      </c>
      <c r="L103" s="117"/>
      <c r="M103" s="122"/>
      <c r="P103" s="123">
        <f>SUM(P104:P422)</f>
        <v>0</v>
      </c>
      <c r="R103" s="123">
        <f>SUM(R104:R422)</f>
        <v>268.65101862</v>
      </c>
      <c r="T103" s="124">
        <f>SUM(T104:T422)</f>
        <v>12.398200000000001</v>
      </c>
      <c r="AR103" s="118" t="s">
        <v>40</v>
      </c>
      <c r="AT103" s="125" t="s">
        <v>79</v>
      </c>
      <c r="AU103" s="125" t="s">
        <v>40</v>
      </c>
      <c r="AY103" s="118" t="s">
        <v>150</v>
      </c>
      <c r="BK103" s="126">
        <f>SUM(BK104:BK422)</f>
        <v>0</v>
      </c>
    </row>
    <row r="104" spans="2:65" s="1" customFormat="1" ht="49.05" customHeight="1">
      <c r="B104" s="34"/>
      <c r="C104" s="129" t="s">
        <v>40</v>
      </c>
      <c r="D104" s="129" t="s">
        <v>152</v>
      </c>
      <c r="E104" s="130" t="s">
        <v>1599</v>
      </c>
      <c r="F104" s="131" t="s">
        <v>1600</v>
      </c>
      <c r="G104" s="132" t="s">
        <v>155</v>
      </c>
      <c r="H104" s="133">
        <v>856.45</v>
      </c>
      <c r="I104" s="134"/>
      <c r="J104" s="135">
        <f>ROUND(I104*H104,2)</f>
        <v>0</v>
      </c>
      <c r="K104" s="131" t="s">
        <v>172</v>
      </c>
      <c r="L104" s="34"/>
      <c r="M104" s="136" t="s">
        <v>32</v>
      </c>
      <c r="N104" s="137" t="s">
        <v>51</v>
      </c>
      <c r="P104" s="138">
        <f>O104*H104</f>
        <v>0</v>
      </c>
      <c r="Q104" s="138">
        <v>9.41E-3</v>
      </c>
      <c r="R104" s="138">
        <f>Q104*H104</f>
        <v>8.0591945000000003</v>
      </c>
      <c r="S104" s="138">
        <v>0</v>
      </c>
      <c r="T104" s="139">
        <f>S104*H104</f>
        <v>0</v>
      </c>
      <c r="AR104" s="140" t="s">
        <v>157</v>
      </c>
      <c r="AT104" s="140" t="s">
        <v>152</v>
      </c>
      <c r="AU104" s="140" t="s">
        <v>89</v>
      </c>
      <c r="AY104" s="18" t="s">
        <v>150</v>
      </c>
      <c r="BE104" s="141">
        <f>IF(N104="základní",J104,0)</f>
        <v>0</v>
      </c>
      <c r="BF104" s="141">
        <f>IF(N104="snížená",J104,0)</f>
        <v>0</v>
      </c>
      <c r="BG104" s="141">
        <f>IF(N104="zákl. přenesená",J104,0)</f>
        <v>0</v>
      </c>
      <c r="BH104" s="141">
        <f>IF(N104="sníž. přenesená",J104,0)</f>
        <v>0</v>
      </c>
      <c r="BI104" s="141">
        <f>IF(N104="nulová",J104,0)</f>
        <v>0</v>
      </c>
      <c r="BJ104" s="18" t="s">
        <v>40</v>
      </c>
      <c r="BK104" s="141">
        <f>ROUND(I104*H104,2)</f>
        <v>0</v>
      </c>
      <c r="BL104" s="18" t="s">
        <v>157</v>
      </c>
      <c r="BM104" s="140" t="s">
        <v>1601</v>
      </c>
    </row>
    <row r="105" spans="2:65" s="1" customFormat="1">
      <c r="B105" s="34"/>
      <c r="D105" s="163" t="s">
        <v>174</v>
      </c>
      <c r="F105" s="164" t="s">
        <v>1602</v>
      </c>
      <c r="I105" s="165"/>
      <c r="L105" s="34"/>
      <c r="M105" s="166"/>
      <c r="T105" s="55"/>
      <c r="AT105" s="18" t="s">
        <v>174</v>
      </c>
      <c r="AU105" s="18" t="s">
        <v>89</v>
      </c>
    </row>
    <row r="106" spans="2:65" s="12" customFormat="1">
      <c r="B106" s="142"/>
      <c r="D106" s="143" t="s">
        <v>159</v>
      </c>
      <c r="E106" s="144" t="s">
        <v>32</v>
      </c>
      <c r="F106" s="145" t="s">
        <v>1603</v>
      </c>
      <c r="H106" s="144" t="s">
        <v>32</v>
      </c>
      <c r="I106" s="146"/>
      <c r="L106" s="142"/>
      <c r="M106" s="147"/>
      <c r="T106" s="148"/>
      <c r="AT106" s="144" t="s">
        <v>159</v>
      </c>
      <c r="AU106" s="144" t="s">
        <v>89</v>
      </c>
      <c r="AV106" s="12" t="s">
        <v>40</v>
      </c>
      <c r="AW106" s="12" t="s">
        <v>38</v>
      </c>
      <c r="AX106" s="12" t="s">
        <v>80</v>
      </c>
      <c r="AY106" s="144" t="s">
        <v>150</v>
      </c>
    </row>
    <row r="107" spans="2:65" s="12" customFormat="1">
      <c r="B107" s="142"/>
      <c r="D107" s="143" t="s">
        <v>159</v>
      </c>
      <c r="E107" s="144" t="s">
        <v>32</v>
      </c>
      <c r="F107" s="145" t="s">
        <v>1604</v>
      </c>
      <c r="H107" s="144" t="s">
        <v>32</v>
      </c>
      <c r="I107" s="146"/>
      <c r="L107" s="142"/>
      <c r="M107" s="147"/>
      <c r="T107" s="148"/>
      <c r="AT107" s="144" t="s">
        <v>159</v>
      </c>
      <c r="AU107" s="144" t="s">
        <v>89</v>
      </c>
      <c r="AV107" s="12" t="s">
        <v>40</v>
      </c>
      <c r="AW107" s="12" t="s">
        <v>38</v>
      </c>
      <c r="AX107" s="12" t="s">
        <v>80</v>
      </c>
      <c r="AY107" s="144" t="s">
        <v>150</v>
      </c>
    </row>
    <row r="108" spans="2:65" s="12" customFormat="1">
      <c r="B108" s="142"/>
      <c r="D108" s="143" t="s">
        <v>159</v>
      </c>
      <c r="E108" s="144" t="s">
        <v>32</v>
      </c>
      <c r="F108" s="145" t="s">
        <v>1605</v>
      </c>
      <c r="H108" s="144" t="s">
        <v>32</v>
      </c>
      <c r="I108" s="146"/>
      <c r="L108" s="142"/>
      <c r="M108" s="147"/>
      <c r="T108" s="148"/>
      <c r="AT108" s="144" t="s">
        <v>159</v>
      </c>
      <c r="AU108" s="144" t="s">
        <v>89</v>
      </c>
      <c r="AV108" s="12" t="s">
        <v>40</v>
      </c>
      <c r="AW108" s="12" t="s">
        <v>38</v>
      </c>
      <c r="AX108" s="12" t="s">
        <v>80</v>
      </c>
      <c r="AY108" s="144" t="s">
        <v>150</v>
      </c>
    </row>
    <row r="109" spans="2:65" s="12" customFormat="1">
      <c r="B109" s="142"/>
      <c r="D109" s="143" t="s">
        <v>159</v>
      </c>
      <c r="E109" s="144" t="s">
        <v>32</v>
      </c>
      <c r="F109" s="145" t="s">
        <v>1606</v>
      </c>
      <c r="H109" s="144" t="s">
        <v>32</v>
      </c>
      <c r="I109" s="146"/>
      <c r="L109" s="142"/>
      <c r="M109" s="147"/>
      <c r="T109" s="148"/>
      <c r="AT109" s="144" t="s">
        <v>159</v>
      </c>
      <c r="AU109" s="144" t="s">
        <v>89</v>
      </c>
      <c r="AV109" s="12" t="s">
        <v>40</v>
      </c>
      <c r="AW109" s="12" t="s">
        <v>38</v>
      </c>
      <c r="AX109" s="12" t="s">
        <v>80</v>
      </c>
      <c r="AY109" s="144" t="s">
        <v>150</v>
      </c>
    </row>
    <row r="110" spans="2:65" s="12" customFormat="1">
      <c r="B110" s="142"/>
      <c r="D110" s="143" t="s">
        <v>159</v>
      </c>
      <c r="E110" s="144" t="s">
        <v>32</v>
      </c>
      <c r="F110" s="145" t="s">
        <v>1607</v>
      </c>
      <c r="H110" s="144" t="s">
        <v>32</v>
      </c>
      <c r="I110" s="146"/>
      <c r="L110" s="142"/>
      <c r="M110" s="147"/>
      <c r="T110" s="148"/>
      <c r="AT110" s="144" t="s">
        <v>159</v>
      </c>
      <c r="AU110" s="144" t="s">
        <v>89</v>
      </c>
      <c r="AV110" s="12" t="s">
        <v>40</v>
      </c>
      <c r="AW110" s="12" t="s">
        <v>38</v>
      </c>
      <c r="AX110" s="12" t="s">
        <v>80</v>
      </c>
      <c r="AY110" s="144" t="s">
        <v>150</v>
      </c>
    </row>
    <row r="111" spans="2:65" s="12" customFormat="1">
      <c r="B111" s="142"/>
      <c r="D111" s="143" t="s">
        <v>159</v>
      </c>
      <c r="E111" s="144" t="s">
        <v>32</v>
      </c>
      <c r="F111" s="145" t="s">
        <v>1608</v>
      </c>
      <c r="H111" s="144" t="s">
        <v>32</v>
      </c>
      <c r="I111" s="146"/>
      <c r="L111" s="142"/>
      <c r="M111" s="147"/>
      <c r="T111" s="148"/>
      <c r="AT111" s="144" t="s">
        <v>159</v>
      </c>
      <c r="AU111" s="144" t="s">
        <v>89</v>
      </c>
      <c r="AV111" s="12" t="s">
        <v>40</v>
      </c>
      <c r="AW111" s="12" t="s">
        <v>38</v>
      </c>
      <c r="AX111" s="12" t="s">
        <v>80</v>
      </c>
      <c r="AY111" s="144" t="s">
        <v>150</v>
      </c>
    </row>
    <row r="112" spans="2:65" s="12" customFormat="1">
      <c r="B112" s="142"/>
      <c r="D112" s="143" t="s">
        <v>159</v>
      </c>
      <c r="E112" s="144" t="s">
        <v>32</v>
      </c>
      <c r="F112" s="145" t="s">
        <v>1609</v>
      </c>
      <c r="H112" s="144" t="s">
        <v>32</v>
      </c>
      <c r="I112" s="146"/>
      <c r="L112" s="142"/>
      <c r="M112" s="147"/>
      <c r="T112" s="148"/>
      <c r="AT112" s="144" t="s">
        <v>159</v>
      </c>
      <c r="AU112" s="144" t="s">
        <v>89</v>
      </c>
      <c r="AV112" s="12" t="s">
        <v>40</v>
      </c>
      <c r="AW112" s="12" t="s">
        <v>38</v>
      </c>
      <c r="AX112" s="12" t="s">
        <v>80</v>
      </c>
      <c r="AY112" s="144" t="s">
        <v>150</v>
      </c>
    </row>
    <row r="113" spans="2:51" s="12" customFormat="1">
      <c r="B113" s="142"/>
      <c r="D113" s="143" t="s">
        <v>159</v>
      </c>
      <c r="E113" s="144" t="s">
        <v>32</v>
      </c>
      <c r="F113" s="145" t="s">
        <v>1610</v>
      </c>
      <c r="H113" s="144" t="s">
        <v>32</v>
      </c>
      <c r="I113" s="146"/>
      <c r="L113" s="142"/>
      <c r="M113" s="147"/>
      <c r="T113" s="148"/>
      <c r="AT113" s="144" t="s">
        <v>159</v>
      </c>
      <c r="AU113" s="144" t="s">
        <v>89</v>
      </c>
      <c r="AV113" s="12" t="s">
        <v>40</v>
      </c>
      <c r="AW113" s="12" t="s">
        <v>38</v>
      </c>
      <c r="AX113" s="12" t="s">
        <v>80</v>
      </c>
      <c r="AY113" s="144" t="s">
        <v>150</v>
      </c>
    </row>
    <row r="114" spans="2:51" s="12" customFormat="1">
      <c r="B114" s="142"/>
      <c r="D114" s="143" t="s">
        <v>159</v>
      </c>
      <c r="E114" s="144" t="s">
        <v>32</v>
      </c>
      <c r="F114" s="145" t="s">
        <v>1611</v>
      </c>
      <c r="H114" s="144" t="s">
        <v>32</v>
      </c>
      <c r="I114" s="146"/>
      <c r="L114" s="142"/>
      <c r="M114" s="147"/>
      <c r="T114" s="148"/>
      <c r="AT114" s="144" t="s">
        <v>159</v>
      </c>
      <c r="AU114" s="144" t="s">
        <v>89</v>
      </c>
      <c r="AV114" s="12" t="s">
        <v>40</v>
      </c>
      <c r="AW114" s="12" t="s">
        <v>38</v>
      </c>
      <c r="AX114" s="12" t="s">
        <v>80</v>
      </c>
      <c r="AY114" s="144" t="s">
        <v>150</v>
      </c>
    </row>
    <row r="115" spans="2:51" s="12" customFormat="1">
      <c r="B115" s="142"/>
      <c r="D115" s="143" t="s">
        <v>159</v>
      </c>
      <c r="E115" s="144" t="s">
        <v>32</v>
      </c>
      <c r="F115" s="145" t="s">
        <v>1612</v>
      </c>
      <c r="H115" s="144" t="s">
        <v>32</v>
      </c>
      <c r="I115" s="146"/>
      <c r="L115" s="142"/>
      <c r="M115" s="147"/>
      <c r="T115" s="148"/>
      <c r="AT115" s="144" t="s">
        <v>159</v>
      </c>
      <c r="AU115" s="144" t="s">
        <v>89</v>
      </c>
      <c r="AV115" s="12" t="s">
        <v>40</v>
      </c>
      <c r="AW115" s="12" t="s">
        <v>38</v>
      </c>
      <c r="AX115" s="12" t="s">
        <v>80</v>
      </c>
      <c r="AY115" s="144" t="s">
        <v>150</v>
      </c>
    </row>
    <row r="116" spans="2:51" s="12" customFormat="1">
      <c r="B116" s="142"/>
      <c r="D116" s="143" t="s">
        <v>159</v>
      </c>
      <c r="E116" s="144" t="s">
        <v>32</v>
      </c>
      <c r="F116" s="145" t="s">
        <v>1613</v>
      </c>
      <c r="H116" s="144" t="s">
        <v>32</v>
      </c>
      <c r="I116" s="146"/>
      <c r="L116" s="142"/>
      <c r="M116" s="147"/>
      <c r="T116" s="148"/>
      <c r="AT116" s="144" t="s">
        <v>159</v>
      </c>
      <c r="AU116" s="144" t="s">
        <v>89</v>
      </c>
      <c r="AV116" s="12" t="s">
        <v>40</v>
      </c>
      <c r="AW116" s="12" t="s">
        <v>38</v>
      </c>
      <c r="AX116" s="12" t="s">
        <v>80</v>
      </c>
      <c r="AY116" s="144" t="s">
        <v>150</v>
      </c>
    </row>
    <row r="117" spans="2:51" s="12" customFormat="1">
      <c r="B117" s="142"/>
      <c r="D117" s="143" t="s">
        <v>159</v>
      </c>
      <c r="E117" s="144" t="s">
        <v>32</v>
      </c>
      <c r="F117" s="145" t="s">
        <v>1614</v>
      </c>
      <c r="H117" s="144" t="s">
        <v>32</v>
      </c>
      <c r="I117" s="146"/>
      <c r="L117" s="142"/>
      <c r="M117" s="147"/>
      <c r="T117" s="148"/>
      <c r="AT117" s="144" t="s">
        <v>159</v>
      </c>
      <c r="AU117" s="144" t="s">
        <v>89</v>
      </c>
      <c r="AV117" s="12" t="s">
        <v>40</v>
      </c>
      <c r="AW117" s="12" t="s">
        <v>38</v>
      </c>
      <c r="AX117" s="12" t="s">
        <v>80</v>
      </c>
      <c r="AY117" s="144" t="s">
        <v>150</v>
      </c>
    </row>
    <row r="118" spans="2:51" s="12" customFormat="1">
      <c r="B118" s="142"/>
      <c r="D118" s="143" t="s">
        <v>159</v>
      </c>
      <c r="E118" s="144" t="s">
        <v>32</v>
      </c>
      <c r="F118" s="145" t="s">
        <v>1615</v>
      </c>
      <c r="H118" s="144" t="s">
        <v>32</v>
      </c>
      <c r="I118" s="146"/>
      <c r="L118" s="142"/>
      <c r="M118" s="147"/>
      <c r="T118" s="148"/>
      <c r="AT118" s="144" t="s">
        <v>159</v>
      </c>
      <c r="AU118" s="144" t="s">
        <v>89</v>
      </c>
      <c r="AV118" s="12" t="s">
        <v>40</v>
      </c>
      <c r="AW118" s="12" t="s">
        <v>38</v>
      </c>
      <c r="AX118" s="12" t="s">
        <v>80</v>
      </c>
      <c r="AY118" s="144" t="s">
        <v>150</v>
      </c>
    </row>
    <row r="119" spans="2:51" s="12" customFormat="1">
      <c r="B119" s="142"/>
      <c r="D119" s="143" t="s">
        <v>159</v>
      </c>
      <c r="E119" s="144" t="s">
        <v>32</v>
      </c>
      <c r="F119" s="145" t="s">
        <v>1616</v>
      </c>
      <c r="H119" s="144" t="s">
        <v>32</v>
      </c>
      <c r="I119" s="146"/>
      <c r="L119" s="142"/>
      <c r="M119" s="147"/>
      <c r="T119" s="148"/>
      <c r="AT119" s="144" t="s">
        <v>159</v>
      </c>
      <c r="AU119" s="144" t="s">
        <v>89</v>
      </c>
      <c r="AV119" s="12" t="s">
        <v>40</v>
      </c>
      <c r="AW119" s="12" t="s">
        <v>38</v>
      </c>
      <c r="AX119" s="12" t="s">
        <v>80</v>
      </c>
      <c r="AY119" s="144" t="s">
        <v>150</v>
      </c>
    </row>
    <row r="120" spans="2:51" s="12" customFormat="1">
      <c r="B120" s="142"/>
      <c r="D120" s="143" t="s">
        <v>159</v>
      </c>
      <c r="E120" s="144" t="s">
        <v>32</v>
      </c>
      <c r="F120" s="145" t="s">
        <v>1617</v>
      </c>
      <c r="H120" s="144" t="s">
        <v>32</v>
      </c>
      <c r="I120" s="146"/>
      <c r="L120" s="142"/>
      <c r="M120" s="147"/>
      <c r="T120" s="148"/>
      <c r="AT120" s="144" t="s">
        <v>159</v>
      </c>
      <c r="AU120" s="144" t="s">
        <v>89</v>
      </c>
      <c r="AV120" s="12" t="s">
        <v>40</v>
      </c>
      <c r="AW120" s="12" t="s">
        <v>38</v>
      </c>
      <c r="AX120" s="12" t="s">
        <v>80</v>
      </c>
      <c r="AY120" s="144" t="s">
        <v>150</v>
      </c>
    </row>
    <row r="121" spans="2:51" s="12" customFormat="1">
      <c r="B121" s="142"/>
      <c r="D121" s="143" t="s">
        <v>159</v>
      </c>
      <c r="E121" s="144" t="s">
        <v>32</v>
      </c>
      <c r="F121" s="145" t="s">
        <v>1618</v>
      </c>
      <c r="H121" s="144" t="s">
        <v>32</v>
      </c>
      <c r="I121" s="146"/>
      <c r="L121" s="142"/>
      <c r="M121" s="147"/>
      <c r="T121" s="148"/>
      <c r="AT121" s="144" t="s">
        <v>159</v>
      </c>
      <c r="AU121" s="144" t="s">
        <v>89</v>
      </c>
      <c r="AV121" s="12" t="s">
        <v>40</v>
      </c>
      <c r="AW121" s="12" t="s">
        <v>38</v>
      </c>
      <c r="AX121" s="12" t="s">
        <v>80</v>
      </c>
      <c r="AY121" s="144" t="s">
        <v>150</v>
      </c>
    </row>
    <row r="122" spans="2:51" s="12" customFormat="1">
      <c r="B122" s="142"/>
      <c r="D122" s="143" t="s">
        <v>159</v>
      </c>
      <c r="E122" s="144" t="s">
        <v>32</v>
      </c>
      <c r="F122" s="145" t="s">
        <v>1619</v>
      </c>
      <c r="H122" s="144" t="s">
        <v>32</v>
      </c>
      <c r="I122" s="146"/>
      <c r="L122" s="142"/>
      <c r="M122" s="147"/>
      <c r="T122" s="148"/>
      <c r="AT122" s="144" t="s">
        <v>159</v>
      </c>
      <c r="AU122" s="144" t="s">
        <v>89</v>
      </c>
      <c r="AV122" s="12" t="s">
        <v>40</v>
      </c>
      <c r="AW122" s="12" t="s">
        <v>38</v>
      </c>
      <c r="AX122" s="12" t="s">
        <v>80</v>
      </c>
      <c r="AY122" s="144" t="s">
        <v>150</v>
      </c>
    </row>
    <row r="123" spans="2:51" s="12" customFormat="1">
      <c r="B123" s="142"/>
      <c r="D123" s="143" t="s">
        <v>159</v>
      </c>
      <c r="E123" s="144" t="s">
        <v>32</v>
      </c>
      <c r="F123" s="145" t="s">
        <v>1620</v>
      </c>
      <c r="H123" s="144" t="s">
        <v>32</v>
      </c>
      <c r="I123" s="146"/>
      <c r="L123" s="142"/>
      <c r="M123" s="147"/>
      <c r="T123" s="148"/>
      <c r="AT123" s="144" t="s">
        <v>159</v>
      </c>
      <c r="AU123" s="144" t="s">
        <v>89</v>
      </c>
      <c r="AV123" s="12" t="s">
        <v>40</v>
      </c>
      <c r="AW123" s="12" t="s">
        <v>38</v>
      </c>
      <c r="AX123" s="12" t="s">
        <v>80</v>
      </c>
      <c r="AY123" s="144" t="s">
        <v>150</v>
      </c>
    </row>
    <row r="124" spans="2:51" s="12" customFormat="1">
      <c r="B124" s="142"/>
      <c r="D124" s="143" t="s">
        <v>159</v>
      </c>
      <c r="E124" s="144" t="s">
        <v>32</v>
      </c>
      <c r="F124" s="145" t="s">
        <v>1621</v>
      </c>
      <c r="H124" s="144" t="s">
        <v>32</v>
      </c>
      <c r="I124" s="146"/>
      <c r="L124" s="142"/>
      <c r="M124" s="147"/>
      <c r="T124" s="148"/>
      <c r="AT124" s="144" t="s">
        <v>159</v>
      </c>
      <c r="AU124" s="144" t="s">
        <v>89</v>
      </c>
      <c r="AV124" s="12" t="s">
        <v>40</v>
      </c>
      <c r="AW124" s="12" t="s">
        <v>38</v>
      </c>
      <c r="AX124" s="12" t="s">
        <v>80</v>
      </c>
      <c r="AY124" s="144" t="s">
        <v>150</v>
      </c>
    </row>
    <row r="125" spans="2:51" s="12" customFormat="1">
      <c r="B125" s="142"/>
      <c r="D125" s="143" t="s">
        <v>159</v>
      </c>
      <c r="E125" s="144" t="s">
        <v>32</v>
      </c>
      <c r="F125" s="145" t="s">
        <v>1622</v>
      </c>
      <c r="H125" s="144" t="s">
        <v>32</v>
      </c>
      <c r="I125" s="146"/>
      <c r="L125" s="142"/>
      <c r="M125" s="147"/>
      <c r="T125" s="148"/>
      <c r="AT125" s="144" t="s">
        <v>159</v>
      </c>
      <c r="AU125" s="144" t="s">
        <v>89</v>
      </c>
      <c r="AV125" s="12" t="s">
        <v>40</v>
      </c>
      <c r="AW125" s="12" t="s">
        <v>38</v>
      </c>
      <c r="AX125" s="12" t="s">
        <v>80</v>
      </c>
      <c r="AY125" s="144" t="s">
        <v>150</v>
      </c>
    </row>
    <row r="126" spans="2:51" s="12" customFormat="1">
      <c r="B126" s="142"/>
      <c r="D126" s="143" t="s">
        <v>159</v>
      </c>
      <c r="E126" s="144" t="s">
        <v>32</v>
      </c>
      <c r="F126" s="145" t="s">
        <v>1623</v>
      </c>
      <c r="H126" s="144" t="s">
        <v>32</v>
      </c>
      <c r="I126" s="146"/>
      <c r="L126" s="142"/>
      <c r="M126" s="147"/>
      <c r="T126" s="148"/>
      <c r="AT126" s="144" t="s">
        <v>159</v>
      </c>
      <c r="AU126" s="144" t="s">
        <v>89</v>
      </c>
      <c r="AV126" s="12" t="s">
        <v>40</v>
      </c>
      <c r="AW126" s="12" t="s">
        <v>38</v>
      </c>
      <c r="AX126" s="12" t="s">
        <v>80</v>
      </c>
      <c r="AY126" s="144" t="s">
        <v>150</v>
      </c>
    </row>
    <row r="127" spans="2:51" s="12" customFormat="1">
      <c r="B127" s="142"/>
      <c r="D127" s="143" t="s">
        <v>159</v>
      </c>
      <c r="E127" s="144" t="s">
        <v>32</v>
      </c>
      <c r="F127" s="145" t="s">
        <v>1624</v>
      </c>
      <c r="H127" s="144" t="s">
        <v>32</v>
      </c>
      <c r="I127" s="146"/>
      <c r="L127" s="142"/>
      <c r="M127" s="147"/>
      <c r="T127" s="148"/>
      <c r="AT127" s="144" t="s">
        <v>159</v>
      </c>
      <c r="AU127" s="144" t="s">
        <v>89</v>
      </c>
      <c r="AV127" s="12" t="s">
        <v>40</v>
      </c>
      <c r="AW127" s="12" t="s">
        <v>38</v>
      </c>
      <c r="AX127" s="12" t="s">
        <v>80</v>
      </c>
      <c r="AY127" s="144" t="s">
        <v>150</v>
      </c>
    </row>
    <row r="128" spans="2:51" s="12" customFormat="1">
      <c r="B128" s="142"/>
      <c r="D128" s="143" t="s">
        <v>159</v>
      </c>
      <c r="E128" s="144" t="s">
        <v>32</v>
      </c>
      <c r="F128" s="145" t="s">
        <v>1625</v>
      </c>
      <c r="H128" s="144" t="s">
        <v>32</v>
      </c>
      <c r="I128" s="146"/>
      <c r="L128" s="142"/>
      <c r="M128" s="147"/>
      <c r="T128" s="148"/>
      <c r="AT128" s="144" t="s">
        <v>159</v>
      </c>
      <c r="AU128" s="144" t="s">
        <v>89</v>
      </c>
      <c r="AV128" s="12" t="s">
        <v>40</v>
      </c>
      <c r="AW128" s="12" t="s">
        <v>38</v>
      </c>
      <c r="AX128" s="12" t="s">
        <v>80</v>
      </c>
      <c r="AY128" s="144" t="s">
        <v>150</v>
      </c>
    </row>
    <row r="129" spans="2:51" s="12" customFormat="1">
      <c r="B129" s="142"/>
      <c r="D129" s="143" t="s">
        <v>159</v>
      </c>
      <c r="E129" s="144" t="s">
        <v>32</v>
      </c>
      <c r="F129" s="145" t="s">
        <v>1626</v>
      </c>
      <c r="H129" s="144" t="s">
        <v>32</v>
      </c>
      <c r="I129" s="146"/>
      <c r="L129" s="142"/>
      <c r="M129" s="147"/>
      <c r="T129" s="148"/>
      <c r="AT129" s="144" t="s">
        <v>159</v>
      </c>
      <c r="AU129" s="144" t="s">
        <v>89</v>
      </c>
      <c r="AV129" s="12" t="s">
        <v>40</v>
      </c>
      <c r="AW129" s="12" t="s">
        <v>38</v>
      </c>
      <c r="AX129" s="12" t="s">
        <v>80</v>
      </c>
      <c r="AY129" s="144" t="s">
        <v>150</v>
      </c>
    </row>
    <row r="130" spans="2:51" s="12" customFormat="1">
      <c r="B130" s="142"/>
      <c r="D130" s="143" t="s">
        <v>159</v>
      </c>
      <c r="E130" s="144" t="s">
        <v>32</v>
      </c>
      <c r="F130" s="145" t="s">
        <v>1627</v>
      </c>
      <c r="H130" s="144" t="s">
        <v>32</v>
      </c>
      <c r="I130" s="146"/>
      <c r="L130" s="142"/>
      <c r="M130" s="147"/>
      <c r="T130" s="148"/>
      <c r="AT130" s="144" t="s">
        <v>159</v>
      </c>
      <c r="AU130" s="144" t="s">
        <v>89</v>
      </c>
      <c r="AV130" s="12" t="s">
        <v>40</v>
      </c>
      <c r="AW130" s="12" t="s">
        <v>38</v>
      </c>
      <c r="AX130" s="12" t="s">
        <v>80</v>
      </c>
      <c r="AY130" s="144" t="s">
        <v>150</v>
      </c>
    </row>
    <row r="131" spans="2:51" s="12" customFormat="1">
      <c r="B131" s="142"/>
      <c r="D131" s="143" t="s">
        <v>159</v>
      </c>
      <c r="E131" s="144" t="s">
        <v>32</v>
      </c>
      <c r="F131" s="145" t="s">
        <v>1628</v>
      </c>
      <c r="H131" s="144" t="s">
        <v>32</v>
      </c>
      <c r="I131" s="146"/>
      <c r="L131" s="142"/>
      <c r="M131" s="147"/>
      <c r="T131" s="148"/>
      <c r="AT131" s="144" t="s">
        <v>159</v>
      </c>
      <c r="AU131" s="144" t="s">
        <v>89</v>
      </c>
      <c r="AV131" s="12" t="s">
        <v>40</v>
      </c>
      <c r="AW131" s="12" t="s">
        <v>38</v>
      </c>
      <c r="AX131" s="12" t="s">
        <v>80</v>
      </c>
      <c r="AY131" s="144" t="s">
        <v>150</v>
      </c>
    </row>
    <row r="132" spans="2:51" s="12" customFormat="1">
      <c r="B132" s="142"/>
      <c r="D132" s="143" t="s">
        <v>159</v>
      </c>
      <c r="E132" s="144" t="s">
        <v>32</v>
      </c>
      <c r="F132" s="145" t="s">
        <v>1629</v>
      </c>
      <c r="H132" s="144" t="s">
        <v>32</v>
      </c>
      <c r="I132" s="146"/>
      <c r="L132" s="142"/>
      <c r="M132" s="147"/>
      <c r="T132" s="148"/>
      <c r="AT132" s="144" t="s">
        <v>159</v>
      </c>
      <c r="AU132" s="144" t="s">
        <v>89</v>
      </c>
      <c r="AV132" s="12" t="s">
        <v>40</v>
      </c>
      <c r="AW132" s="12" t="s">
        <v>38</v>
      </c>
      <c r="AX132" s="12" t="s">
        <v>80</v>
      </c>
      <c r="AY132" s="144" t="s">
        <v>150</v>
      </c>
    </row>
    <row r="133" spans="2:51" s="12" customFormat="1">
      <c r="B133" s="142"/>
      <c r="D133" s="143" t="s">
        <v>159</v>
      </c>
      <c r="E133" s="144" t="s">
        <v>32</v>
      </c>
      <c r="F133" s="145" t="s">
        <v>1630</v>
      </c>
      <c r="H133" s="144" t="s">
        <v>32</v>
      </c>
      <c r="I133" s="146"/>
      <c r="L133" s="142"/>
      <c r="M133" s="147"/>
      <c r="T133" s="148"/>
      <c r="AT133" s="144" t="s">
        <v>159</v>
      </c>
      <c r="AU133" s="144" t="s">
        <v>89</v>
      </c>
      <c r="AV133" s="12" t="s">
        <v>40</v>
      </c>
      <c r="AW133" s="12" t="s">
        <v>38</v>
      </c>
      <c r="AX133" s="12" t="s">
        <v>80</v>
      </c>
      <c r="AY133" s="144" t="s">
        <v>150</v>
      </c>
    </row>
    <row r="134" spans="2:51" s="12" customFormat="1">
      <c r="B134" s="142"/>
      <c r="D134" s="143" t="s">
        <v>159</v>
      </c>
      <c r="E134" s="144" t="s">
        <v>32</v>
      </c>
      <c r="F134" s="145" t="s">
        <v>1631</v>
      </c>
      <c r="H134" s="144" t="s">
        <v>32</v>
      </c>
      <c r="I134" s="146"/>
      <c r="L134" s="142"/>
      <c r="M134" s="147"/>
      <c r="T134" s="148"/>
      <c r="AT134" s="144" t="s">
        <v>159</v>
      </c>
      <c r="AU134" s="144" t="s">
        <v>89</v>
      </c>
      <c r="AV134" s="12" t="s">
        <v>40</v>
      </c>
      <c r="AW134" s="12" t="s">
        <v>38</v>
      </c>
      <c r="AX134" s="12" t="s">
        <v>80</v>
      </c>
      <c r="AY134" s="144" t="s">
        <v>150</v>
      </c>
    </row>
    <row r="135" spans="2:51" s="12" customFormat="1">
      <c r="B135" s="142"/>
      <c r="D135" s="143" t="s">
        <v>159</v>
      </c>
      <c r="E135" s="144" t="s">
        <v>32</v>
      </c>
      <c r="F135" s="145" t="s">
        <v>1632</v>
      </c>
      <c r="H135" s="144" t="s">
        <v>32</v>
      </c>
      <c r="I135" s="146"/>
      <c r="L135" s="142"/>
      <c r="M135" s="147"/>
      <c r="T135" s="148"/>
      <c r="AT135" s="144" t="s">
        <v>159</v>
      </c>
      <c r="AU135" s="144" t="s">
        <v>89</v>
      </c>
      <c r="AV135" s="12" t="s">
        <v>40</v>
      </c>
      <c r="AW135" s="12" t="s">
        <v>38</v>
      </c>
      <c r="AX135" s="12" t="s">
        <v>80</v>
      </c>
      <c r="AY135" s="144" t="s">
        <v>150</v>
      </c>
    </row>
    <row r="136" spans="2:51" s="12" customFormat="1">
      <c r="B136" s="142"/>
      <c r="D136" s="143" t="s">
        <v>159</v>
      </c>
      <c r="E136" s="144" t="s">
        <v>32</v>
      </c>
      <c r="F136" s="145" t="s">
        <v>1633</v>
      </c>
      <c r="H136" s="144" t="s">
        <v>32</v>
      </c>
      <c r="I136" s="146"/>
      <c r="L136" s="142"/>
      <c r="M136" s="147"/>
      <c r="T136" s="148"/>
      <c r="AT136" s="144" t="s">
        <v>159</v>
      </c>
      <c r="AU136" s="144" t="s">
        <v>89</v>
      </c>
      <c r="AV136" s="12" t="s">
        <v>40</v>
      </c>
      <c r="AW136" s="12" t="s">
        <v>38</v>
      </c>
      <c r="AX136" s="12" t="s">
        <v>80</v>
      </c>
      <c r="AY136" s="144" t="s">
        <v>150</v>
      </c>
    </row>
    <row r="137" spans="2:51" s="12" customFormat="1">
      <c r="B137" s="142"/>
      <c r="D137" s="143" t="s">
        <v>159</v>
      </c>
      <c r="E137" s="144" t="s">
        <v>32</v>
      </c>
      <c r="F137" s="145" t="s">
        <v>1634</v>
      </c>
      <c r="H137" s="144" t="s">
        <v>32</v>
      </c>
      <c r="I137" s="146"/>
      <c r="L137" s="142"/>
      <c r="M137" s="147"/>
      <c r="T137" s="148"/>
      <c r="AT137" s="144" t="s">
        <v>159</v>
      </c>
      <c r="AU137" s="144" t="s">
        <v>89</v>
      </c>
      <c r="AV137" s="12" t="s">
        <v>40</v>
      </c>
      <c r="AW137" s="12" t="s">
        <v>38</v>
      </c>
      <c r="AX137" s="12" t="s">
        <v>80</v>
      </c>
      <c r="AY137" s="144" t="s">
        <v>150</v>
      </c>
    </row>
    <row r="138" spans="2:51" s="12" customFormat="1">
      <c r="B138" s="142"/>
      <c r="D138" s="143" t="s">
        <v>159</v>
      </c>
      <c r="E138" s="144" t="s">
        <v>32</v>
      </c>
      <c r="F138" s="145" t="s">
        <v>1635</v>
      </c>
      <c r="H138" s="144" t="s">
        <v>32</v>
      </c>
      <c r="I138" s="146"/>
      <c r="L138" s="142"/>
      <c r="M138" s="147"/>
      <c r="T138" s="148"/>
      <c r="AT138" s="144" t="s">
        <v>159</v>
      </c>
      <c r="AU138" s="144" t="s">
        <v>89</v>
      </c>
      <c r="AV138" s="12" t="s">
        <v>40</v>
      </c>
      <c r="AW138" s="12" t="s">
        <v>38</v>
      </c>
      <c r="AX138" s="12" t="s">
        <v>80</v>
      </c>
      <c r="AY138" s="144" t="s">
        <v>150</v>
      </c>
    </row>
    <row r="139" spans="2:51" s="12" customFormat="1">
      <c r="B139" s="142"/>
      <c r="D139" s="143" t="s">
        <v>159</v>
      </c>
      <c r="E139" s="144" t="s">
        <v>32</v>
      </c>
      <c r="F139" s="145" t="s">
        <v>1636</v>
      </c>
      <c r="H139" s="144" t="s">
        <v>32</v>
      </c>
      <c r="I139" s="146"/>
      <c r="L139" s="142"/>
      <c r="M139" s="147"/>
      <c r="T139" s="148"/>
      <c r="AT139" s="144" t="s">
        <v>159</v>
      </c>
      <c r="AU139" s="144" t="s">
        <v>89</v>
      </c>
      <c r="AV139" s="12" t="s">
        <v>40</v>
      </c>
      <c r="AW139" s="12" t="s">
        <v>38</v>
      </c>
      <c r="AX139" s="12" t="s">
        <v>80</v>
      </c>
      <c r="AY139" s="144" t="s">
        <v>150</v>
      </c>
    </row>
    <row r="140" spans="2:51" s="12" customFormat="1">
      <c r="B140" s="142"/>
      <c r="D140" s="143" t="s">
        <v>159</v>
      </c>
      <c r="E140" s="144" t="s">
        <v>32</v>
      </c>
      <c r="F140" s="145" t="s">
        <v>1637</v>
      </c>
      <c r="H140" s="144" t="s">
        <v>32</v>
      </c>
      <c r="I140" s="146"/>
      <c r="L140" s="142"/>
      <c r="M140" s="147"/>
      <c r="T140" s="148"/>
      <c r="AT140" s="144" t="s">
        <v>159</v>
      </c>
      <c r="AU140" s="144" t="s">
        <v>89</v>
      </c>
      <c r="AV140" s="12" t="s">
        <v>40</v>
      </c>
      <c r="AW140" s="12" t="s">
        <v>38</v>
      </c>
      <c r="AX140" s="12" t="s">
        <v>80</v>
      </c>
      <c r="AY140" s="144" t="s">
        <v>150</v>
      </c>
    </row>
    <row r="141" spans="2:51" s="12" customFormat="1">
      <c r="B141" s="142"/>
      <c r="D141" s="143" t="s">
        <v>159</v>
      </c>
      <c r="E141" s="144" t="s">
        <v>32</v>
      </c>
      <c r="F141" s="145" t="s">
        <v>1638</v>
      </c>
      <c r="H141" s="144" t="s">
        <v>32</v>
      </c>
      <c r="I141" s="146"/>
      <c r="L141" s="142"/>
      <c r="M141" s="147"/>
      <c r="T141" s="148"/>
      <c r="AT141" s="144" t="s">
        <v>159</v>
      </c>
      <c r="AU141" s="144" t="s">
        <v>89</v>
      </c>
      <c r="AV141" s="12" t="s">
        <v>40</v>
      </c>
      <c r="AW141" s="12" t="s">
        <v>38</v>
      </c>
      <c r="AX141" s="12" t="s">
        <v>80</v>
      </c>
      <c r="AY141" s="144" t="s">
        <v>150</v>
      </c>
    </row>
    <row r="142" spans="2:51" s="12" customFormat="1">
      <c r="B142" s="142"/>
      <c r="D142" s="143" t="s">
        <v>159</v>
      </c>
      <c r="E142" s="144" t="s">
        <v>32</v>
      </c>
      <c r="F142" s="145" t="s">
        <v>1639</v>
      </c>
      <c r="H142" s="144" t="s">
        <v>32</v>
      </c>
      <c r="I142" s="146"/>
      <c r="L142" s="142"/>
      <c r="M142" s="147"/>
      <c r="T142" s="148"/>
      <c r="AT142" s="144" t="s">
        <v>159</v>
      </c>
      <c r="AU142" s="144" t="s">
        <v>89</v>
      </c>
      <c r="AV142" s="12" t="s">
        <v>40</v>
      </c>
      <c r="AW142" s="12" t="s">
        <v>38</v>
      </c>
      <c r="AX142" s="12" t="s">
        <v>80</v>
      </c>
      <c r="AY142" s="144" t="s">
        <v>150</v>
      </c>
    </row>
    <row r="143" spans="2:51" s="12" customFormat="1">
      <c r="B143" s="142"/>
      <c r="D143" s="143" t="s">
        <v>159</v>
      </c>
      <c r="E143" s="144" t="s">
        <v>32</v>
      </c>
      <c r="F143" s="145" t="s">
        <v>1640</v>
      </c>
      <c r="H143" s="144" t="s">
        <v>32</v>
      </c>
      <c r="I143" s="146"/>
      <c r="L143" s="142"/>
      <c r="M143" s="147"/>
      <c r="T143" s="148"/>
      <c r="AT143" s="144" t="s">
        <v>159</v>
      </c>
      <c r="AU143" s="144" t="s">
        <v>89</v>
      </c>
      <c r="AV143" s="12" t="s">
        <v>40</v>
      </c>
      <c r="AW143" s="12" t="s">
        <v>38</v>
      </c>
      <c r="AX143" s="12" t="s">
        <v>80</v>
      </c>
      <c r="AY143" s="144" t="s">
        <v>150</v>
      </c>
    </row>
    <row r="144" spans="2:51" s="12" customFormat="1">
      <c r="B144" s="142"/>
      <c r="D144" s="143" t="s">
        <v>159</v>
      </c>
      <c r="E144" s="144" t="s">
        <v>32</v>
      </c>
      <c r="F144" s="145" t="s">
        <v>1641</v>
      </c>
      <c r="H144" s="144" t="s">
        <v>32</v>
      </c>
      <c r="I144" s="146"/>
      <c r="L144" s="142"/>
      <c r="M144" s="147"/>
      <c r="T144" s="148"/>
      <c r="AT144" s="144" t="s">
        <v>159</v>
      </c>
      <c r="AU144" s="144" t="s">
        <v>89</v>
      </c>
      <c r="AV144" s="12" t="s">
        <v>40</v>
      </c>
      <c r="AW144" s="12" t="s">
        <v>38</v>
      </c>
      <c r="AX144" s="12" t="s">
        <v>80</v>
      </c>
      <c r="AY144" s="144" t="s">
        <v>150</v>
      </c>
    </row>
    <row r="145" spans="2:51" s="12" customFormat="1">
      <c r="B145" s="142"/>
      <c r="D145" s="143" t="s">
        <v>159</v>
      </c>
      <c r="E145" s="144" t="s">
        <v>32</v>
      </c>
      <c r="F145" s="145" t="s">
        <v>1642</v>
      </c>
      <c r="H145" s="144" t="s">
        <v>32</v>
      </c>
      <c r="I145" s="146"/>
      <c r="L145" s="142"/>
      <c r="M145" s="147"/>
      <c r="T145" s="148"/>
      <c r="AT145" s="144" t="s">
        <v>159</v>
      </c>
      <c r="AU145" s="144" t="s">
        <v>89</v>
      </c>
      <c r="AV145" s="12" t="s">
        <v>40</v>
      </c>
      <c r="AW145" s="12" t="s">
        <v>38</v>
      </c>
      <c r="AX145" s="12" t="s">
        <v>80</v>
      </c>
      <c r="AY145" s="144" t="s">
        <v>150</v>
      </c>
    </row>
    <row r="146" spans="2:51" s="12" customFormat="1">
      <c r="B146" s="142"/>
      <c r="D146" s="143" t="s">
        <v>159</v>
      </c>
      <c r="E146" s="144" t="s">
        <v>32</v>
      </c>
      <c r="F146" s="145" t="s">
        <v>1643</v>
      </c>
      <c r="H146" s="144" t="s">
        <v>32</v>
      </c>
      <c r="I146" s="146"/>
      <c r="L146" s="142"/>
      <c r="M146" s="147"/>
      <c r="T146" s="148"/>
      <c r="AT146" s="144" t="s">
        <v>159</v>
      </c>
      <c r="AU146" s="144" t="s">
        <v>89</v>
      </c>
      <c r="AV146" s="12" t="s">
        <v>40</v>
      </c>
      <c r="AW146" s="12" t="s">
        <v>38</v>
      </c>
      <c r="AX146" s="12" t="s">
        <v>80</v>
      </c>
      <c r="AY146" s="144" t="s">
        <v>150</v>
      </c>
    </row>
    <row r="147" spans="2:51" s="12" customFormat="1">
      <c r="B147" s="142"/>
      <c r="D147" s="143" t="s">
        <v>159</v>
      </c>
      <c r="E147" s="144" t="s">
        <v>32</v>
      </c>
      <c r="F147" s="145" t="s">
        <v>1644</v>
      </c>
      <c r="H147" s="144" t="s">
        <v>32</v>
      </c>
      <c r="I147" s="146"/>
      <c r="L147" s="142"/>
      <c r="M147" s="147"/>
      <c r="T147" s="148"/>
      <c r="AT147" s="144" t="s">
        <v>159</v>
      </c>
      <c r="AU147" s="144" t="s">
        <v>89</v>
      </c>
      <c r="AV147" s="12" t="s">
        <v>40</v>
      </c>
      <c r="AW147" s="12" t="s">
        <v>38</v>
      </c>
      <c r="AX147" s="12" t="s">
        <v>80</v>
      </c>
      <c r="AY147" s="144" t="s">
        <v>150</v>
      </c>
    </row>
    <row r="148" spans="2:51" s="12" customFormat="1">
      <c r="B148" s="142"/>
      <c r="D148" s="143" t="s">
        <v>159</v>
      </c>
      <c r="E148" s="144" t="s">
        <v>32</v>
      </c>
      <c r="F148" s="145" t="s">
        <v>1645</v>
      </c>
      <c r="H148" s="144" t="s">
        <v>32</v>
      </c>
      <c r="I148" s="146"/>
      <c r="L148" s="142"/>
      <c r="M148" s="147"/>
      <c r="T148" s="148"/>
      <c r="AT148" s="144" t="s">
        <v>159</v>
      </c>
      <c r="AU148" s="144" t="s">
        <v>89</v>
      </c>
      <c r="AV148" s="12" t="s">
        <v>40</v>
      </c>
      <c r="AW148" s="12" t="s">
        <v>38</v>
      </c>
      <c r="AX148" s="12" t="s">
        <v>80</v>
      </c>
      <c r="AY148" s="144" t="s">
        <v>150</v>
      </c>
    </row>
    <row r="149" spans="2:51" s="12" customFormat="1">
      <c r="B149" s="142"/>
      <c r="D149" s="143" t="s">
        <v>159</v>
      </c>
      <c r="E149" s="144" t="s">
        <v>32</v>
      </c>
      <c r="F149" s="145" t="s">
        <v>1646</v>
      </c>
      <c r="H149" s="144" t="s">
        <v>32</v>
      </c>
      <c r="I149" s="146"/>
      <c r="L149" s="142"/>
      <c r="M149" s="147"/>
      <c r="T149" s="148"/>
      <c r="AT149" s="144" t="s">
        <v>159</v>
      </c>
      <c r="AU149" s="144" t="s">
        <v>89</v>
      </c>
      <c r="AV149" s="12" t="s">
        <v>40</v>
      </c>
      <c r="AW149" s="12" t="s">
        <v>38</v>
      </c>
      <c r="AX149" s="12" t="s">
        <v>80</v>
      </c>
      <c r="AY149" s="144" t="s">
        <v>150</v>
      </c>
    </row>
    <row r="150" spans="2:51" s="12" customFormat="1">
      <c r="B150" s="142"/>
      <c r="D150" s="143" t="s">
        <v>159</v>
      </c>
      <c r="E150" s="144" t="s">
        <v>32</v>
      </c>
      <c r="F150" s="145" t="s">
        <v>1647</v>
      </c>
      <c r="H150" s="144" t="s">
        <v>32</v>
      </c>
      <c r="I150" s="146"/>
      <c r="L150" s="142"/>
      <c r="M150" s="147"/>
      <c r="T150" s="148"/>
      <c r="AT150" s="144" t="s">
        <v>159</v>
      </c>
      <c r="AU150" s="144" t="s">
        <v>89</v>
      </c>
      <c r="AV150" s="12" t="s">
        <v>40</v>
      </c>
      <c r="AW150" s="12" t="s">
        <v>38</v>
      </c>
      <c r="AX150" s="12" t="s">
        <v>80</v>
      </c>
      <c r="AY150" s="144" t="s">
        <v>150</v>
      </c>
    </row>
    <row r="151" spans="2:51" s="12" customFormat="1">
      <c r="B151" s="142"/>
      <c r="D151" s="143" t="s">
        <v>159</v>
      </c>
      <c r="E151" s="144" t="s">
        <v>32</v>
      </c>
      <c r="F151" s="145" t="s">
        <v>1648</v>
      </c>
      <c r="H151" s="144" t="s">
        <v>32</v>
      </c>
      <c r="I151" s="146"/>
      <c r="L151" s="142"/>
      <c r="M151" s="147"/>
      <c r="T151" s="148"/>
      <c r="AT151" s="144" t="s">
        <v>159</v>
      </c>
      <c r="AU151" s="144" t="s">
        <v>89</v>
      </c>
      <c r="AV151" s="12" t="s">
        <v>40</v>
      </c>
      <c r="AW151" s="12" t="s">
        <v>38</v>
      </c>
      <c r="AX151" s="12" t="s">
        <v>80</v>
      </c>
      <c r="AY151" s="144" t="s">
        <v>150</v>
      </c>
    </row>
    <row r="152" spans="2:51" s="12" customFormat="1">
      <c r="B152" s="142"/>
      <c r="D152" s="143" t="s">
        <v>159</v>
      </c>
      <c r="E152" s="144" t="s">
        <v>32</v>
      </c>
      <c r="F152" s="145" t="s">
        <v>1649</v>
      </c>
      <c r="H152" s="144" t="s">
        <v>32</v>
      </c>
      <c r="I152" s="146"/>
      <c r="L152" s="142"/>
      <c r="M152" s="147"/>
      <c r="T152" s="148"/>
      <c r="AT152" s="144" t="s">
        <v>159</v>
      </c>
      <c r="AU152" s="144" t="s">
        <v>89</v>
      </c>
      <c r="AV152" s="12" t="s">
        <v>40</v>
      </c>
      <c r="AW152" s="12" t="s">
        <v>38</v>
      </c>
      <c r="AX152" s="12" t="s">
        <v>80</v>
      </c>
      <c r="AY152" s="144" t="s">
        <v>150</v>
      </c>
    </row>
    <row r="153" spans="2:51" s="12" customFormat="1">
      <c r="B153" s="142"/>
      <c r="D153" s="143" t="s">
        <v>159</v>
      </c>
      <c r="E153" s="144" t="s">
        <v>32</v>
      </c>
      <c r="F153" s="145" t="s">
        <v>1650</v>
      </c>
      <c r="H153" s="144" t="s">
        <v>32</v>
      </c>
      <c r="I153" s="146"/>
      <c r="L153" s="142"/>
      <c r="M153" s="147"/>
      <c r="T153" s="148"/>
      <c r="AT153" s="144" t="s">
        <v>159</v>
      </c>
      <c r="AU153" s="144" t="s">
        <v>89</v>
      </c>
      <c r="AV153" s="12" t="s">
        <v>40</v>
      </c>
      <c r="AW153" s="12" t="s">
        <v>38</v>
      </c>
      <c r="AX153" s="12" t="s">
        <v>80</v>
      </c>
      <c r="AY153" s="144" t="s">
        <v>150</v>
      </c>
    </row>
    <row r="154" spans="2:51" s="12" customFormat="1">
      <c r="B154" s="142"/>
      <c r="D154" s="143" t="s">
        <v>159</v>
      </c>
      <c r="E154" s="144" t="s">
        <v>32</v>
      </c>
      <c r="F154" s="145" t="s">
        <v>1651</v>
      </c>
      <c r="H154" s="144" t="s">
        <v>32</v>
      </c>
      <c r="I154" s="146"/>
      <c r="L154" s="142"/>
      <c r="M154" s="147"/>
      <c r="T154" s="148"/>
      <c r="AT154" s="144" t="s">
        <v>159</v>
      </c>
      <c r="AU154" s="144" t="s">
        <v>89</v>
      </c>
      <c r="AV154" s="12" t="s">
        <v>40</v>
      </c>
      <c r="AW154" s="12" t="s">
        <v>38</v>
      </c>
      <c r="AX154" s="12" t="s">
        <v>80</v>
      </c>
      <c r="AY154" s="144" t="s">
        <v>150</v>
      </c>
    </row>
    <row r="155" spans="2:51" s="12" customFormat="1">
      <c r="B155" s="142"/>
      <c r="D155" s="143" t="s">
        <v>159</v>
      </c>
      <c r="E155" s="144" t="s">
        <v>32</v>
      </c>
      <c r="F155" s="145" t="s">
        <v>1625</v>
      </c>
      <c r="H155" s="144" t="s">
        <v>32</v>
      </c>
      <c r="I155" s="146"/>
      <c r="L155" s="142"/>
      <c r="M155" s="147"/>
      <c r="T155" s="148"/>
      <c r="AT155" s="144" t="s">
        <v>159</v>
      </c>
      <c r="AU155" s="144" t="s">
        <v>89</v>
      </c>
      <c r="AV155" s="12" t="s">
        <v>40</v>
      </c>
      <c r="AW155" s="12" t="s">
        <v>38</v>
      </c>
      <c r="AX155" s="12" t="s">
        <v>80</v>
      </c>
      <c r="AY155" s="144" t="s">
        <v>150</v>
      </c>
    </row>
    <row r="156" spans="2:51" s="12" customFormat="1">
      <c r="B156" s="142"/>
      <c r="D156" s="143" t="s">
        <v>159</v>
      </c>
      <c r="E156" s="144" t="s">
        <v>32</v>
      </c>
      <c r="F156" s="145" t="s">
        <v>1626</v>
      </c>
      <c r="H156" s="144" t="s">
        <v>32</v>
      </c>
      <c r="I156" s="146"/>
      <c r="L156" s="142"/>
      <c r="M156" s="147"/>
      <c r="T156" s="148"/>
      <c r="AT156" s="144" t="s">
        <v>159</v>
      </c>
      <c r="AU156" s="144" t="s">
        <v>89</v>
      </c>
      <c r="AV156" s="12" t="s">
        <v>40</v>
      </c>
      <c r="AW156" s="12" t="s">
        <v>38</v>
      </c>
      <c r="AX156" s="12" t="s">
        <v>80</v>
      </c>
      <c r="AY156" s="144" t="s">
        <v>150</v>
      </c>
    </row>
    <row r="157" spans="2:51" s="12" customFormat="1">
      <c r="B157" s="142"/>
      <c r="D157" s="143" t="s">
        <v>159</v>
      </c>
      <c r="E157" s="144" t="s">
        <v>32</v>
      </c>
      <c r="F157" s="145" t="s">
        <v>1627</v>
      </c>
      <c r="H157" s="144" t="s">
        <v>32</v>
      </c>
      <c r="I157" s="146"/>
      <c r="L157" s="142"/>
      <c r="M157" s="147"/>
      <c r="T157" s="148"/>
      <c r="AT157" s="144" t="s">
        <v>159</v>
      </c>
      <c r="AU157" s="144" t="s">
        <v>89</v>
      </c>
      <c r="AV157" s="12" t="s">
        <v>40</v>
      </c>
      <c r="AW157" s="12" t="s">
        <v>38</v>
      </c>
      <c r="AX157" s="12" t="s">
        <v>80</v>
      </c>
      <c r="AY157" s="144" t="s">
        <v>150</v>
      </c>
    </row>
    <row r="158" spans="2:51" s="12" customFormat="1">
      <c r="B158" s="142"/>
      <c r="D158" s="143" t="s">
        <v>159</v>
      </c>
      <c r="E158" s="144" t="s">
        <v>32</v>
      </c>
      <c r="F158" s="145" t="s">
        <v>1628</v>
      </c>
      <c r="H158" s="144" t="s">
        <v>32</v>
      </c>
      <c r="I158" s="146"/>
      <c r="L158" s="142"/>
      <c r="M158" s="147"/>
      <c r="T158" s="148"/>
      <c r="AT158" s="144" t="s">
        <v>159</v>
      </c>
      <c r="AU158" s="144" t="s">
        <v>89</v>
      </c>
      <c r="AV158" s="12" t="s">
        <v>40</v>
      </c>
      <c r="AW158" s="12" t="s">
        <v>38</v>
      </c>
      <c r="AX158" s="12" t="s">
        <v>80</v>
      </c>
      <c r="AY158" s="144" t="s">
        <v>150</v>
      </c>
    </row>
    <row r="159" spans="2:51" s="12" customFormat="1">
      <c r="B159" s="142"/>
      <c r="D159" s="143" t="s">
        <v>159</v>
      </c>
      <c r="E159" s="144" t="s">
        <v>32</v>
      </c>
      <c r="F159" s="145" t="s">
        <v>1629</v>
      </c>
      <c r="H159" s="144" t="s">
        <v>32</v>
      </c>
      <c r="I159" s="146"/>
      <c r="L159" s="142"/>
      <c r="M159" s="147"/>
      <c r="T159" s="148"/>
      <c r="AT159" s="144" t="s">
        <v>159</v>
      </c>
      <c r="AU159" s="144" t="s">
        <v>89</v>
      </c>
      <c r="AV159" s="12" t="s">
        <v>40</v>
      </c>
      <c r="AW159" s="12" t="s">
        <v>38</v>
      </c>
      <c r="AX159" s="12" t="s">
        <v>80</v>
      </c>
      <c r="AY159" s="144" t="s">
        <v>150</v>
      </c>
    </row>
    <row r="160" spans="2:51" s="12" customFormat="1">
      <c r="B160" s="142"/>
      <c r="D160" s="143" t="s">
        <v>159</v>
      </c>
      <c r="E160" s="144" t="s">
        <v>32</v>
      </c>
      <c r="F160" s="145" t="s">
        <v>1630</v>
      </c>
      <c r="H160" s="144" t="s">
        <v>32</v>
      </c>
      <c r="I160" s="146"/>
      <c r="L160" s="142"/>
      <c r="M160" s="147"/>
      <c r="T160" s="148"/>
      <c r="AT160" s="144" t="s">
        <v>159</v>
      </c>
      <c r="AU160" s="144" t="s">
        <v>89</v>
      </c>
      <c r="AV160" s="12" t="s">
        <v>40</v>
      </c>
      <c r="AW160" s="12" t="s">
        <v>38</v>
      </c>
      <c r="AX160" s="12" t="s">
        <v>80</v>
      </c>
      <c r="AY160" s="144" t="s">
        <v>150</v>
      </c>
    </row>
    <row r="161" spans="2:51" s="12" customFormat="1">
      <c r="B161" s="142"/>
      <c r="D161" s="143" t="s">
        <v>159</v>
      </c>
      <c r="E161" s="144" t="s">
        <v>32</v>
      </c>
      <c r="F161" s="145" t="s">
        <v>1631</v>
      </c>
      <c r="H161" s="144" t="s">
        <v>32</v>
      </c>
      <c r="I161" s="146"/>
      <c r="L161" s="142"/>
      <c r="M161" s="147"/>
      <c r="T161" s="148"/>
      <c r="AT161" s="144" t="s">
        <v>159</v>
      </c>
      <c r="AU161" s="144" t="s">
        <v>89</v>
      </c>
      <c r="AV161" s="12" t="s">
        <v>40</v>
      </c>
      <c r="AW161" s="12" t="s">
        <v>38</v>
      </c>
      <c r="AX161" s="12" t="s">
        <v>80</v>
      </c>
      <c r="AY161" s="144" t="s">
        <v>150</v>
      </c>
    </row>
    <row r="162" spans="2:51" s="12" customFormat="1">
      <c r="B162" s="142"/>
      <c r="D162" s="143" t="s">
        <v>159</v>
      </c>
      <c r="E162" s="144" t="s">
        <v>32</v>
      </c>
      <c r="F162" s="145" t="s">
        <v>1632</v>
      </c>
      <c r="H162" s="144" t="s">
        <v>32</v>
      </c>
      <c r="I162" s="146"/>
      <c r="L162" s="142"/>
      <c r="M162" s="147"/>
      <c r="T162" s="148"/>
      <c r="AT162" s="144" t="s">
        <v>159</v>
      </c>
      <c r="AU162" s="144" t="s">
        <v>89</v>
      </c>
      <c r="AV162" s="12" t="s">
        <v>40</v>
      </c>
      <c r="AW162" s="12" t="s">
        <v>38</v>
      </c>
      <c r="AX162" s="12" t="s">
        <v>80</v>
      </c>
      <c r="AY162" s="144" t="s">
        <v>150</v>
      </c>
    </row>
    <row r="163" spans="2:51" s="12" customFormat="1">
      <c r="B163" s="142"/>
      <c r="D163" s="143" t="s">
        <v>159</v>
      </c>
      <c r="E163" s="144" t="s">
        <v>32</v>
      </c>
      <c r="F163" s="145" t="s">
        <v>1633</v>
      </c>
      <c r="H163" s="144" t="s">
        <v>32</v>
      </c>
      <c r="I163" s="146"/>
      <c r="L163" s="142"/>
      <c r="M163" s="147"/>
      <c r="T163" s="148"/>
      <c r="AT163" s="144" t="s">
        <v>159</v>
      </c>
      <c r="AU163" s="144" t="s">
        <v>89</v>
      </c>
      <c r="AV163" s="12" t="s">
        <v>40</v>
      </c>
      <c r="AW163" s="12" t="s">
        <v>38</v>
      </c>
      <c r="AX163" s="12" t="s">
        <v>80</v>
      </c>
      <c r="AY163" s="144" t="s">
        <v>150</v>
      </c>
    </row>
    <row r="164" spans="2:51" s="12" customFormat="1">
      <c r="B164" s="142"/>
      <c r="D164" s="143" t="s">
        <v>159</v>
      </c>
      <c r="E164" s="144" t="s">
        <v>32</v>
      </c>
      <c r="F164" s="145" t="s">
        <v>1634</v>
      </c>
      <c r="H164" s="144" t="s">
        <v>32</v>
      </c>
      <c r="I164" s="146"/>
      <c r="L164" s="142"/>
      <c r="M164" s="147"/>
      <c r="T164" s="148"/>
      <c r="AT164" s="144" t="s">
        <v>159</v>
      </c>
      <c r="AU164" s="144" t="s">
        <v>89</v>
      </c>
      <c r="AV164" s="12" t="s">
        <v>40</v>
      </c>
      <c r="AW164" s="12" t="s">
        <v>38</v>
      </c>
      <c r="AX164" s="12" t="s">
        <v>80</v>
      </c>
      <c r="AY164" s="144" t="s">
        <v>150</v>
      </c>
    </row>
    <row r="165" spans="2:51" s="12" customFormat="1">
      <c r="B165" s="142"/>
      <c r="D165" s="143" t="s">
        <v>159</v>
      </c>
      <c r="E165" s="144" t="s">
        <v>32</v>
      </c>
      <c r="F165" s="145" t="s">
        <v>1635</v>
      </c>
      <c r="H165" s="144" t="s">
        <v>32</v>
      </c>
      <c r="I165" s="146"/>
      <c r="L165" s="142"/>
      <c r="M165" s="147"/>
      <c r="T165" s="148"/>
      <c r="AT165" s="144" t="s">
        <v>159</v>
      </c>
      <c r="AU165" s="144" t="s">
        <v>89</v>
      </c>
      <c r="AV165" s="12" t="s">
        <v>40</v>
      </c>
      <c r="AW165" s="12" t="s">
        <v>38</v>
      </c>
      <c r="AX165" s="12" t="s">
        <v>80</v>
      </c>
      <c r="AY165" s="144" t="s">
        <v>150</v>
      </c>
    </row>
    <row r="166" spans="2:51" s="12" customFormat="1">
      <c r="B166" s="142"/>
      <c r="D166" s="143" t="s">
        <v>159</v>
      </c>
      <c r="E166" s="144" t="s">
        <v>32</v>
      </c>
      <c r="F166" s="145" t="s">
        <v>1636</v>
      </c>
      <c r="H166" s="144" t="s">
        <v>32</v>
      </c>
      <c r="I166" s="146"/>
      <c r="L166" s="142"/>
      <c r="M166" s="147"/>
      <c r="T166" s="148"/>
      <c r="AT166" s="144" t="s">
        <v>159</v>
      </c>
      <c r="AU166" s="144" t="s">
        <v>89</v>
      </c>
      <c r="AV166" s="12" t="s">
        <v>40</v>
      </c>
      <c r="AW166" s="12" t="s">
        <v>38</v>
      </c>
      <c r="AX166" s="12" t="s">
        <v>80</v>
      </c>
      <c r="AY166" s="144" t="s">
        <v>150</v>
      </c>
    </row>
    <row r="167" spans="2:51" s="12" customFormat="1">
      <c r="B167" s="142"/>
      <c r="D167" s="143" t="s">
        <v>159</v>
      </c>
      <c r="E167" s="144" t="s">
        <v>32</v>
      </c>
      <c r="F167" s="145" t="s">
        <v>1637</v>
      </c>
      <c r="H167" s="144" t="s">
        <v>32</v>
      </c>
      <c r="I167" s="146"/>
      <c r="L167" s="142"/>
      <c r="M167" s="147"/>
      <c r="T167" s="148"/>
      <c r="AT167" s="144" t="s">
        <v>159</v>
      </c>
      <c r="AU167" s="144" t="s">
        <v>89</v>
      </c>
      <c r="AV167" s="12" t="s">
        <v>40</v>
      </c>
      <c r="AW167" s="12" t="s">
        <v>38</v>
      </c>
      <c r="AX167" s="12" t="s">
        <v>80</v>
      </c>
      <c r="AY167" s="144" t="s">
        <v>150</v>
      </c>
    </row>
    <row r="168" spans="2:51" s="12" customFormat="1">
      <c r="B168" s="142"/>
      <c r="D168" s="143" t="s">
        <v>159</v>
      </c>
      <c r="E168" s="144" t="s">
        <v>32</v>
      </c>
      <c r="F168" s="145" t="s">
        <v>1638</v>
      </c>
      <c r="H168" s="144" t="s">
        <v>32</v>
      </c>
      <c r="I168" s="146"/>
      <c r="L168" s="142"/>
      <c r="M168" s="147"/>
      <c r="T168" s="148"/>
      <c r="AT168" s="144" t="s">
        <v>159</v>
      </c>
      <c r="AU168" s="144" t="s">
        <v>89</v>
      </c>
      <c r="AV168" s="12" t="s">
        <v>40</v>
      </c>
      <c r="AW168" s="12" t="s">
        <v>38</v>
      </c>
      <c r="AX168" s="12" t="s">
        <v>80</v>
      </c>
      <c r="AY168" s="144" t="s">
        <v>150</v>
      </c>
    </row>
    <row r="169" spans="2:51" s="12" customFormat="1">
      <c r="B169" s="142"/>
      <c r="D169" s="143" t="s">
        <v>159</v>
      </c>
      <c r="E169" s="144" t="s">
        <v>32</v>
      </c>
      <c r="F169" s="145" t="s">
        <v>1639</v>
      </c>
      <c r="H169" s="144" t="s">
        <v>32</v>
      </c>
      <c r="I169" s="146"/>
      <c r="L169" s="142"/>
      <c r="M169" s="147"/>
      <c r="T169" s="148"/>
      <c r="AT169" s="144" t="s">
        <v>159</v>
      </c>
      <c r="AU169" s="144" t="s">
        <v>89</v>
      </c>
      <c r="AV169" s="12" t="s">
        <v>40</v>
      </c>
      <c r="AW169" s="12" t="s">
        <v>38</v>
      </c>
      <c r="AX169" s="12" t="s">
        <v>80</v>
      </c>
      <c r="AY169" s="144" t="s">
        <v>150</v>
      </c>
    </row>
    <row r="170" spans="2:51" s="12" customFormat="1">
      <c r="B170" s="142"/>
      <c r="D170" s="143" t="s">
        <v>159</v>
      </c>
      <c r="E170" s="144" t="s">
        <v>32</v>
      </c>
      <c r="F170" s="145" t="s">
        <v>1640</v>
      </c>
      <c r="H170" s="144" t="s">
        <v>32</v>
      </c>
      <c r="I170" s="146"/>
      <c r="L170" s="142"/>
      <c r="M170" s="147"/>
      <c r="T170" s="148"/>
      <c r="AT170" s="144" t="s">
        <v>159</v>
      </c>
      <c r="AU170" s="144" t="s">
        <v>89</v>
      </c>
      <c r="AV170" s="12" t="s">
        <v>40</v>
      </c>
      <c r="AW170" s="12" t="s">
        <v>38</v>
      </c>
      <c r="AX170" s="12" t="s">
        <v>80</v>
      </c>
      <c r="AY170" s="144" t="s">
        <v>150</v>
      </c>
    </row>
    <row r="171" spans="2:51" s="12" customFormat="1">
      <c r="B171" s="142"/>
      <c r="D171" s="143" t="s">
        <v>159</v>
      </c>
      <c r="E171" s="144" t="s">
        <v>32</v>
      </c>
      <c r="F171" s="145" t="s">
        <v>1641</v>
      </c>
      <c r="H171" s="144" t="s">
        <v>32</v>
      </c>
      <c r="I171" s="146"/>
      <c r="L171" s="142"/>
      <c r="M171" s="147"/>
      <c r="T171" s="148"/>
      <c r="AT171" s="144" t="s">
        <v>159</v>
      </c>
      <c r="AU171" s="144" t="s">
        <v>89</v>
      </c>
      <c r="AV171" s="12" t="s">
        <v>40</v>
      </c>
      <c r="AW171" s="12" t="s">
        <v>38</v>
      </c>
      <c r="AX171" s="12" t="s">
        <v>80</v>
      </c>
      <c r="AY171" s="144" t="s">
        <v>150</v>
      </c>
    </row>
    <row r="172" spans="2:51" s="12" customFormat="1">
      <c r="B172" s="142"/>
      <c r="D172" s="143" t="s">
        <v>159</v>
      </c>
      <c r="E172" s="144" t="s">
        <v>32</v>
      </c>
      <c r="F172" s="145" t="s">
        <v>1642</v>
      </c>
      <c r="H172" s="144" t="s">
        <v>32</v>
      </c>
      <c r="I172" s="146"/>
      <c r="L172" s="142"/>
      <c r="M172" s="147"/>
      <c r="T172" s="148"/>
      <c r="AT172" s="144" t="s">
        <v>159</v>
      </c>
      <c r="AU172" s="144" t="s">
        <v>89</v>
      </c>
      <c r="AV172" s="12" t="s">
        <v>40</v>
      </c>
      <c r="AW172" s="12" t="s">
        <v>38</v>
      </c>
      <c r="AX172" s="12" t="s">
        <v>80</v>
      </c>
      <c r="AY172" s="144" t="s">
        <v>150</v>
      </c>
    </row>
    <row r="173" spans="2:51" s="12" customFormat="1">
      <c r="B173" s="142"/>
      <c r="D173" s="143" t="s">
        <v>159</v>
      </c>
      <c r="E173" s="144" t="s">
        <v>32</v>
      </c>
      <c r="F173" s="145" t="s">
        <v>1643</v>
      </c>
      <c r="H173" s="144" t="s">
        <v>32</v>
      </c>
      <c r="I173" s="146"/>
      <c r="L173" s="142"/>
      <c r="M173" s="147"/>
      <c r="T173" s="148"/>
      <c r="AT173" s="144" t="s">
        <v>159</v>
      </c>
      <c r="AU173" s="144" t="s">
        <v>89</v>
      </c>
      <c r="AV173" s="12" t="s">
        <v>40</v>
      </c>
      <c r="AW173" s="12" t="s">
        <v>38</v>
      </c>
      <c r="AX173" s="12" t="s">
        <v>80</v>
      </c>
      <c r="AY173" s="144" t="s">
        <v>150</v>
      </c>
    </row>
    <row r="174" spans="2:51" s="12" customFormat="1">
      <c r="B174" s="142"/>
      <c r="D174" s="143" t="s">
        <v>159</v>
      </c>
      <c r="E174" s="144" t="s">
        <v>32</v>
      </c>
      <c r="F174" s="145" t="s">
        <v>1644</v>
      </c>
      <c r="H174" s="144" t="s">
        <v>32</v>
      </c>
      <c r="I174" s="146"/>
      <c r="L174" s="142"/>
      <c r="M174" s="147"/>
      <c r="T174" s="148"/>
      <c r="AT174" s="144" t="s">
        <v>159</v>
      </c>
      <c r="AU174" s="144" t="s">
        <v>89</v>
      </c>
      <c r="AV174" s="12" t="s">
        <v>40</v>
      </c>
      <c r="AW174" s="12" t="s">
        <v>38</v>
      </c>
      <c r="AX174" s="12" t="s">
        <v>80</v>
      </c>
      <c r="AY174" s="144" t="s">
        <v>150</v>
      </c>
    </row>
    <row r="175" spans="2:51" s="12" customFormat="1">
      <c r="B175" s="142"/>
      <c r="D175" s="143" t="s">
        <v>159</v>
      </c>
      <c r="E175" s="144" t="s">
        <v>32</v>
      </c>
      <c r="F175" s="145" t="s">
        <v>1645</v>
      </c>
      <c r="H175" s="144" t="s">
        <v>32</v>
      </c>
      <c r="I175" s="146"/>
      <c r="L175" s="142"/>
      <c r="M175" s="147"/>
      <c r="T175" s="148"/>
      <c r="AT175" s="144" t="s">
        <v>159</v>
      </c>
      <c r="AU175" s="144" t="s">
        <v>89</v>
      </c>
      <c r="AV175" s="12" t="s">
        <v>40</v>
      </c>
      <c r="AW175" s="12" t="s">
        <v>38</v>
      </c>
      <c r="AX175" s="12" t="s">
        <v>80</v>
      </c>
      <c r="AY175" s="144" t="s">
        <v>150</v>
      </c>
    </row>
    <row r="176" spans="2:51" s="12" customFormat="1">
      <c r="B176" s="142"/>
      <c r="D176" s="143" t="s">
        <v>159</v>
      </c>
      <c r="E176" s="144" t="s">
        <v>32</v>
      </c>
      <c r="F176" s="145" t="s">
        <v>1646</v>
      </c>
      <c r="H176" s="144" t="s">
        <v>32</v>
      </c>
      <c r="I176" s="146"/>
      <c r="L176" s="142"/>
      <c r="M176" s="147"/>
      <c r="T176" s="148"/>
      <c r="AT176" s="144" t="s">
        <v>159</v>
      </c>
      <c r="AU176" s="144" t="s">
        <v>89</v>
      </c>
      <c r="AV176" s="12" t="s">
        <v>40</v>
      </c>
      <c r="AW176" s="12" t="s">
        <v>38</v>
      </c>
      <c r="AX176" s="12" t="s">
        <v>80</v>
      </c>
      <c r="AY176" s="144" t="s">
        <v>150</v>
      </c>
    </row>
    <row r="177" spans="2:65" s="12" customFormat="1">
      <c r="B177" s="142"/>
      <c r="D177" s="143" t="s">
        <v>159</v>
      </c>
      <c r="E177" s="144" t="s">
        <v>32</v>
      </c>
      <c r="F177" s="145" t="s">
        <v>1647</v>
      </c>
      <c r="H177" s="144" t="s">
        <v>32</v>
      </c>
      <c r="I177" s="146"/>
      <c r="L177" s="142"/>
      <c r="M177" s="147"/>
      <c r="T177" s="148"/>
      <c r="AT177" s="144" t="s">
        <v>159</v>
      </c>
      <c r="AU177" s="144" t="s">
        <v>89</v>
      </c>
      <c r="AV177" s="12" t="s">
        <v>40</v>
      </c>
      <c r="AW177" s="12" t="s">
        <v>38</v>
      </c>
      <c r="AX177" s="12" t="s">
        <v>80</v>
      </c>
      <c r="AY177" s="144" t="s">
        <v>150</v>
      </c>
    </row>
    <row r="178" spans="2:65" s="12" customFormat="1">
      <c r="B178" s="142"/>
      <c r="D178" s="143" t="s">
        <v>159</v>
      </c>
      <c r="E178" s="144" t="s">
        <v>32</v>
      </c>
      <c r="F178" s="145" t="s">
        <v>1648</v>
      </c>
      <c r="H178" s="144" t="s">
        <v>32</v>
      </c>
      <c r="I178" s="146"/>
      <c r="L178" s="142"/>
      <c r="M178" s="147"/>
      <c r="T178" s="148"/>
      <c r="AT178" s="144" t="s">
        <v>159</v>
      </c>
      <c r="AU178" s="144" t="s">
        <v>89</v>
      </c>
      <c r="AV178" s="12" t="s">
        <v>40</v>
      </c>
      <c r="AW178" s="12" t="s">
        <v>38</v>
      </c>
      <c r="AX178" s="12" t="s">
        <v>80</v>
      </c>
      <c r="AY178" s="144" t="s">
        <v>150</v>
      </c>
    </row>
    <row r="179" spans="2:65" s="12" customFormat="1">
      <c r="B179" s="142"/>
      <c r="D179" s="143" t="s">
        <v>159</v>
      </c>
      <c r="E179" s="144" t="s">
        <v>32</v>
      </c>
      <c r="F179" s="145" t="s">
        <v>1649</v>
      </c>
      <c r="H179" s="144" t="s">
        <v>32</v>
      </c>
      <c r="I179" s="146"/>
      <c r="L179" s="142"/>
      <c r="M179" s="147"/>
      <c r="T179" s="148"/>
      <c r="AT179" s="144" t="s">
        <v>159</v>
      </c>
      <c r="AU179" s="144" t="s">
        <v>89</v>
      </c>
      <c r="AV179" s="12" t="s">
        <v>40</v>
      </c>
      <c r="AW179" s="12" t="s">
        <v>38</v>
      </c>
      <c r="AX179" s="12" t="s">
        <v>80</v>
      </c>
      <c r="AY179" s="144" t="s">
        <v>150</v>
      </c>
    </row>
    <row r="180" spans="2:65" s="12" customFormat="1">
      <c r="B180" s="142"/>
      <c r="D180" s="143" t="s">
        <v>159</v>
      </c>
      <c r="E180" s="144" t="s">
        <v>32</v>
      </c>
      <c r="F180" s="145" t="s">
        <v>1650</v>
      </c>
      <c r="H180" s="144" t="s">
        <v>32</v>
      </c>
      <c r="I180" s="146"/>
      <c r="L180" s="142"/>
      <c r="M180" s="147"/>
      <c r="T180" s="148"/>
      <c r="AT180" s="144" t="s">
        <v>159</v>
      </c>
      <c r="AU180" s="144" t="s">
        <v>89</v>
      </c>
      <c r="AV180" s="12" t="s">
        <v>40</v>
      </c>
      <c r="AW180" s="12" t="s">
        <v>38</v>
      </c>
      <c r="AX180" s="12" t="s">
        <v>80</v>
      </c>
      <c r="AY180" s="144" t="s">
        <v>150</v>
      </c>
    </row>
    <row r="181" spans="2:65" s="12" customFormat="1">
      <c r="B181" s="142"/>
      <c r="D181" s="143" t="s">
        <v>159</v>
      </c>
      <c r="E181" s="144" t="s">
        <v>32</v>
      </c>
      <c r="F181" s="145" t="s">
        <v>1651</v>
      </c>
      <c r="H181" s="144" t="s">
        <v>32</v>
      </c>
      <c r="I181" s="146"/>
      <c r="L181" s="142"/>
      <c r="M181" s="147"/>
      <c r="T181" s="148"/>
      <c r="AT181" s="144" t="s">
        <v>159</v>
      </c>
      <c r="AU181" s="144" t="s">
        <v>89</v>
      </c>
      <c r="AV181" s="12" t="s">
        <v>40</v>
      </c>
      <c r="AW181" s="12" t="s">
        <v>38</v>
      </c>
      <c r="AX181" s="12" t="s">
        <v>80</v>
      </c>
      <c r="AY181" s="144" t="s">
        <v>150</v>
      </c>
    </row>
    <row r="182" spans="2:65" s="13" customFormat="1">
      <c r="B182" s="149"/>
      <c r="D182" s="143" t="s">
        <v>159</v>
      </c>
      <c r="E182" s="150" t="s">
        <v>32</v>
      </c>
      <c r="F182" s="151" t="s">
        <v>1435</v>
      </c>
      <c r="H182" s="152">
        <v>856.45</v>
      </c>
      <c r="I182" s="153"/>
      <c r="L182" s="149"/>
      <c r="M182" s="154"/>
      <c r="T182" s="155"/>
      <c r="AT182" s="150" t="s">
        <v>159</v>
      </c>
      <c r="AU182" s="150" t="s">
        <v>89</v>
      </c>
      <c r="AV182" s="13" t="s">
        <v>89</v>
      </c>
      <c r="AW182" s="13" t="s">
        <v>38</v>
      </c>
      <c r="AX182" s="13" t="s">
        <v>40</v>
      </c>
      <c r="AY182" s="150" t="s">
        <v>150</v>
      </c>
    </row>
    <row r="183" spans="2:65" s="1" customFormat="1" ht="33" customHeight="1">
      <c r="B183" s="34"/>
      <c r="C183" s="129" t="s">
        <v>89</v>
      </c>
      <c r="D183" s="129" t="s">
        <v>152</v>
      </c>
      <c r="E183" s="130" t="s">
        <v>770</v>
      </c>
      <c r="F183" s="131" t="s">
        <v>771</v>
      </c>
      <c r="G183" s="132" t="s">
        <v>155</v>
      </c>
      <c r="H183" s="133">
        <v>1445.9770000000001</v>
      </c>
      <c r="I183" s="134"/>
      <c r="J183" s="135">
        <f>ROUND(I183*H183,2)</f>
        <v>0</v>
      </c>
      <c r="K183" s="131" t="s">
        <v>172</v>
      </c>
      <c r="L183" s="34"/>
      <c r="M183" s="136" t="s">
        <v>32</v>
      </c>
      <c r="N183" s="137" t="s">
        <v>51</v>
      </c>
      <c r="P183" s="138">
        <f>O183*H183</f>
        <v>0</v>
      </c>
      <c r="Q183" s="138">
        <v>7.3499999999999998E-3</v>
      </c>
      <c r="R183" s="138">
        <f>Q183*H183</f>
        <v>10.62793095</v>
      </c>
      <c r="S183" s="138">
        <v>0</v>
      </c>
      <c r="T183" s="139">
        <f>S183*H183</f>
        <v>0</v>
      </c>
      <c r="AR183" s="140" t="s">
        <v>157</v>
      </c>
      <c r="AT183" s="140" t="s">
        <v>152</v>
      </c>
      <c r="AU183" s="140" t="s">
        <v>89</v>
      </c>
      <c r="AY183" s="18" t="s">
        <v>150</v>
      </c>
      <c r="BE183" s="141">
        <f>IF(N183="základní",J183,0)</f>
        <v>0</v>
      </c>
      <c r="BF183" s="141">
        <f>IF(N183="snížená",J183,0)</f>
        <v>0</v>
      </c>
      <c r="BG183" s="141">
        <f>IF(N183="zákl. přenesená",J183,0)</f>
        <v>0</v>
      </c>
      <c r="BH183" s="141">
        <f>IF(N183="sníž. přenesená",J183,0)</f>
        <v>0</v>
      </c>
      <c r="BI183" s="141">
        <f>IF(N183="nulová",J183,0)</f>
        <v>0</v>
      </c>
      <c r="BJ183" s="18" t="s">
        <v>40</v>
      </c>
      <c r="BK183" s="141">
        <f>ROUND(I183*H183,2)</f>
        <v>0</v>
      </c>
      <c r="BL183" s="18" t="s">
        <v>157</v>
      </c>
      <c r="BM183" s="140" t="s">
        <v>1652</v>
      </c>
    </row>
    <row r="184" spans="2:65" s="1" customFormat="1">
      <c r="B184" s="34"/>
      <c r="D184" s="163" t="s">
        <v>174</v>
      </c>
      <c r="F184" s="164" t="s">
        <v>773</v>
      </c>
      <c r="I184" s="165"/>
      <c r="L184" s="34"/>
      <c r="M184" s="166"/>
      <c r="T184" s="55"/>
      <c r="AT184" s="18" t="s">
        <v>174</v>
      </c>
      <c r="AU184" s="18" t="s">
        <v>89</v>
      </c>
    </row>
    <row r="185" spans="2:65" s="12" customFormat="1">
      <c r="B185" s="142"/>
      <c r="D185" s="143" t="s">
        <v>159</v>
      </c>
      <c r="E185" s="144" t="s">
        <v>32</v>
      </c>
      <c r="F185" s="145" t="s">
        <v>1603</v>
      </c>
      <c r="H185" s="144" t="s">
        <v>32</v>
      </c>
      <c r="I185" s="146"/>
      <c r="L185" s="142"/>
      <c r="M185" s="147"/>
      <c r="T185" s="148"/>
      <c r="AT185" s="144" t="s">
        <v>159</v>
      </c>
      <c r="AU185" s="144" t="s">
        <v>89</v>
      </c>
      <c r="AV185" s="12" t="s">
        <v>40</v>
      </c>
      <c r="AW185" s="12" t="s">
        <v>38</v>
      </c>
      <c r="AX185" s="12" t="s">
        <v>80</v>
      </c>
      <c r="AY185" s="144" t="s">
        <v>150</v>
      </c>
    </row>
    <row r="186" spans="2:65" s="12" customFormat="1">
      <c r="B186" s="142"/>
      <c r="D186" s="143" t="s">
        <v>159</v>
      </c>
      <c r="E186" s="144" t="s">
        <v>32</v>
      </c>
      <c r="F186" s="145" t="s">
        <v>1653</v>
      </c>
      <c r="H186" s="144" t="s">
        <v>32</v>
      </c>
      <c r="I186" s="146"/>
      <c r="L186" s="142"/>
      <c r="M186" s="147"/>
      <c r="T186" s="148"/>
      <c r="AT186" s="144" t="s">
        <v>159</v>
      </c>
      <c r="AU186" s="144" t="s">
        <v>89</v>
      </c>
      <c r="AV186" s="12" t="s">
        <v>40</v>
      </c>
      <c r="AW186" s="12" t="s">
        <v>38</v>
      </c>
      <c r="AX186" s="12" t="s">
        <v>80</v>
      </c>
      <c r="AY186" s="144" t="s">
        <v>150</v>
      </c>
    </row>
    <row r="187" spans="2:65" s="12" customFormat="1">
      <c r="B187" s="142"/>
      <c r="D187" s="143" t="s">
        <v>159</v>
      </c>
      <c r="E187" s="144" t="s">
        <v>32</v>
      </c>
      <c r="F187" s="145" t="s">
        <v>1654</v>
      </c>
      <c r="H187" s="144" t="s">
        <v>32</v>
      </c>
      <c r="I187" s="146"/>
      <c r="L187" s="142"/>
      <c r="M187" s="147"/>
      <c r="T187" s="148"/>
      <c r="AT187" s="144" t="s">
        <v>159</v>
      </c>
      <c r="AU187" s="144" t="s">
        <v>89</v>
      </c>
      <c r="AV187" s="12" t="s">
        <v>40</v>
      </c>
      <c r="AW187" s="12" t="s">
        <v>38</v>
      </c>
      <c r="AX187" s="12" t="s">
        <v>80</v>
      </c>
      <c r="AY187" s="144" t="s">
        <v>150</v>
      </c>
    </row>
    <row r="188" spans="2:65" s="12" customFormat="1">
      <c r="B188" s="142"/>
      <c r="D188" s="143" t="s">
        <v>159</v>
      </c>
      <c r="E188" s="144" t="s">
        <v>32</v>
      </c>
      <c r="F188" s="145" t="s">
        <v>1655</v>
      </c>
      <c r="H188" s="144" t="s">
        <v>32</v>
      </c>
      <c r="I188" s="146"/>
      <c r="L188" s="142"/>
      <c r="M188" s="147"/>
      <c r="T188" s="148"/>
      <c r="AT188" s="144" t="s">
        <v>159</v>
      </c>
      <c r="AU188" s="144" t="s">
        <v>89</v>
      </c>
      <c r="AV188" s="12" t="s">
        <v>40</v>
      </c>
      <c r="AW188" s="12" t="s">
        <v>38</v>
      </c>
      <c r="AX188" s="12" t="s">
        <v>80</v>
      </c>
      <c r="AY188" s="144" t="s">
        <v>150</v>
      </c>
    </row>
    <row r="189" spans="2:65" s="12" customFormat="1">
      <c r="B189" s="142"/>
      <c r="D189" s="143" t="s">
        <v>159</v>
      </c>
      <c r="E189" s="144" t="s">
        <v>32</v>
      </c>
      <c r="F189" s="145" t="s">
        <v>1656</v>
      </c>
      <c r="H189" s="144" t="s">
        <v>32</v>
      </c>
      <c r="I189" s="146"/>
      <c r="L189" s="142"/>
      <c r="M189" s="147"/>
      <c r="T189" s="148"/>
      <c r="AT189" s="144" t="s">
        <v>159</v>
      </c>
      <c r="AU189" s="144" t="s">
        <v>89</v>
      </c>
      <c r="AV189" s="12" t="s">
        <v>40</v>
      </c>
      <c r="AW189" s="12" t="s">
        <v>38</v>
      </c>
      <c r="AX189" s="12" t="s">
        <v>80</v>
      </c>
      <c r="AY189" s="144" t="s">
        <v>150</v>
      </c>
    </row>
    <row r="190" spans="2:65" s="12" customFormat="1">
      <c r="B190" s="142"/>
      <c r="D190" s="143" t="s">
        <v>159</v>
      </c>
      <c r="E190" s="144" t="s">
        <v>32</v>
      </c>
      <c r="F190" s="145" t="s">
        <v>1657</v>
      </c>
      <c r="H190" s="144" t="s">
        <v>32</v>
      </c>
      <c r="I190" s="146"/>
      <c r="L190" s="142"/>
      <c r="M190" s="147"/>
      <c r="T190" s="148"/>
      <c r="AT190" s="144" t="s">
        <v>159</v>
      </c>
      <c r="AU190" s="144" t="s">
        <v>89</v>
      </c>
      <c r="AV190" s="12" t="s">
        <v>40</v>
      </c>
      <c r="AW190" s="12" t="s">
        <v>38</v>
      </c>
      <c r="AX190" s="12" t="s">
        <v>80</v>
      </c>
      <c r="AY190" s="144" t="s">
        <v>150</v>
      </c>
    </row>
    <row r="191" spans="2:65" s="12" customFormat="1">
      <c r="B191" s="142"/>
      <c r="D191" s="143" t="s">
        <v>159</v>
      </c>
      <c r="E191" s="144" t="s">
        <v>32</v>
      </c>
      <c r="F191" s="145" t="s">
        <v>1658</v>
      </c>
      <c r="H191" s="144" t="s">
        <v>32</v>
      </c>
      <c r="I191" s="146"/>
      <c r="L191" s="142"/>
      <c r="M191" s="147"/>
      <c r="T191" s="148"/>
      <c r="AT191" s="144" t="s">
        <v>159</v>
      </c>
      <c r="AU191" s="144" t="s">
        <v>89</v>
      </c>
      <c r="AV191" s="12" t="s">
        <v>40</v>
      </c>
      <c r="AW191" s="12" t="s">
        <v>38</v>
      </c>
      <c r="AX191" s="12" t="s">
        <v>80</v>
      </c>
      <c r="AY191" s="144" t="s">
        <v>150</v>
      </c>
    </row>
    <row r="192" spans="2:65" s="12" customFormat="1">
      <c r="B192" s="142"/>
      <c r="D192" s="143" t="s">
        <v>159</v>
      </c>
      <c r="E192" s="144" t="s">
        <v>32</v>
      </c>
      <c r="F192" s="145" t="s">
        <v>1659</v>
      </c>
      <c r="H192" s="144" t="s">
        <v>32</v>
      </c>
      <c r="I192" s="146"/>
      <c r="L192" s="142"/>
      <c r="M192" s="147"/>
      <c r="T192" s="148"/>
      <c r="AT192" s="144" t="s">
        <v>159</v>
      </c>
      <c r="AU192" s="144" t="s">
        <v>89</v>
      </c>
      <c r="AV192" s="12" t="s">
        <v>40</v>
      </c>
      <c r="AW192" s="12" t="s">
        <v>38</v>
      </c>
      <c r="AX192" s="12" t="s">
        <v>80</v>
      </c>
      <c r="AY192" s="144" t="s">
        <v>150</v>
      </c>
    </row>
    <row r="193" spans="2:51" s="12" customFormat="1">
      <c r="B193" s="142"/>
      <c r="D193" s="143" t="s">
        <v>159</v>
      </c>
      <c r="E193" s="144" t="s">
        <v>32</v>
      </c>
      <c r="F193" s="145" t="s">
        <v>1660</v>
      </c>
      <c r="H193" s="144" t="s">
        <v>32</v>
      </c>
      <c r="I193" s="146"/>
      <c r="L193" s="142"/>
      <c r="M193" s="147"/>
      <c r="T193" s="148"/>
      <c r="AT193" s="144" t="s">
        <v>159</v>
      </c>
      <c r="AU193" s="144" t="s">
        <v>89</v>
      </c>
      <c r="AV193" s="12" t="s">
        <v>40</v>
      </c>
      <c r="AW193" s="12" t="s">
        <v>38</v>
      </c>
      <c r="AX193" s="12" t="s">
        <v>80</v>
      </c>
      <c r="AY193" s="144" t="s">
        <v>150</v>
      </c>
    </row>
    <row r="194" spans="2:51" s="12" customFormat="1">
      <c r="B194" s="142"/>
      <c r="D194" s="143" t="s">
        <v>159</v>
      </c>
      <c r="E194" s="144" t="s">
        <v>32</v>
      </c>
      <c r="F194" s="145" t="s">
        <v>1661</v>
      </c>
      <c r="H194" s="144" t="s">
        <v>32</v>
      </c>
      <c r="I194" s="146"/>
      <c r="L194" s="142"/>
      <c r="M194" s="147"/>
      <c r="T194" s="148"/>
      <c r="AT194" s="144" t="s">
        <v>159</v>
      </c>
      <c r="AU194" s="144" t="s">
        <v>89</v>
      </c>
      <c r="AV194" s="12" t="s">
        <v>40</v>
      </c>
      <c r="AW194" s="12" t="s">
        <v>38</v>
      </c>
      <c r="AX194" s="12" t="s">
        <v>80</v>
      </c>
      <c r="AY194" s="144" t="s">
        <v>150</v>
      </c>
    </row>
    <row r="195" spans="2:51" s="12" customFormat="1">
      <c r="B195" s="142"/>
      <c r="D195" s="143" t="s">
        <v>159</v>
      </c>
      <c r="E195" s="144" t="s">
        <v>32</v>
      </c>
      <c r="F195" s="145" t="s">
        <v>1662</v>
      </c>
      <c r="H195" s="144" t="s">
        <v>32</v>
      </c>
      <c r="I195" s="146"/>
      <c r="L195" s="142"/>
      <c r="M195" s="147"/>
      <c r="T195" s="148"/>
      <c r="AT195" s="144" t="s">
        <v>159</v>
      </c>
      <c r="AU195" s="144" t="s">
        <v>89</v>
      </c>
      <c r="AV195" s="12" t="s">
        <v>40</v>
      </c>
      <c r="AW195" s="12" t="s">
        <v>38</v>
      </c>
      <c r="AX195" s="12" t="s">
        <v>80</v>
      </c>
      <c r="AY195" s="144" t="s">
        <v>150</v>
      </c>
    </row>
    <row r="196" spans="2:51" s="12" customFormat="1">
      <c r="B196" s="142"/>
      <c r="D196" s="143" t="s">
        <v>159</v>
      </c>
      <c r="E196" s="144" t="s">
        <v>32</v>
      </c>
      <c r="F196" s="145" t="s">
        <v>1663</v>
      </c>
      <c r="H196" s="144" t="s">
        <v>32</v>
      </c>
      <c r="I196" s="146"/>
      <c r="L196" s="142"/>
      <c r="M196" s="147"/>
      <c r="T196" s="148"/>
      <c r="AT196" s="144" t="s">
        <v>159</v>
      </c>
      <c r="AU196" s="144" t="s">
        <v>89</v>
      </c>
      <c r="AV196" s="12" t="s">
        <v>40</v>
      </c>
      <c r="AW196" s="12" t="s">
        <v>38</v>
      </c>
      <c r="AX196" s="12" t="s">
        <v>80</v>
      </c>
      <c r="AY196" s="144" t="s">
        <v>150</v>
      </c>
    </row>
    <row r="197" spans="2:51" s="12" customFormat="1">
      <c r="B197" s="142"/>
      <c r="D197" s="143" t="s">
        <v>159</v>
      </c>
      <c r="E197" s="144" t="s">
        <v>32</v>
      </c>
      <c r="F197" s="145" t="s">
        <v>1664</v>
      </c>
      <c r="H197" s="144" t="s">
        <v>32</v>
      </c>
      <c r="I197" s="146"/>
      <c r="L197" s="142"/>
      <c r="M197" s="147"/>
      <c r="T197" s="148"/>
      <c r="AT197" s="144" t="s">
        <v>159</v>
      </c>
      <c r="AU197" s="144" t="s">
        <v>89</v>
      </c>
      <c r="AV197" s="12" t="s">
        <v>40</v>
      </c>
      <c r="AW197" s="12" t="s">
        <v>38</v>
      </c>
      <c r="AX197" s="12" t="s">
        <v>80</v>
      </c>
      <c r="AY197" s="144" t="s">
        <v>150</v>
      </c>
    </row>
    <row r="198" spans="2:51" s="12" customFormat="1">
      <c r="B198" s="142"/>
      <c r="D198" s="143" t="s">
        <v>159</v>
      </c>
      <c r="E198" s="144" t="s">
        <v>32</v>
      </c>
      <c r="F198" s="145" t="s">
        <v>1665</v>
      </c>
      <c r="H198" s="144" t="s">
        <v>32</v>
      </c>
      <c r="I198" s="146"/>
      <c r="L198" s="142"/>
      <c r="M198" s="147"/>
      <c r="T198" s="148"/>
      <c r="AT198" s="144" t="s">
        <v>159</v>
      </c>
      <c r="AU198" s="144" t="s">
        <v>89</v>
      </c>
      <c r="AV198" s="12" t="s">
        <v>40</v>
      </c>
      <c r="AW198" s="12" t="s">
        <v>38</v>
      </c>
      <c r="AX198" s="12" t="s">
        <v>80</v>
      </c>
      <c r="AY198" s="144" t="s">
        <v>150</v>
      </c>
    </row>
    <row r="199" spans="2:51" s="12" customFormat="1">
      <c r="B199" s="142"/>
      <c r="D199" s="143" t="s">
        <v>159</v>
      </c>
      <c r="E199" s="144" t="s">
        <v>32</v>
      </c>
      <c r="F199" s="145" t="s">
        <v>1666</v>
      </c>
      <c r="H199" s="144" t="s">
        <v>32</v>
      </c>
      <c r="I199" s="146"/>
      <c r="L199" s="142"/>
      <c r="M199" s="147"/>
      <c r="T199" s="148"/>
      <c r="AT199" s="144" t="s">
        <v>159</v>
      </c>
      <c r="AU199" s="144" t="s">
        <v>89</v>
      </c>
      <c r="AV199" s="12" t="s">
        <v>40</v>
      </c>
      <c r="AW199" s="12" t="s">
        <v>38</v>
      </c>
      <c r="AX199" s="12" t="s">
        <v>80</v>
      </c>
      <c r="AY199" s="144" t="s">
        <v>150</v>
      </c>
    </row>
    <row r="200" spans="2:51" s="12" customFormat="1">
      <c r="B200" s="142"/>
      <c r="D200" s="143" t="s">
        <v>159</v>
      </c>
      <c r="E200" s="144" t="s">
        <v>32</v>
      </c>
      <c r="F200" s="145" t="s">
        <v>1667</v>
      </c>
      <c r="H200" s="144" t="s">
        <v>32</v>
      </c>
      <c r="I200" s="146"/>
      <c r="L200" s="142"/>
      <c r="M200" s="147"/>
      <c r="T200" s="148"/>
      <c r="AT200" s="144" t="s">
        <v>159</v>
      </c>
      <c r="AU200" s="144" t="s">
        <v>89</v>
      </c>
      <c r="AV200" s="12" t="s">
        <v>40</v>
      </c>
      <c r="AW200" s="12" t="s">
        <v>38</v>
      </c>
      <c r="AX200" s="12" t="s">
        <v>80</v>
      </c>
      <c r="AY200" s="144" t="s">
        <v>150</v>
      </c>
    </row>
    <row r="201" spans="2:51" s="12" customFormat="1">
      <c r="B201" s="142"/>
      <c r="D201" s="143" t="s">
        <v>159</v>
      </c>
      <c r="E201" s="144" t="s">
        <v>32</v>
      </c>
      <c r="F201" s="145" t="s">
        <v>1668</v>
      </c>
      <c r="H201" s="144" t="s">
        <v>32</v>
      </c>
      <c r="I201" s="146"/>
      <c r="L201" s="142"/>
      <c r="M201" s="147"/>
      <c r="T201" s="148"/>
      <c r="AT201" s="144" t="s">
        <v>159</v>
      </c>
      <c r="AU201" s="144" t="s">
        <v>89</v>
      </c>
      <c r="AV201" s="12" t="s">
        <v>40</v>
      </c>
      <c r="AW201" s="12" t="s">
        <v>38</v>
      </c>
      <c r="AX201" s="12" t="s">
        <v>80</v>
      </c>
      <c r="AY201" s="144" t="s">
        <v>150</v>
      </c>
    </row>
    <row r="202" spans="2:51" s="12" customFormat="1">
      <c r="B202" s="142"/>
      <c r="D202" s="143" t="s">
        <v>159</v>
      </c>
      <c r="E202" s="144" t="s">
        <v>32</v>
      </c>
      <c r="F202" s="145" t="s">
        <v>1669</v>
      </c>
      <c r="H202" s="144" t="s">
        <v>32</v>
      </c>
      <c r="I202" s="146"/>
      <c r="L202" s="142"/>
      <c r="M202" s="147"/>
      <c r="T202" s="148"/>
      <c r="AT202" s="144" t="s">
        <v>159</v>
      </c>
      <c r="AU202" s="144" t="s">
        <v>89</v>
      </c>
      <c r="AV202" s="12" t="s">
        <v>40</v>
      </c>
      <c r="AW202" s="12" t="s">
        <v>38</v>
      </c>
      <c r="AX202" s="12" t="s">
        <v>80</v>
      </c>
      <c r="AY202" s="144" t="s">
        <v>150</v>
      </c>
    </row>
    <row r="203" spans="2:51" s="12" customFormat="1">
      <c r="B203" s="142"/>
      <c r="D203" s="143" t="s">
        <v>159</v>
      </c>
      <c r="E203" s="144" t="s">
        <v>32</v>
      </c>
      <c r="F203" s="145" t="s">
        <v>1670</v>
      </c>
      <c r="H203" s="144" t="s">
        <v>32</v>
      </c>
      <c r="I203" s="146"/>
      <c r="L203" s="142"/>
      <c r="M203" s="147"/>
      <c r="T203" s="148"/>
      <c r="AT203" s="144" t="s">
        <v>159</v>
      </c>
      <c r="AU203" s="144" t="s">
        <v>89</v>
      </c>
      <c r="AV203" s="12" t="s">
        <v>40</v>
      </c>
      <c r="AW203" s="12" t="s">
        <v>38</v>
      </c>
      <c r="AX203" s="12" t="s">
        <v>80</v>
      </c>
      <c r="AY203" s="144" t="s">
        <v>150</v>
      </c>
    </row>
    <row r="204" spans="2:51" s="12" customFormat="1">
      <c r="B204" s="142"/>
      <c r="D204" s="143" t="s">
        <v>159</v>
      </c>
      <c r="E204" s="144" t="s">
        <v>32</v>
      </c>
      <c r="F204" s="145" t="s">
        <v>1671</v>
      </c>
      <c r="H204" s="144" t="s">
        <v>32</v>
      </c>
      <c r="I204" s="146"/>
      <c r="L204" s="142"/>
      <c r="M204" s="147"/>
      <c r="T204" s="148"/>
      <c r="AT204" s="144" t="s">
        <v>159</v>
      </c>
      <c r="AU204" s="144" t="s">
        <v>89</v>
      </c>
      <c r="AV204" s="12" t="s">
        <v>40</v>
      </c>
      <c r="AW204" s="12" t="s">
        <v>38</v>
      </c>
      <c r="AX204" s="12" t="s">
        <v>80</v>
      </c>
      <c r="AY204" s="144" t="s">
        <v>150</v>
      </c>
    </row>
    <row r="205" spans="2:51" s="12" customFormat="1">
      <c r="B205" s="142"/>
      <c r="D205" s="143" t="s">
        <v>159</v>
      </c>
      <c r="E205" s="144" t="s">
        <v>32</v>
      </c>
      <c r="F205" s="145" t="s">
        <v>1672</v>
      </c>
      <c r="H205" s="144" t="s">
        <v>32</v>
      </c>
      <c r="I205" s="146"/>
      <c r="L205" s="142"/>
      <c r="M205" s="147"/>
      <c r="T205" s="148"/>
      <c r="AT205" s="144" t="s">
        <v>159</v>
      </c>
      <c r="AU205" s="144" t="s">
        <v>89</v>
      </c>
      <c r="AV205" s="12" t="s">
        <v>40</v>
      </c>
      <c r="AW205" s="12" t="s">
        <v>38</v>
      </c>
      <c r="AX205" s="12" t="s">
        <v>80</v>
      </c>
      <c r="AY205" s="144" t="s">
        <v>150</v>
      </c>
    </row>
    <row r="206" spans="2:51" s="12" customFormat="1">
      <c r="B206" s="142"/>
      <c r="D206" s="143" t="s">
        <v>159</v>
      </c>
      <c r="E206" s="144" t="s">
        <v>32</v>
      </c>
      <c r="F206" s="145" t="s">
        <v>1673</v>
      </c>
      <c r="H206" s="144" t="s">
        <v>32</v>
      </c>
      <c r="I206" s="146"/>
      <c r="L206" s="142"/>
      <c r="M206" s="147"/>
      <c r="T206" s="148"/>
      <c r="AT206" s="144" t="s">
        <v>159</v>
      </c>
      <c r="AU206" s="144" t="s">
        <v>89</v>
      </c>
      <c r="AV206" s="12" t="s">
        <v>40</v>
      </c>
      <c r="AW206" s="12" t="s">
        <v>38</v>
      </c>
      <c r="AX206" s="12" t="s">
        <v>80</v>
      </c>
      <c r="AY206" s="144" t="s">
        <v>150</v>
      </c>
    </row>
    <row r="207" spans="2:51" s="12" customFormat="1">
      <c r="B207" s="142"/>
      <c r="D207" s="143" t="s">
        <v>159</v>
      </c>
      <c r="E207" s="144" t="s">
        <v>32</v>
      </c>
      <c r="F207" s="145" t="s">
        <v>1674</v>
      </c>
      <c r="H207" s="144" t="s">
        <v>32</v>
      </c>
      <c r="I207" s="146"/>
      <c r="L207" s="142"/>
      <c r="M207" s="147"/>
      <c r="T207" s="148"/>
      <c r="AT207" s="144" t="s">
        <v>159</v>
      </c>
      <c r="AU207" s="144" t="s">
        <v>89</v>
      </c>
      <c r="AV207" s="12" t="s">
        <v>40</v>
      </c>
      <c r="AW207" s="12" t="s">
        <v>38</v>
      </c>
      <c r="AX207" s="12" t="s">
        <v>80</v>
      </c>
      <c r="AY207" s="144" t="s">
        <v>150</v>
      </c>
    </row>
    <row r="208" spans="2:51" s="12" customFormat="1">
      <c r="B208" s="142"/>
      <c r="D208" s="143" t="s">
        <v>159</v>
      </c>
      <c r="E208" s="144" t="s">
        <v>32</v>
      </c>
      <c r="F208" s="145" t="s">
        <v>1675</v>
      </c>
      <c r="H208" s="144" t="s">
        <v>32</v>
      </c>
      <c r="I208" s="146"/>
      <c r="L208" s="142"/>
      <c r="M208" s="147"/>
      <c r="T208" s="148"/>
      <c r="AT208" s="144" t="s">
        <v>159</v>
      </c>
      <c r="AU208" s="144" t="s">
        <v>89</v>
      </c>
      <c r="AV208" s="12" t="s">
        <v>40</v>
      </c>
      <c r="AW208" s="12" t="s">
        <v>38</v>
      </c>
      <c r="AX208" s="12" t="s">
        <v>80</v>
      </c>
      <c r="AY208" s="144" t="s">
        <v>150</v>
      </c>
    </row>
    <row r="209" spans="2:51" s="12" customFormat="1">
      <c r="B209" s="142"/>
      <c r="D209" s="143" t="s">
        <v>159</v>
      </c>
      <c r="E209" s="144" t="s">
        <v>32</v>
      </c>
      <c r="F209" s="145" t="s">
        <v>1676</v>
      </c>
      <c r="H209" s="144" t="s">
        <v>32</v>
      </c>
      <c r="I209" s="146"/>
      <c r="L209" s="142"/>
      <c r="M209" s="147"/>
      <c r="T209" s="148"/>
      <c r="AT209" s="144" t="s">
        <v>159</v>
      </c>
      <c r="AU209" s="144" t="s">
        <v>89</v>
      </c>
      <c r="AV209" s="12" t="s">
        <v>40</v>
      </c>
      <c r="AW209" s="12" t="s">
        <v>38</v>
      </c>
      <c r="AX209" s="12" t="s">
        <v>80</v>
      </c>
      <c r="AY209" s="144" t="s">
        <v>150</v>
      </c>
    </row>
    <row r="210" spans="2:51" s="12" customFormat="1">
      <c r="B210" s="142"/>
      <c r="D210" s="143" t="s">
        <v>159</v>
      </c>
      <c r="E210" s="144" t="s">
        <v>32</v>
      </c>
      <c r="F210" s="145" t="s">
        <v>1677</v>
      </c>
      <c r="H210" s="144" t="s">
        <v>32</v>
      </c>
      <c r="I210" s="146"/>
      <c r="L210" s="142"/>
      <c r="M210" s="147"/>
      <c r="T210" s="148"/>
      <c r="AT210" s="144" t="s">
        <v>159</v>
      </c>
      <c r="AU210" s="144" t="s">
        <v>89</v>
      </c>
      <c r="AV210" s="12" t="s">
        <v>40</v>
      </c>
      <c r="AW210" s="12" t="s">
        <v>38</v>
      </c>
      <c r="AX210" s="12" t="s">
        <v>80</v>
      </c>
      <c r="AY210" s="144" t="s">
        <v>150</v>
      </c>
    </row>
    <row r="211" spans="2:51" s="12" customFormat="1">
      <c r="B211" s="142"/>
      <c r="D211" s="143" t="s">
        <v>159</v>
      </c>
      <c r="E211" s="144" t="s">
        <v>32</v>
      </c>
      <c r="F211" s="145" t="s">
        <v>1678</v>
      </c>
      <c r="H211" s="144" t="s">
        <v>32</v>
      </c>
      <c r="I211" s="146"/>
      <c r="L211" s="142"/>
      <c r="M211" s="147"/>
      <c r="T211" s="148"/>
      <c r="AT211" s="144" t="s">
        <v>159</v>
      </c>
      <c r="AU211" s="144" t="s">
        <v>89</v>
      </c>
      <c r="AV211" s="12" t="s">
        <v>40</v>
      </c>
      <c r="AW211" s="12" t="s">
        <v>38</v>
      </c>
      <c r="AX211" s="12" t="s">
        <v>80</v>
      </c>
      <c r="AY211" s="144" t="s">
        <v>150</v>
      </c>
    </row>
    <row r="212" spans="2:51" s="12" customFormat="1">
      <c r="B212" s="142"/>
      <c r="D212" s="143" t="s">
        <v>159</v>
      </c>
      <c r="E212" s="144" t="s">
        <v>32</v>
      </c>
      <c r="F212" s="145" t="s">
        <v>1679</v>
      </c>
      <c r="H212" s="144" t="s">
        <v>32</v>
      </c>
      <c r="I212" s="146"/>
      <c r="L212" s="142"/>
      <c r="M212" s="147"/>
      <c r="T212" s="148"/>
      <c r="AT212" s="144" t="s">
        <v>159</v>
      </c>
      <c r="AU212" s="144" t="s">
        <v>89</v>
      </c>
      <c r="AV212" s="12" t="s">
        <v>40</v>
      </c>
      <c r="AW212" s="12" t="s">
        <v>38</v>
      </c>
      <c r="AX212" s="12" t="s">
        <v>80</v>
      </c>
      <c r="AY212" s="144" t="s">
        <v>150</v>
      </c>
    </row>
    <row r="213" spans="2:51" s="12" customFormat="1">
      <c r="B213" s="142"/>
      <c r="D213" s="143" t="s">
        <v>159</v>
      </c>
      <c r="E213" s="144" t="s">
        <v>32</v>
      </c>
      <c r="F213" s="145" t="s">
        <v>1680</v>
      </c>
      <c r="H213" s="144" t="s">
        <v>32</v>
      </c>
      <c r="I213" s="146"/>
      <c r="L213" s="142"/>
      <c r="M213" s="147"/>
      <c r="T213" s="148"/>
      <c r="AT213" s="144" t="s">
        <v>159</v>
      </c>
      <c r="AU213" s="144" t="s">
        <v>89</v>
      </c>
      <c r="AV213" s="12" t="s">
        <v>40</v>
      </c>
      <c r="AW213" s="12" t="s">
        <v>38</v>
      </c>
      <c r="AX213" s="12" t="s">
        <v>80</v>
      </c>
      <c r="AY213" s="144" t="s">
        <v>150</v>
      </c>
    </row>
    <row r="214" spans="2:51" s="12" customFormat="1">
      <c r="B214" s="142"/>
      <c r="D214" s="143" t="s">
        <v>159</v>
      </c>
      <c r="E214" s="144" t="s">
        <v>32</v>
      </c>
      <c r="F214" s="145" t="s">
        <v>1681</v>
      </c>
      <c r="H214" s="144" t="s">
        <v>32</v>
      </c>
      <c r="I214" s="146"/>
      <c r="L214" s="142"/>
      <c r="M214" s="147"/>
      <c r="T214" s="148"/>
      <c r="AT214" s="144" t="s">
        <v>159</v>
      </c>
      <c r="AU214" s="144" t="s">
        <v>89</v>
      </c>
      <c r="AV214" s="12" t="s">
        <v>40</v>
      </c>
      <c r="AW214" s="12" t="s">
        <v>38</v>
      </c>
      <c r="AX214" s="12" t="s">
        <v>80</v>
      </c>
      <c r="AY214" s="144" t="s">
        <v>150</v>
      </c>
    </row>
    <row r="215" spans="2:51" s="12" customFormat="1">
      <c r="B215" s="142"/>
      <c r="D215" s="143" t="s">
        <v>159</v>
      </c>
      <c r="E215" s="144" t="s">
        <v>32</v>
      </c>
      <c r="F215" s="145" t="s">
        <v>1682</v>
      </c>
      <c r="H215" s="144" t="s">
        <v>32</v>
      </c>
      <c r="I215" s="146"/>
      <c r="L215" s="142"/>
      <c r="M215" s="147"/>
      <c r="T215" s="148"/>
      <c r="AT215" s="144" t="s">
        <v>159</v>
      </c>
      <c r="AU215" s="144" t="s">
        <v>89</v>
      </c>
      <c r="AV215" s="12" t="s">
        <v>40</v>
      </c>
      <c r="AW215" s="12" t="s">
        <v>38</v>
      </c>
      <c r="AX215" s="12" t="s">
        <v>80</v>
      </c>
      <c r="AY215" s="144" t="s">
        <v>150</v>
      </c>
    </row>
    <row r="216" spans="2:51" s="12" customFormat="1">
      <c r="B216" s="142"/>
      <c r="D216" s="143" t="s">
        <v>159</v>
      </c>
      <c r="E216" s="144" t="s">
        <v>32</v>
      </c>
      <c r="F216" s="145" t="s">
        <v>1683</v>
      </c>
      <c r="H216" s="144" t="s">
        <v>32</v>
      </c>
      <c r="I216" s="146"/>
      <c r="L216" s="142"/>
      <c r="M216" s="147"/>
      <c r="T216" s="148"/>
      <c r="AT216" s="144" t="s">
        <v>159</v>
      </c>
      <c r="AU216" s="144" t="s">
        <v>89</v>
      </c>
      <c r="AV216" s="12" t="s">
        <v>40</v>
      </c>
      <c r="AW216" s="12" t="s">
        <v>38</v>
      </c>
      <c r="AX216" s="12" t="s">
        <v>80</v>
      </c>
      <c r="AY216" s="144" t="s">
        <v>150</v>
      </c>
    </row>
    <row r="217" spans="2:51" s="12" customFormat="1">
      <c r="B217" s="142"/>
      <c r="D217" s="143" t="s">
        <v>159</v>
      </c>
      <c r="E217" s="144" t="s">
        <v>32</v>
      </c>
      <c r="F217" s="145" t="s">
        <v>1684</v>
      </c>
      <c r="H217" s="144" t="s">
        <v>32</v>
      </c>
      <c r="I217" s="146"/>
      <c r="L217" s="142"/>
      <c r="M217" s="147"/>
      <c r="T217" s="148"/>
      <c r="AT217" s="144" t="s">
        <v>159</v>
      </c>
      <c r="AU217" s="144" t="s">
        <v>89</v>
      </c>
      <c r="AV217" s="12" t="s">
        <v>40</v>
      </c>
      <c r="AW217" s="12" t="s">
        <v>38</v>
      </c>
      <c r="AX217" s="12" t="s">
        <v>80</v>
      </c>
      <c r="AY217" s="144" t="s">
        <v>150</v>
      </c>
    </row>
    <row r="218" spans="2:51" s="12" customFormat="1">
      <c r="B218" s="142"/>
      <c r="D218" s="143" t="s">
        <v>159</v>
      </c>
      <c r="E218" s="144" t="s">
        <v>32</v>
      </c>
      <c r="F218" s="145" t="s">
        <v>1685</v>
      </c>
      <c r="H218" s="144" t="s">
        <v>32</v>
      </c>
      <c r="I218" s="146"/>
      <c r="L218" s="142"/>
      <c r="M218" s="147"/>
      <c r="T218" s="148"/>
      <c r="AT218" s="144" t="s">
        <v>159</v>
      </c>
      <c r="AU218" s="144" t="s">
        <v>89</v>
      </c>
      <c r="AV218" s="12" t="s">
        <v>40</v>
      </c>
      <c r="AW218" s="12" t="s">
        <v>38</v>
      </c>
      <c r="AX218" s="12" t="s">
        <v>80</v>
      </c>
      <c r="AY218" s="144" t="s">
        <v>150</v>
      </c>
    </row>
    <row r="219" spans="2:51" s="12" customFormat="1">
      <c r="B219" s="142"/>
      <c r="D219" s="143" t="s">
        <v>159</v>
      </c>
      <c r="E219" s="144" t="s">
        <v>32</v>
      </c>
      <c r="F219" s="145" t="s">
        <v>1686</v>
      </c>
      <c r="H219" s="144" t="s">
        <v>32</v>
      </c>
      <c r="I219" s="146"/>
      <c r="L219" s="142"/>
      <c r="M219" s="147"/>
      <c r="T219" s="148"/>
      <c r="AT219" s="144" t="s">
        <v>159</v>
      </c>
      <c r="AU219" s="144" t="s">
        <v>89</v>
      </c>
      <c r="AV219" s="12" t="s">
        <v>40</v>
      </c>
      <c r="AW219" s="12" t="s">
        <v>38</v>
      </c>
      <c r="AX219" s="12" t="s">
        <v>80</v>
      </c>
      <c r="AY219" s="144" t="s">
        <v>150</v>
      </c>
    </row>
    <row r="220" spans="2:51" s="12" customFormat="1">
      <c r="B220" s="142"/>
      <c r="D220" s="143" t="s">
        <v>159</v>
      </c>
      <c r="E220" s="144" t="s">
        <v>32</v>
      </c>
      <c r="F220" s="145" t="s">
        <v>1687</v>
      </c>
      <c r="H220" s="144" t="s">
        <v>32</v>
      </c>
      <c r="I220" s="146"/>
      <c r="L220" s="142"/>
      <c r="M220" s="147"/>
      <c r="T220" s="148"/>
      <c r="AT220" s="144" t="s">
        <v>159</v>
      </c>
      <c r="AU220" s="144" t="s">
        <v>89</v>
      </c>
      <c r="AV220" s="12" t="s">
        <v>40</v>
      </c>
      <c r="AW220" s="12" t="s">
        <v>38</v>
      </c>
      <c r="AX220" s="12" t="s">
        <v>80</v>
      </c>
      <c r="AY220" s="144" t="s">
        <v>150</v>
      </c>
    </row>
    <row r="221" spans="2:51" s="12" customFormat="1">
      <c r="B221" s="142"/>
      <c r="D221" s="143" t="s">
        <v>159</v>
      </c>
      <c r="E221" s="144" t="s">
        <v>32</v>
      </c>
      <c r="F221" s="145" t="s">
        <v>1688</v>
      </c>
      <c r="H221" s="144" t="s">
        <v>32</v>
      </c>
      <c r="I221" s="146"/>
      <c r="L221" s="142"/>
      <c r="M221" s="147"/>
      <c r="T221" s="148"/>
      <c r="AT221" s="144" t="s">
        <v>159</v>
      </c>
      <c r="AU221" s="144" t="s">
        <v>89</v>
      </c>
      <c r="AV221" s="12" t="s">
        <v>40</v>
      </c>
      <c r="AW221" s="12" t="s">
        <v>38</v>
      </c>
      <c r="AX221" s="12" t="s">
        <v>80</v>
      </c>
      <c r="AY221" s="144" t="s">
        <v>150</v>
      </c>
    </row>
    <row r="222" spans="2:51" s="12" customFormat="1">
      <c r="B222" s="142"/>
      <c r="D222" s="143" t="s">
        <v>159</v>
      </c>
      <c r="E222" s="144" t="s">
        <v>32</v>
      </c>
      <c r="F222" s="145" t="s">
        <v>1689</v>
      </c>
      <c r="H222" s="144" t="s">
        <v>32</v>
      </c>
      <c r="I222" s="146"/>
      <c r="L222" s="142"/>
      <c r="M222" s="147"/>
      <c r="T222" s="148"/>
      <c r="AT222" s="144" t="s">
        <v>159</v>
      </c>
      <c r="AU222" s="144" t="s">
        <v>89</v>
      </c>
      <c r="AV222" s="12" t="s">
        <v>40</v>
      </c>
      <c r="AW222" s="12" t="s">
        <v>38</v>
      </c>
      <c r="AX222" s="12" t="s">
        <v>80</v>
      </c>
      <c r="AY222" s="144" t="s">
        <v>150</v>
      </c>
    </row>
    <row r="223" spans="2:51" s="12" customFormat="1">
      <c r="B223" s="142"/>
      <c r="D223" s="143" t="s">
        <v>159</v>
      </c>
      <c r="E223" s="144" t="s">
        <v>32</v>
      </c>
      <c r="F223" s="145" t="s">
        <v>1690</v>
      </c>
      <c r="H223" s="144" t="s">
        <v>32</v>
      </c>
      <c r="I223" s="146"/>
      <c r="L223" s="142"/>
      <c r="M223" s="147"/>
      <c r="T223" s="148"/>
      <c r="AT223" s="144" t="s">
        <v>159</v>
      </c>
      <c r="AU223" s="144" t="s">
        <v>89</v>
      </c>
      <c r="AV223" s="12" t="s">
        <v>40</v>
      </c>
      <c r="AW223" s="12" t="s">
        <v>38</v>
      </c>
      <c r="AX223" s="12" t="s">
        <v>80</v>
      </c>
      <c r="AY223" s="144" t="s">
        <v>150</v>
      </c>
    </row>
    <row r="224" spans="2:51" s="12" customFormat="1">
      <c r="B224" s="142"/>
      <c r="D224" s="143" t="s">
        <v>159</v>
      </c>
      <c r="E224" s="144" t="s">
        <v>32</v>
      </c>
      <c r="F224" s="145" t="s">
        <v>1691</v>
      </c>
      <c r="H224" s="144" t="s">
        <v>32</v>
      </c>
      <c r="I224" s="146"/>
      <c r="L224" s="142"/>
      <c r="M224" s="147"/>
      <c r="T224" s="148"/>
      <c r="AT224" s="144" t="s">
        <v>159</v>
      </c>
      <c r="AU224" s="144" t="s">
        <v>89</v>
      </c>
      <c r="AV224" s="12" t="s">
        <v>40</v>
      </c>
      <c r="AW224" s="12" t="s">
        <v>38</v>
      </c>
      <c r="AX224" s="12" t="s">
        <v>80</v>
      </c>
      <c r="AY224" s="144" t="s">
        <v>150</v>
      </c>
    </row>
    <row r="225" spans="2:65" s="12" customFormat="1">
      <c r="B225" s="142"/>
      <c r="D225" s="143" t="s">
        <v>159</v>
      </c>
      <c r="E225" s="144" t="s">
        <v>32</v>
      </c>
      <c r="F225" s="145" t="s">
        <v>1692</v>
      </c>
      <c r="H225" s="144" t="s">
        <v>32</v>
      </c>
      <c r="I225" s="146"/>
      <c r="L225" s="142"/>
      <c r="M225" s="147"/>
      <c r="T225" s="148"/>
      <c r="AT225" s="144" t="s">
        <v>159</v>
      </c>
      <c r="AU225" s="144" t="s">
        <v>89</v>
      </c>
      <c r="AV225" s="12" t="s">
        <v>40</v>
      </c>
      <c r="AW225" s="12" t="s">
        <v>38</v>
      </c>
      <c r="AX225" s="12" t="s">
        <v>80</v>
      </c>
      <c r="AY225" s="144" t="s">
        <v>150</v>
      </c>
    </row>
    <row r="226" spans="2:65" s="12" customFormat="1">
      <c r="B226" s="142"/>
      <c r="D226" s="143" t="s">
        <v>159</v>
      </c>
      <c r="E226" s="144" t="s">
        <v>32</v>
      </c>
      <c r="F226" s="145" t="s">
        <v>1693</v>
      </c>
      <c r="H226" s="144" t="s">
        <v>32</v>
      </c>
      <c r="I226" s="146"/>
      <c r="L226" s="142"/>
      <c r="M226" s="147"/>
      <c r="T226" s="148"/>
      <c r="AT226" s="144" t="s">
        <v>159</v>
      </c>
      <c r="AU226" s="144" t="s">
        <v>89</v>
      </c>
      <c r="AV226" s="12" t="s">
        <v>40</v>
      </c>
      <c r="AW226" s="12" t="s">
        <v>38</v>
      </c>
      <c r="AX226" s="12" t="s">
        <v>80</v>
      </c>
      <c r="AY226" s="144" t="s">
        <v>150</v>
      </c>
    </row>
    <row r="227" spans="2:65" s="12" customFormat="1">
      <c r="B227" s="142"/>
      <c r="D227" s="143" t="s">
        <v>159</v>
      </c>
      <c r="E227" s="144" t="s">
        <v>32</v>
      </c>
      <c r="F227" s="145" t="s">
        <v>1694</v>
      </c>
      <c r="H227" s="144" t="s">
        <v>32</v>
      </c>
      <c r="I227" s="146"/>
      <c r="L227" s="142"/>
      <c r="M227" s="147"/>
      <c r="T227" s="148"/>
      <c r="AT227" s="144" t="s">
        <v>159</v>
      </c>
      <c r="AU227" s="144" t="s">
        <v>89</v>
      </c>
      <c r="AV227" s="12" t="s">
        <v>40</v>
      </c>
      <c r="AW227" s="12" t="s">
        <v>38</v>
      </c>
      <c r="AX227" s="12" t="s">
        <v>80</v>
      </c>
      <c r="AY227" s="144" t="s">
        <v>150</v>
      </c>
    </row>
    <row r="228" spans="2:65" s="13" customFormat="1">
      <c r="B228" s="149"/>
      <c r="D228" s="143" t="s">
        <v>159</v>
      </c>
      <c r="E228" s="150" t="s">
        <v>32</v>
      </c>
      <c r="F228" s="151" t="s">
        <v>1438</v>
      </c>
      <c r="H228" s="152">
        <v>1445.9770000000001</v>
      </c>
      <c r="I228" s="153"/>
      <c r="L228" s="149"/>
      <c r="M228" s="154"/>
      <c r="T228" s="155"/>
      <c r="AT228" s="150" t="s">
        <v>159</v>
      </c>
      <c r="AU228" s="150" t="s">
        <v>89</v>
      </c>
      <c r="AV228" s="13" t="s">
        <v>89</v>
      </c>
      <c r="AW228" s="13" t="s">
        <v>38</v>
      </c>
      <c r="AX228" s="13" t="s">
        <v>40</v>
      </c>
      <c r="AY228" s="150" t="s">
        <v>150</v>
      </c>
    </row>
    <row r="229" spans="2:65" s="1" customFormat="1" ht="49.05" customHeight="1">
      <c r="B229" s="34"/>
      <c r="C229" s="129" t="s">
        <v>168</v>
      </c>
      <c r="D229" s="129" t="s">
        <v>152</v>
      </c>
      <c r="E229" s="130" t="s">
        <v>1695</v>
      </c>
      <c r="F229" s="131" t="s">
        <v>1696</v>
      </c>
      <c r="G229" s="132" t="s">
        <v>155</v>
      </c>
      <c r="H229" s="133">
        <v>988.7</v>
      </c>
      <c r="I229" s="134"/>
      <c r="J229" s="135">
        <f>ROUND(I229*H229,2)</f>
        <v>0</v>
      </c>
      <c r="K229" s="131" t="s">
        <v>172</v>
      </c>
      <c r="L229" s="34"/>
      <c r="M229" s="136" t="s">
        <v>32</v>
      </c>
      <c r="N229" s="137" t="s">
        <v>51</v>
      </c>
      <c r="P229" s="138">
        <f>O229*H229</f>
        <v>0</v>
      </c>
      <c r="Q229" s="138">
        <v>9.2999999999999992E-3</v>
      </c>
      <c r="R229" s="138">
        <f>Q229*H229</f>
        <v>9.1949100000000001</v>
      </c>
      <c r="S229" s="138">
        <v>0</v>
      </c>
      <c r="T229" s="139">
        <f>S229*H229</f>
        <v>0</v>
      </c>
      <c r="AR229" s="140" t="s">
        <v>157</v>
      </c>
      <c r="AT229" s="140" t="s">
        <v>152</v>
      </c>
      <c r="AU229" s="140" t="s">
        <v>89</v>
      </c>
      <c r="AY229" s="18" t="s">
        <v>150</v>
      </c>
      <c r="BE229" s="141">
        <f>IF(N229="základní",J229,0)</f>
        <v>0</v>
      </c>
      <c r="BF229" s="141">
        <f>IF(N229="snížená",J229,0)</f>
        <v>0</v>
      </c>
      <c r="BG229" s="141">
        <f>IF(N229="zákl. přenesená",J229,0)</f>
        <v>0</v>
      </c>
      <c r="BH229" s="141">
        <f>IF(N229="sníž. přenesená",J229,0)</f>
        <v>0</v>
      </c>
      <c r="BI229" s="141">
        <f>IF(N229="nulová",J229,0)</f>
        <v>0</v>
      </c>
      <c r="BJ229" s="18" t="s">
        <v>40</v>
      </c>
      <c r="BK229" s="141">
        <f>ROUND(I229*H229,2)</f>
        <v>0</v>
      </c>
      <c r="BL229" s="18" t="s">
        <v>157</v>
      </c>
      <c r="BM229" s="140" t="s">
        <v>1697</v>
      </c>
    </row>
    <row r="230" spans="2:65" s="1" customFormat="1">
      <c r="B230" s="34"/>
      <c r="D230" s="163" t="s">
        <v>174</v>
      </c>
      <c r="F230" s="164" t="s">
        <v>1698</v>
      </c>
      <c r="I230" s="165"/>
      <c r="L230" s="34"/>
      <c r="M230" s="166"/>
      <c r="T230" s="55"/>
      <c r="AT230" s="18" t="s">
        <v>174</v>
      </c>
      <c r="AU230" s="18" t="s">
        <v>89</v>
      </c>
    </row>
    <row r="231" spans="2:65" s="12" customFormat="1">
      <c r="B231" s="142"/>
      <c r="D231" s="143" t="s">
        <v>159</v>
      </c>
      <c r="E231" s="144" t="s">
        <v>32</v>
      </c>
      <c r="F231" s="145" t="s">
        <v>1603</v>
      </c>
      <c r="H231" s="144" t="s">
        <v>32</v>
      </c>
      <c r="I231" s="146"/>
      <c r="L231" s="142"/>
      <c r="M231" s="147"/>
      <c r="T231" s="148"/>
      <c r="AT231" s="144" t="s">
        <v>159</v>
      </c>
      <c r="AU231" s="144" t="s">
        <v>89</v>
      </c>
      <c r="AV231" s="12" t="s">
        <v>40</v>
      </c>
      <c r="AW231" s="12" t="s">
        <v>38</v>
      </c>
      <c r="AX231" s="12" t="s">
        <v>80</v>
      </c>
      <c r="AY231" s="144" t="s">
        <v>150</v>
      </c>
    </row>
    <row r="232" spans="2:65" s="12" customFormat="1">
      <c r="B232" s="142"/>
      <c r="D232" s="143" t="s">
        <v>159</v>
      </c>
      <c r="E232" s="144" t="s">
        <v>32</v>
      </c>
      <c r="F232" s="145" t="s">
        <v>1699</v>
      </c>
      <c r="H232" s="144" t="s">
        <v>32</v>
      </c>
      <c r="I232" s="146"/>
      <c r="L232" s="142"/>
      <c r="M232" s="147"/>
      <c r="T232" s="148"/>
      <c r="AT232" s="144" t="s">
        <v>159</v>
      </c>
      <c r="AU232" s="144" t="s">
        <v>89</v>
      </c>
      <c r="AV232" s="12" t="s">
        <v>40</v>
      </c>
      <c r="AW232" s="12" t="s">
        <v>38</v>
      </c>
      <c r="AX232" s="12" t="s">
        <v>80</v>
      </c>
      <c r="AY232" s="144" t="s">
        <v>150</v>
      </c>
    </row>
    <row r="233" spans="2:65" s="12" customFormat="1">
      <c r="B233" s="142"/>
      <c r="D233" s="143" t="s">
        <v>159</v>
      </c>
      <c r="E233" s="144" t="s">
        <v>32</v>
      </c>
      <c r="F233" s="145" t="s">
        <v>1700</v>
      </c>
      <c r="H233" s="144" t="s">
        <v>32</v>
      </c>
      <c r="I233" s="146"/>
      <c r="L233" s="142"/>
      <c r="M233" s="147"/>
      <c r="T233" s="148"/>
      <c r="AT233" s="144" t="s">
        <v>159</v>
      </c>
      <c r="AU233" s="144" t="s">
        <v>89</v>
      </c>
      <c r="AV233" s="12" t="s">
        <v>40</v>
      </c>
      <c r="AW233" s="12" t="s">
        <v>38</v>
      </c>
      <c r="AX233" s="12" t="s">
        <v>80</v>
      </c>
      <c r="AY233" s="144" t="s">
        <v>150</v>
      </c>
    </row>
    <row r="234" spans="2:65" s="12" customFormat="1">
      <c r="B234" s="142"/>
      <c r="D234" s="143" t="s">
        <v>159</v>
      </c>
      <c r="E234" s="144" t="s">
        <v>32</v>
      </c>
      <c r="F234" s="145" t="s">
        <v>1701</v>
      </c>
      <c r="H234" s="144" t="s">
        <v>32</v>
      </c>
      <c r="I234" s="146"/>
      <c r="L234" s="142"/>
      <c r="M234" s="147"/>
      <c r="T234" s="148"/>
      <c r="AT234" s="144" t="s">
        <v>159</v>
      </c>
      <c r="AU234" s="144" t="s">
        <v>89</v>
      </c>
      <c r="AV234" s="12" t="s">
        <v>40</v>
      </c>
      <c r="AW234" s="12" t="s">
        <v>38</v>
      </c>
      <c r="AX234" s="12" t="s">
        <v>80</v>
      </c>
      <c r="AY234" s="144" t="s">
        <v>150</v>
      </c>
    </row>
    <row r="235" spans="2:65" s="12" customFormat="1">
      <c r="B235" s="142"/>
      <c r="D235" s="143" t="s">
        <v>159</v>
      </c>
      <c r="E235" s="144" t="s">
        <v>32</v>
      </c>
      <c r="F235" s="145" t="s">
        <v>1702</v>
      </c>
      <c r="H235" s="144" t="s">
        <v>32</v>
      </c>
      <c r="I235" s="146"/>
      <c r="L235" s="142"/>
      <c r="M235" s="147"/>
      <c r="T235" s="148"/>
      <c r="AT235" s="144" t="s">
        <v>159</v>
      </c>
      <c r="AU235" s="144" t="s">
        <v>89</v>
      </c>
      <c r="AV235" s="12" t="s">
        <v>40</v>
      </c>
      <c r="AW235" s="12" t="s">
        <v>38</v>
      </c>
      <c r="AX235" s="12" t="s">
        <v>80</v>
      </c>
      <c r="AY235" s="144" t="s">
        <v>150</v>
      </c>
    </row>
    <row r="236" spans="2:65" s="12" customFormat="1">
      <c r="B236" s="142"/>
      <c r="D236" s="143" t="s">
        <v>159</v>
      </c>
      <c r="E236" s="144" t="s">
        <v>32</v>
      </c>
      <c r="F236" s="145" t="s">
        <v>1703</v>
      </c>
      <c r="H236" s="144" t="s">
        <v>32</v>
      </c>
      <c r="I236" s="146"/>
      <c r="L236" s="142"/>
      <c r="M236" s="147"/>
      <c r="T236" s="148"/>
      <c r="AT236" s="144" t="s">
        <v>159</v>
      </c>
      <c r="AU236" s="144" t="s">
        <v>89</v>
      </c>
      <c r="AV236" s="12" t="s">
        <v>40</v>
      </c>
      <c r="AW236" s="12" t="s">
        <v>38</v>
      </c>
      <c r="AX236" s="12" t="s">
        <v>80</v>
      </c>
      <c r="AY236" s="144" t="s">
        <v>150</v>
      </c>
    </row>
    <row r="237" spans="2:65" s="12" customFormat="1">
      <c r="B237" s="142"/>
      <c r="D237" s="143" t="s">
        <v>159</v>
      </c>
      <c r="E237" s="144" t="s">
        <v>32</v>
      </c>
      <c r="F237" s="145" t="s">
        <v>1704</v>
      </c>
      <c r="H237" s="144" t="s">
        <v>32</v>
      </c>
      <c r="I237" s="146"/>
      <c r="L237" s="142"/>
      <c r="M237" s="147"/>
      <c r="T237" s="148"/>
      <c r="AT237" s="144" t="s">
        <v>159</v>
      </c>
      <c r="AU237" s="144" t="s">
        <v>89</v>
      </c>
      <c r="AV237" s="12" t="s">
        <v>40</v>
      </c>
      <c r="AW237" s="12" t="s">
        <v>38</v>
      </c>
      <c r="AX237" s="12" t="s">
        <v>80</v>
      </c>
      <c r="AY237" s="144" t="s">
        <v>150</v>
      </c>
    </row>
    <row r="238" spans="2:65" s="12" customFormat="1">
      <c r="B238" s="142"/>
      <c r="D238" s="143" t="s">
        <v>159</v>
      </c>
      <c r="E238" s="144" t="s">
        <v>32</v>
      </c>
      <c r="F238" s="145" t="s">
        <v>1705</v>
      </c>
      <c r="H238" s="144" t="s">
        <v>32</v>
      </c>
      <c r="I238" s="146"/>
      <c r="L238" s="142"/>
      <c r="M238" s="147"/>
      <c r="T238" s="148"/>
      <c r="AT238" s="144" t="s">
        <v>159</v>
      </c>
      <c r="AU238" s="144" t="s">
        <v>89</v>
      </c>
      <c r="AV238" s="12" t="s">
        <v>40</v>
      </c>
      <c r="AW238" s="12" t="s">
        <v>38</v>
      </c>
      <c r="AX238" s="12" t="s">
        <v>80</v>
      </c>
      <c r="AY238" s="144" t="s">
        <v>150</v>
      </c>
    </row>
    <row r="239" spans="2:65" s="12" customFormat="1">
      <c r="B239" s="142"/>
      <c r="D239" s="143" t="s">
        <v>159</v>
      </c>
      <c r="E239" s="144" t="s">
        <v>32</v>
      </c>
      <c r="F239" s="145" t="s">
        <v>1706</v>
      </c>
      <c r="H239" s="144" t="s">
        <v>32</v>
      </c>
      <c r="I239" s="146"/>
      <c r="L239" s="142"/>
      <c r="M239" s="147"/>
      <c r="T239" s="148"/>
      <c r="AT239" s="144" t="s">
        <v>159</v>
      </c>
      <c r="AU239" s="144" t="s">
        <v>89</v>
      </c>
      <c r="AV239" s="12" t="s">
        <v>40</v>
      </c>
      <c r="AW239" s="12" t="s">
        <v>38</v>
      </c>
      <c r="AX239" s="12" t="s">
        <v>80</v>
      </c>
      <c r="AY239" s="144" t="s">
        <v>150</v>
      </c>
    </row>
    <row r="240" spans="2:65" s="12" customFormat="1">
      <c r="B240" s="142"/>
      <c r="D240" s="143" t="s">
        <v>159</v>
      </c>
      <c r="E240" s="144" t="s">
        <v>32</v>
      </c>
      <c r="F240" s="145" t="s">
        <v>1707</v>
      </c>
      <c r="H240" s="144" t="s">
        <v>32</v>
      </c>
      <c r="I240" s="146"/>
      <c r="L240" s="142"/>
      <c r="M240" s="147"/>
      <c r="T240" s="148"/>
      <c r="AT240" s="144" t="s">
        <v>159</v>
      </c>
      <c r="AU240" s="144" t="s">
        <v>89</v>
      </c>
      <c r="AV240" s="12" t="s">
        <v>40</v>
      </c>
      <c r="AW240" s="12" t="s">
        <v>38</v>
      </c>
      <c r="AX240" s="12" t="s">
        <v>80</v>
      </c>
      <c r="AY240" s="144" t="s">
        <v>150</v>
      </c>
    </row>
    <row r="241" spans="2:51" s="12" customFormat="1">
      <c r="B241" s="142"/>
      <c r="D241" s="143" t="s">
        <v>159</v>
      </c>
      <c r="E241" s="144" t="s">
        <v>32</v>
      </c>
      <c r="F241" s="145" t="s">
        <v>1708</v>
      </c>
      <c r="H241" s="144" t="s">
        <v>32</v>
      </c>
      <c r="I241" s="146"/>
      <c r="L241" s="142"/>
      <c r="M241" s="147"/>
      <c r="T241" s="148"/>
      <c r="AT241" s="144" t="s">
        <v>159</v>
      </c>
      <c r="AU241" s="144" t="s">
        <v>89</v>
      </c>
      <c r="AV241" s="12" t="s">
        <v>40</v>
      </c>
      <c r="AW241" s="12" t="s">
        <v>38</v>
      </c>
      <c r="AX241" s="12" t="s">
        <v>80</v>
      </c>
      <c r="AY241" s="144" t="s">
        <v>150</v>
      </c>
    </row>
    <row r="242" spans="2:51" s="12" customFormat="1">
      <c r="B242" s="142"/>
      <c r="D242" s="143" t="s">
        <v>159</v>
      </c>
      <c r="E242" s="144" t="s">
        <v>32</v>
      </c>
      <c r="F242" s="145" t="s">
        <v>1709</v>
      </c>
      <c r="H242" s="144" t="s">
        <v>32</v>
      </c>
      <c r="I242" s="146"/>
      <c r="L242" s="142"/>
      <c r="M242" s="147"/>
      <c r="T242" s="148"/>
      <c r="AT242" s="144" t="s">
        <v>159</v>
      </c>
      <c r="AU242" s="144" t="s">
        <v>89</v>
      </c>
      <c r="AV242" s="12" t="s">
        <v>40</v>
      </c>
      <c r="AW242" s="12" t="s">
        <v>38</v>
      </c>
      <c r="AX242" s="12" t="s">
        <v>80</v>
      </c>
      <c r="AY242" s="144" t="s">
        <v>150</v>
      </c>
    </row>
    <row r="243" spans="2:51" s="12" customFormat="1">
      <c r="B243" s="142"/>
      <c r="D243" s="143" t="s">
        <v>159</v>
      </c>
      <c r="E243" s="144" t="s">
        <v>32</v>
      </c>
      <c r="F243" s="145" t="s">
        <v>1710</v>
      </c>
      <c r="H243" s="144" t="s">
        <v>32</v>
      </c>
      <c r="I243" s="146"/>
      <c r="L243" s="142"/>
      <c r="M243" s="147"/>
      <c r="T243" s="148"/>
      <c r="AT243" s="144" t="s">
        <v>159</v>
      </c>
      <c r="AU243" s="144" t="s">
        <v>89</v>
      </c>
      <c r="AV243" s="12" t="s">
        <v>40</v>
      </c>
      <c r="AW243" s="12" t="s">
        <v>38</v>
      </c>
      <c r="AX243" s="12" t="s">
        <v>80</v>
      </c>
      <c r="AY243" s="144" t="s">
        <v>150</v>
      </c>
    </row>
    <row r="244" spans="2:51" s="12" customFormat="1">
      <c r="B244" s="142"/>
      <c r="D244" s="143" t="s">
        <v>159</v>
      </c>
      <c r="E244" s="144" t="s">
        <v>32</v>
      </c>
      <c r="F244" s="145" t="s">
        <v>1711</v>
      </c>
      <c r="H244" s="144" t="s">
        <v>32</v>
      </c>
      <c r="I244" s="146"/>
      <c r="L244" s="142"/>
      <c r="M244" s="147"/>
      <c r="T244" s="148"/>
      <c r="AT244" s="144" t="s">
        <v>159</v>
      </c>
      <c r="AU244" s="144" t="s">
        <v>89</v>
      </c>
      <c r="AV244" s="12" t="s">
        <v>40</v>
      </c>
      <c r="AW244" s="12" t="s">
        <v>38</v>
      </c>
      <c r="AX244" s="12" t="s">
        <v>80</v>
      </c>
      <c r="AY244" s="144" t="s">
        <v>150</v>
      </c>
    </row>
    <row r="245" spans="2:51" s="12" customFormat="1">
      <c r="B245" s="142"/>
      <c r="D245" s="143" t="s">
        <v>159</v>
      </c>
      <c r="E245" s="144" t="s">
        <v>32</v>
      </c>
      <c r="F245" s="145" t="s">
        <v>1712</v>
      </c>
      <c r="H245" s="144" t="s">
        <v>32</v>
      </c>
      <c r="I245" s="146"/>
      <c r="L245" s="142"/>
      <c r="M245" s="147"/>
      <c r="T245" s="148"/>
      <c r="AT245" s="144" t="s">
        <v>159</v>
      </c>
      <c r="AU245" s="144" t="s">
        <v>89</v>
      </c>
      <c r="AV245" s="12" t="s">
        <v>40</v>
      </c>
      <c r="AW245" s="12" t="s">
        <v>38</v>
      </c>
      <c r="AX245" s="12" t="s">
        <v>80</v>
      </c>
      <c r="AY245" s="144" t="s">
        <v>150</v>
      </c>
    </row>
    <row r="246" spans="2:51" s="12" customFormat="1">
      <c r="B246" s="142"/>
      <c r="D246" s="143" t="s">
        <v>159</v>
      </c>
      <c r="E246" s="144" t="s">
        <v>32</v>
      </c>
      <c r="F246" s="145" t="s">
        <v>1713</v>
      </c>
      <c r="H246" s="144" t="s">
        <v>32</v>
      </c>
      <c r="I246" s="146"/>
      <c r="L246" s="142"/>
      <c r="M246" s="147"/>
      <c r="T246" s="148"/>
      <c r="AT246" s="144" t="s">
        <v>159</v>
      </c>
      <c r="AU246" s="144" t="s">
        <v>89</v>
      </c>
      <c r="AV246" s="12" t="s">
        <v>40</v>
      </c>
      <c r="AW246" s="12" t="s">
        <v>38</v>
      </c>
      <c r="AX246" s="12" t="s">
        <v>80</v>
      </c>
      <c r="AY246" s="144" t="s">
        <v>150</v>
      </c>
    </row>
    <row r="247" spans="2:51" s="12" customFormat="1">
      <c r="B247" s="142"/>
      <c r="D247" s="143" t="s">
        <v>159</v>
      </c>
      <c r="E247" s="144" t="s">
        <v>32</v>
      </c>
      <c r="F247" s="145" t="s">
        <v>1714</v>
      </c>
      <c r="H247" s="144" t="s">
        <v>32</v>
      </c>
      <c r="I247" s="146"/>
      <c r="L247" s="142"/>
      <c r="M247" s="147"/>
      <c r="T247" s="148"/>
      <c r="AT247" s="144" t="s">
        <v>159</v>
      </c>
      <c r="AU247" s="144" t="s">
        <v>89</v>
      </c>
      <c r="AV247" s="12" t="s">
        <v>40</v>
      </c>
      <c r="AW247" s="12" t="s">
        <v>38</v>
      </c>
      <c r="AX247" s="12" t="s">
        <v>80</v>
      </c>
      <c r="AY247" s="144" t="s">
        <v>150</v>
      </c>
    </row>
    <row r="248" spans="2:51" s="12" customFormat="1">
      <c r="B248" s="142"/>
      <c r="D248" s="143" t="s">
        <v>159</v>
      </c>
      <c r="E248" s="144" t="s">
        <v>32</v>
      </c>
      <c r="F248" s="145" t="s">
        <v>1715</v>
      </c>
      <c r="H248" s="144" t="s">
        <v>32</v>
      </c>
      <c r="I248" s="146"/>
      <c r="L248" s="142"/>
      <c r="M248" s="147"/>
      <c r="T248" s="148"/>
      <c r="AT248" s="144" t="s">
        <v>159</v>
      </c>
      <c r="AU248" s="144" t="s">
        <v>89</v>
      </c>
      <c r="AV248" s="12" t="s">
        <v>40</v>
      </c>
      <c r="AW248" s="12" t="s">
        <v>38</v>
      </c>
      <c r="AX248" s="12" t="s">
        <v>80</v>
      </c>
      <c r="AY248" s="144" t="s">
        <v>150</v>
      </c>
    </row>
    <row r="249" spans="2:51" s="12" customFormat="1">
      <c r="B249" s="142"/>
      <c r="D249" s="143" t="s">
        <v>159</v>
      </c>
      <c r="E249" s="144" t="s">
        <v>32</v>
      </c>
      <c r="F249" s="145" t="s">
        <v>1716</v>
      </c>
      <c r="H249" s="144" t="s">
        <v>32</v>
      </c>
      <c r="I249" s="146"/>
      <c r="L249" s="142"/>
      <c r="M249" s="147"/>
      <c r="T249" s="148"/>
      <c r="AT249" s="144" t="s">
        <v>159</v>
      </c>
      <c r="AU249" s="144" t="s">
        <v>89</v>
      </c>
      <c r="AV249" s="12" t="s">
        <v>40</v>
      </c>
      <c r="AW249" s="12" t="s">
        <v>38</v>
      </c>
      <c r="AX249" s="12" t="s">
        <v>80</v>
      </c>
      <c r="AY249" s="144" t="s">
        <v>150</v>
      </c>
    </row>
    <row r="250" spans="2:51" s="12" customFormat="1">
      <c r="B250" s="142"/>
      <c r="D250" s="143" t="s">
        <v>159</v>
      </c>
      <c r="E250" s="144" t="s">
        <v>32</v>
      </c>
      <c r="F250" s="145" t="s">
        <v>1717</v>
      </c>
      <c r="H250" s="144" t="s">
        <v>32</v>
      </c>
      <c r="I250" s="146"/>
      <c r="L250" s="142"/>
      <c r="M250" s="147"/>
      <c r="T250" s="148"/>
      <c r="AT250" s="144" t="s">
        <v>159</v>
      </c>
      <c r="AU250" s="144" t="s">
        <v>89</v>
      </c>
      <c r="AV250" s="12" t="s">
        <v>40</v>
      </c>
      <c r="AW250" s="12" t="s">
        <v>38</v>
      </c>
      <c r="AX250" s="12" t="s">
        <v>80</v>
      </c>
      <c r="AY250" s="144" t="s">
        <v>150</v>
      </c>
    </row>
    <row r="251" spans="2:51" s="12" customFormat="1">
      <c r="B251" s="142"/>
      <c r="D251" s="143" t="s">
        <v>159</v>
      </c>
      <c r="E251" s="144" t="s">
        <v>32</v>
      </c>
      <c r="F251" s="145" t="s">
        <v>1718</v>
      </c>
      <c r="H251" s="144" t="s">
        <v>32</v>
      </c>
      <c r="I251" s="146"/>
      <c r="L251" s="142"/>
      <c r="M251" s="147"/>
      <c r="T251" s="148"/>
      <c r="AT251" s="144" t="s">
        <v>159</v>
      </c>
      <c r="AU251" s="144" t="s">
        <v>89</v>
      </c>
      <c r="AV251" s="12" t="s">
        <v>40</v>
      </c>
      <c r="AW251" s="12" t="s">
        <v>38</v>
      </c>
      <c r="AX251" s="12" t="s">
        <v>80</v>
      </c>
      <c r="AY251" s="144" t="s">
        <v>150</v>
      </c>
    </row>
    <row r="252" spans="2:51" s="12" customFormat="1">
      <c r="B252" s="142"/>
      <c r="D252" s="143" t="s">
        <v>159</v>
      </c>
      <c r="E252" s="144" t="s">
        <v>32</v>
      </c>
      <c r="F252" s="145" t="s">
        <v>1719</v>
      </c>
      <c r="H252" s="144" t="s">
        <v>32</v>
      </c>
      <c r="I252" s="146"/>
      <c r="L252" s="142"/>
      <c r="M252" s="147"/>
      <c r="T252" s="148"/>
      <c r="AT252" s="144" t="s">
        <v>159</v>
      </c>
      <c r="AU252" s="144" t="s">
        <v>89</v>
      </c>
      <c r="AV252" s="12" t="s">
        <v>40</v>
      </c>
      <c r="AW252" s="12" t="s">
        <v>38</v>
      </c>
      <c r="AX252" s="12" t="s">
        <v>80</v>
      </c>
      <c r="AY252" s="144" t="s">
        <v>150</v>
      </c>
    </row>
    <row r="253" spans="2:51" s="12" customFormat="1">
      <c r="B253" s="142"/>
      <c r="D253" s="143" t="s">
        <v>159</v>
      </c>
      <c r="E253" s="144" t="s">
        <v>32</v>
      </c>
      <c r="F253" s="145" t="s">
        <v>1720</v>
      </c>
      <c r="H253" s="144" t="s">
        <v>32</v>
      </c>
      <c r="I253" s="146"/>
      <c r="L253" s="142"/>
      <c r="M253" s="147"/>
      <c r="T253" s="148"/>
      <c r="AT253" s="144" t="s">
        <v>159</v>
      </c>
      <c r="AU253" s="144" t="s">
        <v>89</v>
      </c>
      <c r="AV253" s="12" t="s">
        <v>40</v>
      </c>
      <c r="AW253" s="12" t="s">
        <v>38</v>
      </c>
      <c r="AX253" s="12" t="s">
        <v>80</v>
      </c>
      <c r="AY253" s="144" t="s">
        <v>150</v>
      </c>
    </row>
    <row r="254" spans="2:51" s="12" customFormat="1">
      <c r="B254" s="142"/>
      <c r="D254" s="143" t="s">
        <v>159</v>
      </c>
      <c r="E254" s="144" t="s">
        <v>32</v>
      </c>
      <c r="F254" s="145" t="s">
        <v>1721</v>
      </c>
      <c r="H254" s="144" t="s">
        <v>32</v>
      </c>
      <c r="I254" s="146"/>
      <c r="L254" s="142"/>
      <c r="M254" s="147"/>
      <c r="T254" s="148"/>
      <c r="AT254" s="144" t="s">
        <v>159</v>
      </c>
      <c r="AU254" s="144" t="s">
        <v>89</v>
      </c>
      <c r="AV254" s="12" t="s">
        <v>40</v>
      </c>
      <c r="AW254" s="12" t="s">
        <v>38</v>
      </c>
      <c r="AX254" s="12" t="s">
        <v>80</v>
      </c>
      <c r="AY254" s="144" t="s">
        <v>150</v>
      </c>
    </row>
    <row r="255" spans="2:51" s="12" customFormat="1">
      <c r="B255" s="142"/>
      <c r="D255" s="143" t="s">
        <v>159</v>
      </c>
      <c r="E255" s="144" t="s">
        <v>32</v>
      </c>
      <c r="F255" s="145" t="s">
        <v>1722</v>
      </c>
      <c r="H255" s="144" t="s">
        <v>32</v>
      </c>
      <c r="I255" s="146"/>
      <c r="L255" s="142"/>
      <c r="M255" s="147"/>
      <c r="T255" s="148"/>
      <c r="AT255" s="144" t="s">
        <v>159</v>
      </c>
      <c r="AU255" s="144" t="s">
        <v>89</v>
      </c>
      <c r="AV255" s="12" t="s">
        <v>40</v>
      </c>
      <c r="AW255" s="12" t="s">
        <v>38</v>
      </c>
      <c r="AX255" s="12" t="s">
        <v>80</v>
      </c>
      <c r="AY255" s="144" t="s">
        <v>150</v>
      </c>
    </row>
    <row r="256" spans="2:51" s="12" customFormat="1">
      <c r="B256" s="142"/>
      <c r="D256" s="143" t="s">
        <v>159</v>
      </c>
      <c r="E256" s="144" t="s">
        <v>32</v>
      </c>
      <c r="F256" s="145" t="s">
        <v>1723</v>
      </c>
      <c r="H256" s="144" t="s">
        <v>32</v>
      </c>
      <c r="I256" s="146"/>
      <c r="L256" s="142"/>
      <c r="M256" s="147"/>
      <c r="T256" s="148"/>
      <c r="AT256" s="144" t="s">
        <v>159</v>
      </c>
      <c r="AU256" s="144" t="s">
        <v>89</v>
      </c>
      <c r="AV256" s="12" t="s">
        <v>40</v>
      </c>
      <c r="AW256" s="12" t="s">
        <v>38</v>
      </c>
      <c r="AX256" s="12" t="s">
        <v>80</v>
      </c>
      <c r="AY256" s="144" t="s">
        <v>150</v>
      </c>
    </row>
    <row r="257" spans="2:51" s="12" customFormat="1">
      <c r="B257" s="142"/>
      <c r="D257" s="143" t="s">
        <v>159</v>
      </c>
      <c r="E257" s="144" t="s">
        <v>32</v>
      </c>
      <c r="F257" s="145" t="s">
        <v>1724</v>
      </c>
      <c r="H257" s="144" t="s">
        <v>32</v>
      </c>
      <c r="I257" s="146"/>
      <c r="L257" s="142"/>
      <c r="M257" s="147"/>
      <c r="T257" s="148"/>
      <c r="AT257" s="144" t="s">
        <v>159</v>
      </c>
      <c r="AU257" s="144" t="s">
        <v>89</v>
      </c>
      <c r="AV257" s="12" t="s">
        <v>40</v>
      </c>
      <c r="AW257" s="12" t="s">
        <v>38</v>
      </c>
      <c r="AX257" s="12" t="s">
        <v>80</v>
      </c>
      <c r="AY257" s="144" t="s">
        <v>150</v>
      </c>
    </row>
    <row r="258" spans="2:51" s="12" customFormat="1">
      <c r="B258" s="142"/>
      <c r="D258" s="143" t="s">
        <v>159</v>
      </c>
      <c r="E258" s="144" t="s">
        <v>32</v>
      </c>
      <c r="F258" s="145" t="s">
        <v>1725</v>
      </c>
      <c r="H258" s="144" t="s">
        <v>32</v>
      </c>
      <c r="I258" s="146"/>
      <c r="L258" s="142"/>
      <c r="M258" s="147"/>
      <c r="T258" s="148"/>
      <c r="AT258" s="144" t="s">
        <v>159</v>
      </c>
      <c r="AU258" s="144" t="s">
        <v>89</v>
      </c>
      <c r="AV258" s="12" t="s">
        <v>40</v>
      </c>
      <c r="AW258" s="12" t="s">
        <v>38</v>
      </c>
      <c r="AX258" s="12" t="s">
        <v>80</v>
      </c>
      <c r="AY258" s="144" t="s">
        <v>150</v>
      </c>
    </row>
    <row r="259" spans="2:51" s="12" customFormat="1">
      <c r="B259" s="142"/>
      <c r="D259" s="143" t="s">
        <v>159</v>
      </c>
      <c r="E259" s="144" t="s">
        <v>32</v>
      </c>
      <c r="F259" s="145" t="s">
        <v>1726</v>
      </c>
      <c r="H259" s="144" t="s">
        <v>32</v>
      </c>
      <c r="I259" s="146"/>
      <c r="L259" s="142"/>
      <c r="M259" s="147"/>
      <c r="T259" s="148"/>
      <c r="AT259" s="144" t="s">
        <v>159</v>
      </c>
      <c r="AU259" s="144" t="s">
        <v>89</v>
      </c>
      <c r="AV259" s="12" t="s">
        <v>40</v>
      </c>
      <c r="AW259" s="12" t="s">
        <v>38</v>
      </c>
      <c r="AX259" s="12" t="s">
        <v>80</v>
      </c>
      <c r="AY259" s="144" t="s">
        <v>150</v>
      </c>
    </row>
    <row r="260" spans="2:51" s="12" customFormat="1">
      <c r="B260" s="142"/>
      <c r="D260" s="143" t="s">
        <v>159</v>
      </c>
      <c r="E260" s="144" t="s">
        <v>32</v>
      </c>
      <c r="F260" s="145" t="s">
        <v>1727</v>
      </c>
      <c r="H260" s="144" t="s">
        <v>32</v>
      </c>
      <c r="I260" s="146"/>
      <c r="L260" s="142"/>
      <c r="M260" s="147"/>
      <c r="T260" s="148"/>
      <c r="AT260" s="144" t="s">
        <v>159</v>
      </c>
      <c r="AU260" s="144" t="s">
        <v>89</v>
      </c>
      <c r="AV260" s="12" t="s">
        <v>40</v>
      </c>
      <c r="AW260" s="12" t="s">
        <v>38</v>
      </c>
      <c r="AX260" s="12" t="s">
        <v>80</v>
      </c>
      <c r="AY260" s="144" t="s">
        <v>150</v>
      </c>
    </row>
    <row r="261" spans="2:51" s="12" customFormat="1">
      <c r="B261" s="142"/>
      <c r="D261" s="143" t="s">
        <v>159</v>
      </c>
      <c r="E261" s="144" t="s">
        <v>32</v>
      </c>
      <c r="F261" s="145" t="s">
        <v>1728</v>
      </c>
      <c r="H261" s="144" t="s">
        <v>32</v>
      </c>
      <c r="I261" s="146"/>
      <c r="L261" s="142"/>
      <c r="M261" s="147"/>
      <c r="T261" s="148"/>
      <c r="AT261" s="144" t="s">
        <v>159</v>
      </c>
      <c r="AU261" s="144" t="s">
        <v>89</v>
      </c>
      <c r="AV261" s="12" t="s">
        <v>40</v>
      </c>
      <c r="AW261" s="12" t="s">
        <v>38</v>
      </c>
      <c r="AX261" s="12" t="s">
        <v>80</v>
      </c>
      <c r="AY261" s="144" t="s">
        <v>150</v>
      </c>
    </row>
    <row r="262" spans="2:51" s="12" customFormat="1">
      <c r="B262" s="142"/>
      <c r="D262" s="143" t="s">
        <v>159</v>
      </c>
      <c r="E262" s="144" t="s">
        <v>32</v>
      </c>
      <c r="F262" s="145" t="s">
        <v>1729</v>
      </c>
      <c r="H262" s="144" t="s">
        <v>32</v>
      </c>
      <c r="I262" s="146"/>
      <c r="L262" s="142"/>
      <c r="M262" s="147"/>
      <c r="T262" s="148"/>
      <c r="AT262" s="144" t="s">
        <v>159</v>
      </c>
      <c r="AU262" s="144" t="s">
        <v>89</v>
      </c>
      <c r="AV262" s="12" t="s">
        <v>40</v>
      </c>
      <c r="AW262" s="12" t="s">
        <v>38</v>
      </c>
      <c r="AX262" s="12" t="s">
        <v>80</v>
      </c>
      <c r="AY262" s="144" t="s">
        <v>150</v>
      </c>
    </row>
    <row r="263" spans="2:51" s="12" customFormat="1">
      <c r="B263" s="142"/>
      <c r="D263" s="143" t="s">
        <v>159</v>
      </c>
      <c r="E263" s="144" t="s">
        <v>32</v>
      </c>
      <c r="F263" s="145" t="s">
        <v>1730</v>
      </c>
      <c r="H263" s="144" t="s">
        <v>32</v>
      </c>
      <c r="I263" s="146"/>
      <c r="L263" s="142"/>
      <c r="M263" s="147"/>
      <c r="T263" s="148"/>
      <c r="AT263" s="144" t="s">
        <v>159</v>
      </c>
      <c r="AU263" s="144" t="s">
        <v>89</v>
      </c>
      <c r="AV263" s="12" t="s">
        <v>40</v>
      </c>
      <c r="AW263" s="12" t="s">
        <v>38</v>
      </c>
      <c r="AX263" s="12" t="s">
        <v>80</v>
      </c>
      <c r="AY263" s="144" t="s">
        <v>150</v>
      </c>
    </row>
    <row r="264" spans="2:51" s="12" customFormat="1">
      <c r="B264" s="142"/>
      <c r="D264" s="143" t="s">
        <v>159</v>
      </c>
      <c r="E264" s="144" t="s">
        <v>32</v>
      </c>
      <c r="F264" s="145" t="s">
        <v>1731</v>
      </c>
      <c r="H264" s="144" t="s">
        <v>32</v>
      </c>
      <c r="I264" s="146"/>
      <c r="L264" s="142"/>
      <c r="M264" s="147"/>
      <c r="T264" s="148"/>
      <c r="AT264" s="144" t="s">
        <v>159</v>
      </c>
      <c r="AU264" s="144" t="s">
        <v>89</v>
      </c>
      <c r="AV264" s="12" t="s">
        <v>40</v>
      </c>
      <c r="AW264" s="12" t="s">
        <v>38</v>
      </c>
      <c r="AX264" s="12" t="s">
        <v>80</v>
      </c>
      <c r="AY264" s="144" t="s">
        <v>150</v>
      </c>
    </row>
    <row r="265" spans="2:51" s="12" customFormat="1">
      <c r="B265" s="142"/>
      <c r="D265" s="143" t="s">
        <v>159</v>
      </c>
      <c r="E265" s="144" t="s">
        <v>32</v>
      </c>
      <c r="F265" s="145" t="s">
        <v>1732</v>
      </c>
      <c r="H265" s="144" t="s">
        <v>32</v>
      </c>
      <c r="I265" s="146"/>
      <c r="L265" s="142"/>
      <c r="M265" s="147"/>
      <c r="T265" s="148"/>
      <c r="AT265" s="144" t="s">
        <v>159</v>
      </c>
      <c r="AU265" s="144" t="s">
        <v>89</v>
      </c>
      <c r="AV265" s="12" t="s">
        <v>40</v>
      </c>
      <c r="AW265" s="12" t="s">
        <v>38</v>
      </c>
      <c r="AX265" s="12" t="s">
        <v>80</v>
      </c>
      <c r="AY265" s="144" t="s">
        <v>150</v>
      </c>
    </row>
    <row r="266" spans="2:51" s="12" customFormat="1">
      <c r="B266" s="142"/>
      <c r="D266" s="143" t="s">
        <v>159</v>
      </c>
      <c r="E266" s="144" t="s">
        <v>32</v>
      </c>
      <c r="F266" s="145" t="s">
        <v>1733</v>
      </c>
      <c r="H266" s="144" t="s">
        <v>32</v>
      </c>
      <c r="I266" s="146"/>
      <c r="L266" s="142"/>
      <c r="M266" s="147"/>
      <c r="T266" s="148"/>
      <c r="AT266" s="144" t="s">
        <v>159</v>
      </c>
      <c r="AU266" s="144" t="s">
        <v>89</v>
      </c>
      <c r="AV266" s="12" t="s">
        <v>40</v>
      </c>
      <c r="AW266" s="12" t="s">
        <v>38</v>
      </c>
      <c r="AX266" s="12" t="s">
        <v>80</v>
      </c>
      <c r="AY266" s="144" t="s">
        <v>150</v>
      </c>
    </row>
    <row r="267" spans="2:51" s="12" customFormat="1">
      <c r="B267" s="142"/>
      <c r="D267" s="143" t="s">
        <v>159</v>
      </c>
      <c r="E267" s="144" t="s">
        <v>32</v>
      </c>
      <c r="F267" s="145" t="s">
        <v>1734</v>
      </c>
      <c r="H267" s="144" t="s">
        <v>32</v>
      </c>
      <c r="I267" s="146"/>
      <c r="L267" s="142"/>
      <c r="M267" s="147"/>
      <c r="T267" s="148"/>
      <c r="AT267" s="144" t="s">
        <v>159</v>
      </c>
      <c r="AU267" s="144" t="s">
        <v>89</v>
      </c>
      <c r="AV267" s="12" t="s">
        <v>40</v>
      </c>
      <c r="AW267" s="12" t="s">
        <v>38</v>
      </c>
      <c r="AX267" s="12" t="s">
        <v>80</v>
      </c>
      <c r="AY267" s="144" t="s">
        <v>150</v>
      </c>
    </row>
    <row r="268" spans="2:51" s="12" customFormat="1">
      <c r="B268" s="142"/>
      <c r="D268" s="143" t="s">
        <v>159</v>
      </c>
      <c r="E268" s="144" t="s">
        <v>32</v>
      </c>
      <c r="F268" s="145" t="s">
        <v>1735</v>
      </c>
      <c r="H268" s="144" t="s">
        <v>32</v>
      </c>
      <c r="I268" s="146"/>
      <c r="L268" s="142"/>
      <c r="M268" s="147"/>
      <c r="T268" s="148"/>
      <c r="AT268" s="144" t="s">
        <v>159</v>
      </c>
      <c r="AU268" s="144" t="s">
        <v>89</v>
      </c>
      <c r="AV268" s="12" t="s">
        <v>40</v>
      </c>
      <c r="AW268" s="12" t="s">
        <v>38</v>
      </c>
      <c r="AX268" s="12" t="s">
        <v>80</v>
      </c>
      <c r="AY268" s="144" t="s">
        <v>150</v>
      </c>
    </row>
    <row r="269" spans="2:51" s="12" customFormat="1">
      <c r="B269" s="142"/>
      <c r="D269" s="143" t="s">
        <v>159</v>
      </c>
      <c r="E269" s="144" t="s">
        <v>32</v>
      </c>
      <c r="F269" s="145" t="s">
        <v>1736</v>
      </c>
      <c r="H269" s="144" t="s">
        <v>32</v>
      </c>
      <c r="I269" s="146"/>
      <c r="L269" s="142"/>
      <c r="M269" s="147"/>
      <c r="T269" s="148"/>
      <c r="AT269" s="144" t="s">
        <v>159</v>
      </c>
      <c r="AU269" s="144" t="s">
        <v>89</v>
      </c>
      <c r="AV269" s="12" t="s">
        <v>40</v>
      </c>
      <c r="AW269" s="12" t="s">
        <v>38</v>
      </c>
      <c r="AX269" s="12" t="s">
        <v>80</v>
      </c>
      <c r="AY269" s="144" t="s">
        <v>150</v>
      </c>
    </row>
    <row r="270" spans="2:51" s="12" customFormat="1">
      <c r="B270" s="142"/>
      <c r="D270" s="143" t="s">
        <v>159</v>
      </c>
      <c r="E270" s="144" t="s">
        <v>32</v>
      </c>
      <c r="F270" s="145" t="s">
        <v>1737</v>
      </c>
      <c r="H270" s="144" t="s">
        <v>32</v>
      </c>
      <c r="I270" s="146"/>
      <c r="L270" s="142"/>
      <c r="M270" s="147"/>
      <c r="T270" s="148"/>
      <c r="AT270" s="144" t="s">
        <v>159</v>
      </c>
      <c r="AU270" s="144" t="s">
        <v>89</v>
      </c>
      <c r="AV270" s="12" t="s">
        <v>40</v>
      </c>
      <c r="AW270" s="12" t="s">
        <v>38</v>
      </c>
      <c r="AX270" s="12" t="s">
        <v>80</v>
      </c>
      <c r="AY270" s="144" t="s">
        <v>150</v>
      </c>
    </row>
    <row r="271" spans="2:51" s="12" customFormat="1">
      <c r="B271" s="142"/>
      <c r="D271" s="143" t="s">
        <v>159</v>
      </c>
      <c r="E271" s="144" t="s">
        <v>32</v>
      </c>
      <c r="F271" s="145" t="s">
        <v>1738</v>
      </c>
      <c r="H271" s="144" t="s">
        <v>32</v>
      </c>
      <c r="I271" s="146"/>
      <c r="L271" s="142"/>
      <c r="M271" s="147"/>
      <c r="T271" s="148"/>
      <c r="AT271" s="144" t="s">
        <v>159</v>
      </c>
      <c r="AU271" s="144" t="s">
        <v>89</v>
      </c>
      <c r="AV271" s="12" t="s">
        <v>40</v>
      </c>
      <c r="AW271" s="12" t="s">
        <v>38</v>
      </c>
      <c r="AX271" s="12" t="s">
        <v>80</v>
      </c>
      <c r="AY271" s="144" t="s">
        <v>150</v>
      </c>
    </row>
    <row r="272" spans="2:51" s="12" customFormat="1">
      <c r="B272" s="142"/>
      <c r="D272" s="143" t="s">
        <v>159</v>
      </c>
      <c r="E272" s="144" t="s">
        <v>32</v>
      </c>
      <c r="F272" s="145" t="s">
        <v>1739</v>
      </c>
      <c r="H272" s="144" t="s">
        <v>32</v>
      </c>
      <c r="I272" s="146"/>
      <c r="L272" s="142"/>
      <c r="M272" s="147"/>
      <c r="T272" s="148"/>
      <c r="AT272" s="144" t="s">
        <v>159</v>
      </c>
      <c r="AU272" s="144" t="s">
        <v>89</v>
      </c>
      <c r="AV272" s="12" t="s">
        <v>40</v>
      </c>
      <c r="AW272" s="12" t="s">
        <v>38</v>
      </c>
      <c r="AX272" s="12" t="s">
        <v>80</v>
      </c>
      <c r="AY272" s="144" t="s">
        <v>150</v>
      </c>
    </row>
    <row r="273" spans="2:51" s="12" customFormat="1">
      <c r="B273" s="142"/>
      <c r="D273" s="143" t="s">
        <v>159</v>
      </c>
      <c r="E273" s="144" t="s">
        <v>32</v>
      </c>
      <c r="F273" s="145" t="s">
        <v>1740</v>
      </c>
      <c r="H273" s="144" t="s">
        <v>32</v>
      </c>
      <c r="I273" s="146"/>
      <c r="L273" s="142"/>
      <c r="M273" s="147"/>
      <c r="T273" s="148"/>
      <c r="AT273" s="144" t="s">
        <v>159</v>
      </c>
      <c r="AU273" s="144" t="s">
        <v>89</v>
      </c>
      <c r="AV273" s="12" t="s">
        <v>40</v>
      </c>
      <c r="AW273" s="12" t="s">
        <v>38</v>
      </c>
      <c r="AX273" s="12" t="s">
        <v>80</v>
      </c>
      <c r="AY273" s="144" t="s">
        <v>150</v>
      </c>
    </row>
    <row r="274" spans="2:51" s="12" customFormat="1">
      <c r="B274" s="142"/>
      <c r="D274" s="143" t="s">
        <v>159</v>
      </c>
      <c r="E274" s="144" t="s">
        <v>32</v>
      </c>
      <c r="F274" s="145" t="s">
        <v>1741</v>
      </c>
      <c r="H274" s="144" t="s">
        <v>32</v>
      </c>
      <c r="I274" s="146"/>
      <c r="L274" s="142"/>
      <c r="M274" s="147"/>
      <c r="T274" s="148"/>
      <c r="AT274" s="144" t="s">
        <v>159</v>
      </c>
      <c r="AU274" s="144" t="s">
        <v>89</v>
      </c>
      <c r="AV274" s="12" t="s">
        <v>40</v>
      </c>
      <c r="AW274" s="12" t="s">
        <v>38</v>
      </c>
      <c r="AX274" s="12" t="s">
        <v>80</v>
      </c>
      <c r="AY274" s="144" t="s">
        <v>150</v>
      </c>
    </row>
    <row r="275" spans="2:51" s="12" customFormat="1">
      <c r="B275" s="142"/>
      <c r="D275" s="143" t="s">
        <v>159</v>
      </c>
      <c r="E275" s="144" t="s">
        <v>32</v>
      </c>
      <c r="F275" s="145" t="s">
        <v>1742</v>
      </c>
      <c r="H275" s="144" t="s">
        <v>32</v>
      </c>
      <c r="I275" s="146"/>
      <c r="L275" s="142"/>
      <c r="M275" s="147"/>
      <c r="T275" s="148"/>
      <c r="AT275" s="144" t="s">
        <v>159</v>
      </c>
      <c r="AU275" s="144" t="s">
        <v>89</v>
      </c>
      <c r="AV275" s="12" t="s">
        <v>40</v>
      </c>
      <c r="AW275" s="12" t="s">
        <v>38</v>
      </c>
      <c r="AX275" s="12" t="s">
        <v>80</v>
      </c>
      <c r="AY275" s="144" t="s">
        <v>150</v>
      </c>
    </row>
    <row r="276" spans="2:51" s="12" customFormat="1">
      <c r="B276" s="142"/>
      <c r="D276" s="143" t="s">
        <v>159</v>
      </c>
      <c r="E276" s="144" t="s">
        <v>32</v>
      </c>
      <c r="F276" s="145" t="s">
        <v>1743</v>
      </c>
      <c r="H276" s="144" t="s">
        <v>32</v>
      </c>
      <c r="I276" s="146"/>
      <c r="L276" s="142"/>
      <c r="M276" s="147"/>
      <c r="T276" s="148"/>
      <c r="AT276" s="144" t="s">
        <v>159</v>
      </c>
      <c r="AU276" s="144" t="s">
        <v>89</v>
      </c>
      <c r="AV276" s="12" t="s">
        <v>40</v>
      </c>
      <c r="AW276" s="12" t="s">
        <v>38</v>
      </c>
      <c r="AX276" s="12" t="s">
        <v>80</v>
      </c>
      <c r="AY276" s="144" t="s">
        <v>150</v>
      </c>
    </row>
    <row r="277" spans="2:51" s="12" customFormat="1">
      <c r="B277" s="142"/>
      <c r="D277" s="143" t="s">
        <v>159</v>
      </c>
      <c r="E277" s="144" t="s">
        <v>32</v>
      </c>
      <c r="F277" s="145" t="s">
        <v>1744</v>
      </c>
      <c r="H277" s="144" t="s">
        <v>32</v>
      </c>
      <c r="I277" s="146"/>
      <c r="L277" s="142"/>
      <c r="M277" s="147"/>
      <c r="T277" s="148"/>
      <c r="AT277" s="144" t="s">
        <v>159</v>
      </c>
      <c r="AU277" s="144" t="s">
        <v>89</v>
      </c>
      <c r="AV277" s="12" t="s">
        <v>40</v>
      </c>
      <c r="AW277" s="12" t="s">
        <v>38</v>
      </c>
      <c r="AX277" s="12" t="s">
        <v>80</v>
      </c>
      <c r="AY277" s="144" t="s">
        <v>150</v>
      </c>
    </row>
    <row r="278" spans="2:51" s="12" customFormat="1">
      <c r="B278" s="142"/>
      <c r="D278" s="143" t="s">
        <v>159</v>
      </c>
      <c r="E278" s="144" t="s">
        <v>32</v>
      </c>
      <c r="F278" s="145" t="s">
        <v>1745</v>
      </c>
      <c r="H278" s="144" t="s">
        <v>32</v>
      </c>
      <c r="I278" s="146"/>
      <c r="L278" s="142"/>
      <c r="M278" s="147"/>
      <c r="T278" s="148"/>
      <c r="AT278" s="144" t="s">
        <v>159</v>
      </c>
      <c r="AU278" s="144" t="s">
        <v>89</v>
      </c>
      <c r="AV278" s="12" t="s">
        <v>40</v>
      </c>
      <c r="AW278" s="12" t="s">
        <v>38</v>
      </c>
      <c r="AX278" s="12" t="s">
        <v>80</v>
      </c>
      <c r="AY278" s="144" t="s">
        <v>150</v>
      </c>
    </row>
    <row r="279" spans="2:51" s="12" customFormat="1">
      <c r="B279" s="142"/>
      <c r="D279" s="143" t="s">
        <v>159</v>
      </c>
      <c r="E279" s="144" t="s">
        <v>32</v>
      </c>
      <c r="F279" s="145" t="s">
        <v>1746</v>
      </c>
      <c r="H279" s="144" t="s">
        <v>32</v>
      </c>
      <c r="I279" s="146"/>
      <c r="L279" s="142"/>
      <c r="M279" s="147"/>
      <c r="T279" s="148"/>
      <c r="AT279" s="144" t="s">
        <v>159</v>
      </c>
      <c r="AU279" s="144" t="s">
        <v>89</v>
      </c>
      <c r="AV279" s="12" t="s">
        <v>40</v>
      </c>
      <c r="AW279" s="12" t="s">
        <v>38</v>
      </c>
      <c r="AX279" s="12" t="s">
        <v>80</v>
      </c>
      <c r="AY279" s="144" t="s">
        <v>150</v>
      </c>
    </row>
    <row r="280" spans="2:51" s="12" customFormat="1">
      <c r="B280" s="142"/>
      <c r="D280" s="143" t="s">
        <v>159</v>
      </c>
      <c r="E280" s="144" t="s">
        <v>32</v>
      </c>
      <c r="F280" s="145" t="s">
        <v>1747</v>
      </c>
      <c r="H280" s="144" t="s">
        <v>32</v>
      </c>
      <c r="I280" s="146"/>
      <c r="L280" s="142"/>
      <c r="M280" s="147"/>
      <c r="T280" s="148"/>
      <c r="AT280" s="144" t="s">
        <v>159</v>
      </c>
      <c r="AU280" s="144" t="s">
        <v>89</v>
      </c>
      <c r="AV280" s="12" t="s">
        <v>40</v>
      </c>
      <c r="AW280" s="12" t="s">
        <v>38</v>
      </c>
      <c r="AX280" s="12" t="s">
        <v>80</v>
      </c>
      <c r="AY280" s="144" t="s">
        <v>150</v>
      </c>
    </row>
    <row r="281" spans="2:51" s="12" customFormat="1">
      <c r="B281" s="142"/>
      <c r="D281" s="143" t="s">
        <v>159</v>
      </c>
      <c r="E281" s="144" t="s">
        <v>32</v>
      </c>
      <c r="F281" s="145" t="s">
        <v>1748</v>
      </c>
      <c r="H281" s="144" t="s">
        <v>32</v>
      </c>
      <c r="I281" s="146"/>
      <c r="L281" s="142"/>
      <c r="M281" s="147"/>
      <c r="T281" s="148"/>
      <c r="AT281" s="144" t="s">
        <v>159</v>
      </c>
      <c r="AU281" s="144" t="s">
        <v>89</v>
      </c>
      <c r="AV281" s="12" t="s">
        <v>40</v>
      </c>
      <c r="AW281" s="12" t="s">
        <v>38</v>
      </c>
      <c r="AX281" s="12" t="s">
        <v>80</v>
      </c>
      <c r="AY281" s="144" t="s">
        <v>150</v>
      </c>
    </row>
    <row r="282" spans="2:51" s="12" customFormat="1">
      <c r="B282" s="142"/>
      <c r="D282" s="143" t="s">
        <v>159</v>
      </c>
      <c r="E282" s="144" t="s">
        <v>32</v>
      </c>
      <c r="F282" s="145" t="s">
        <v>1749</v>
      </c>
      <c r="H282" s="144" t="s">
        <v>32</v>
      </c>
      <c r="I282" s="146"/>
      <c r="L282" s="142"/>
      <c r="M282" s="147"/>
      <c r="T282" s="148"/>
      <c r="AT282" s="144" t="s">
        <v>159</v>
      </c>
      <c r="AU282" s="144" t="s">
        <v>89</v>
      </c>
      <c r="AV282" s="12" t="s">
        <v>40</v>
      </c>
      <c r="AW282" s="12" t="s">
        <v>38</v>
      </c>
      <c r="AX282" s="12" t="s">
        <v>80</v>
      </c>
      <c r="AY282" s="144" t="s">
        <v>150</v>
      </c>
    </row>
    <row r="283" spans="2:51" s="12" customFormat="1">
      <c r="B283" s="142"/>
      <c r="D283" s="143" t="s">
        <v>159</v>
      </c>
      <c r="E283" s="144" t="s">
        <v>32</v>
      </c>
      <c r="F283" s="145" t="s">
        <v>1750</v>
      </c>
      <c r="H283" s="144" t="s">
        <v>32</v>
      </c>
      <c r="I283" s="146"/>
      <c r="L283" s="142"/>
      <c r="M283" s="147"/>
      <c r="T283" s="148"/>
      <c r="AT283" s="144" t="s">
        <v>159</v>
      </c>
      <c r="AU283" s="144" t="s">
        <v>89</v>
      </c>
      <c r="AV283" s="12" t="s">
        <v>40</v>
      </c>
      <c r="AW283" s="12" t="s">
        <v>38</v>
      </c>
      <c r="AX283" s="12" t="s">
        <v>80</v>
      </c>
      <c r="AY283" s="144" t="s">
        <v>150</v>
      </c>
    </row>
    <row r="284" spans="2:51" s="12" customFormat="1">
      <c r="B284" s="142"/>
      <c r="D284" s="143" t="s">
        <v>159</v>
      </c>
      <c r="E284" s="144" t="s">
        <v>32</v>
      </c>
      <c r="F284" s="145" t="s">
        <v>1751</v>
      </c>
      <c r="H284" s="144" t="s">
        <v>32</v>
      </c>
      <c r="I284" s="146"/>
      <c r="L284" s="142"/>
      <c r="M284" s="147"/>
      <c r="T284" s="148"/>
      <c r="AT284" s="144" t="s">
        <v>159</v>
      </c>
      <c r="AU284" s="144" t="s">
        <v>89</v>
      </c>
      <c r="AV284" s="12" t="s">
        <v>40</v>
      </c>
      <c r="AW284" s="12" t="s">
        <v>38</v>
      </c>
      <c r="AX284" s="12" t="s">
        <v>80</v>
      </c>
      <c r="AY284" s="144" t="s">
        <v>150</v>
      </c>
    </row>
    <row r="285" spans="2:51" s="12" customFormat="1">
      <c r="B285" s="142"/>
      <c r="D285" s="143" t="s">
        <v>159</v>
      </c>
      <c r="E285" s="144" t="s">
        <v>32</v>
      </c>
      <c r="F285" s="145" t="s">
        <v>1752</v>
      </c>
      <c r="H285" s="144" t="s">
        <v>32</v>
      </c>
      <c r="I285" s="146"/>
      <c r="L285" s="142"/>
      <c r="M285" s="147"/>
      <c r="T285" s="148"/>
      <c r="AT285" s="144" t="s">
        <v>159</v>
      </c>
      <c r="AU285" s="144" t="s">
        <v>89</v>
      </c>
      <c r="AV285" s="12" t="s">
        <v>40</v>
      </c>
      <c r="AW285" s="12" t="s">
        <v>38</v>
      </c>
      <c r="AX285" s="12" t="s">
        <v>80</v>
      </c>
      <c r="AY285" s="144" t="s">
        <v>150</v>
      </c>
    </row>
    <row r="286" spans="2:51" s="12" customFormat="1">
      <c r="B286" s="142"/>
      <c r="D286" s="143" t="s">
        <v>159</v>
      </c>
      <c r="E286" s="144" t="s">
        <v>32</v>
      </c>
      <c r="F286" s="145" t="s">
        <v>1753</v>
      </c>
      <c r="H286" s="144" t="s">
        <v>32</v>
      </c>
      <c r="I286" s="146"/>
      <c r="L286" s="142"/>
      <c r="M286" s="147"/>
      <c r="T286" s="148"/>
      <c r="AT286" s="144" t="s">
        <v>159</v>
      </c>
      <c r="AU286" s="144" t="s">
        <v>89</v>
      </c>
      <c r="AV286" s="12" t="s">
        <v>40</v>
      </c>
      <c r="AW286" s="12" t="s">
        <v>38</v>
      </c>
      <c r="AX286" s="12" t="s">
        <v>80</v>
      </c>
      <c r="AY286" s="144" t="s">
        <v>150</v>
      </c>
    </row>
    <row r="287" spans="2:51" s="12" customFormat="1">
      <c r="B287" s="142"/>
      <c r="D287" s="143" t="s">
        <v>159</v>
      </c>
      <c r="E287" s="144" t="s">
        <v>32</v>
      </c>
      <c r="F287" s="145" t="s">
        <v>1754</v>
      </c>
      <c r="H287" s="144" t="s">
        <v>32</v>
      </c>
      <c r="I287" s="146"/>
      <c r="L287" s="142"/>
      <c r="M287" s="147"/>
      <c r="T287" s="148"/>
      <c r="AT287" s="144" t="s">
        <v>159</v>
      </c>
      <c r="AU287" s="144" t="s">
        <v>89</v>
      </c>
      <c r="AV287" s="12" t="s">
        <v>40</v>
      </c>
      <c r="AW287" s="12" t="s">
        <v>38</v>
      </c>
      <c r="AX287" s="12" t="s">
        <v>80</v>
      </c>
      <c r="AY287" s="144" t="s">
        <v>150</v>
      </c>
    </row>
    <row r="288" spans="2:51" s="12" customFormat="1">
      <c r="B288" s="142"/>
      <c r="D288" s="143" t="s">
        <v>159</v>
      </c>
      <c r="E288" s="144" t="s">
        <v>32</v>
      </c>
      <c r="F288" s="145" t="s">
        <v>1755</v>
      </c>
      <c r="H288" s="144" t="s">
        <v>32</v>
      </c>
      <c r="I288" s="146"/>
      <c r="L288" s="142"/>
      <c r="M288" s="147"/>
      <c r="T288" s="148"/>
      <c r="AT288" s="144" t="s">
        <v>159</v>
      </c>
      <c r="AU288" s="144" t="s">
        <v>89</v>
      </c>
      <c r="AV288" s="12" t="s">
        <v>40</v>
      </c>
      <c r="AW288" s="12" t="s">
        <v>38</v>
      </c>
      <c r="AX288" s="12" t="s">
        <v>80</v>
      </c>
      <c r="AY288" s="144" t="s">
        <v>150</v>
      </c>
    </row>
    <row r="289" spans="2:65" s="12" customFormat="1">
      <c r="B289" s="142"/>
      <c r="D289" s="143" t="s">
        <v>159</v>
      </c>
      <c r="E289" s="144" t="s">
        <v>32</v>
      </c>
      <c r="F289" s="145" t="s">
        <v>1756</v>
      </c>
      <c r="H289" s="144" t="s">
        <v>32</v>
      </c>
      <c r="I289" s="146"/>
      <c r="L289" s="142"/>
      <c r="M289" s="147"/>
      <c r="T289" s="148"/>
      <c r="AT289" s="144" t="s">
        <v>159</v>
      </c>
      <c r="AU289" s="144" t="s">
        <v>89</v>
      </c>
      <c r="AV289" s="12" t="s">
        <v>40</v>
      </c>
      <c r="AW289" s="12" t="s">
        <v>38</v>
      </c>
      <c r="AX289" s="12" t="s">
        <v>80</v>
      </c>
      <c r="AY289" s="144" t="s">
        <v>150</v>
      </c>
    </row>
    <row r="290" spans="2:65" s="12" customFormat="1">
      <c r="B290" s="142"/>
      <c r="D290" s="143" t="s">
        <v>159</v>
      </c>
      <c r="E290" s="144" t="s">
        <v>32</v>
      </c>
      <c r="F290" s="145" t="s">
        <v>1757</v>
      </c>
      <c r="H290" s="144" t="s">
        <v>32</v>
      </c>
      <c r="I290" s="146"/>
      <c r="L290" s="142"/>
      <c r="M290" s="147"/>
      <c r="T290" s="148"/>
      <c r="AT290" s="144" t="s">
        <v>159</v>
      </c>
      <c r="AU290" s="144" t="s">
        <v>89</v>
      </c>
      <c r="AV290" s="12" t="s">
        <v>40</v>
      </c>
      <c r="AW290" s="12" t="s">
        <v>38</v>
      </c>
      <c r="AX290" s="12" t="s">
        <v>80</v>
      </c>
      <c r="AY290" s="144" t="s">
        <v>150</v>
      </c>
    </row>
    <row r="291" spans="2:65" s="12" customFormat="1">
      <c r="B291" s="142"/>
      <c r="D291" s="143" t="s">
        <v>159</v>
      </c>
      <c r="E291" s="144" t="s">
        <v>32</v>
      </c>
      <c r="F291" s="145" t="s">
        <v>1758</v>
      </c>
      <c r="H291" s="144" t="s">
        <v>32</v>
      </c>
      <c r="I291" s="146"/>
      <c r="L291" s="142"/>
      <c r="M291" s="147"/>
      <c r="T291" s="148"/>
      <c r="AT291" s="144" t="s">
        <v>159</v>
      </c>
      <c r="AU291" s="144" t="s">
        <v>89</v>
      </c>
      <c r="AV291" s="12" t="s">
        <v>40</v>
      </c>
      <c r="AW291" s="12" t="s">
        <v>38</v>
      </c>
      <c r="AX291" s="12" t="s">
        <v>80</v>
      </c>
      <c r="AY291" s="144" t="s">
        <v>150</v>
      </c>
    </row>
    <row r="292" spans="2:65" s="12" customFormat="1">
      <c r="B292" s="142"/>
      <c r="D292" s="143" t="s">
        <v>159</v>
      </c>
      <c r="E292" s="144" t="s">
        <v>32</v>
      </c>
      <c r="F292" s="145" t="s">
        <v>1759</v>
      </c>
      <c r="H292" s="144" t="s">
        <v>32</v>
      </c>
      <c r="I292" s="146"/>
      <c r="L292" s="142"/>
      <c r="M292" s="147"/>
      <c r="T292" s="148"/>
      <c r="AT292" s="144" t="s">
        <v>159</v>
      </c>
      <c r="AU292" s="144" t="s">
        <v>89</v>
      </c>
      <c r="AV292" s="12" t="s">
        <v>40</v>
      </c>
      <c r="AW292" s="12" t="s">
        <v>38</v>
      </c>
      <c r="AX292" s="12" t="s">
        <v>80</v>
      </c>
      <c r="AY292" s="144" t="s">
        <v>150</v>
      </c>
    </row>
    <row r="293" spans="2:65" s="13" customFormat="1">
      <c r="B293" s="149"/>
      <c r="D293" s="143" t="s">
        <v>159</v>
      </c>
      <c r="E293" s="150" t="s">
        <v>32</v>
      </c>
      <c r="F293" s="151" t="s">
        <v>1441</v>
      </c>
      <c r="H293" s="152">
        <v>988.7</v>
      </c>
      <c r="I293" s="153"/>
      <c r="L293" s="149"/>
      <c r="M293" s="154"/>
      <c r="T293" s="155"/>
      <c r="AT293" s="150" t="s">
        <v>159</v>
      </c>
      <c r="AU293" s="150" t="s">
        <v>89</v>
      </c>
      <c r="AV293" s="13" t="s">
        <v>89</v>
      </c>
      <c r="AW293" s="13" t="s">
        <v>38</v>
      </c>
      <c r="AX293" s="13" t="s">
        <v>40</v>
      </c>
      <c r="AY293" s="150" t="s">
        <v>150</v>
      </c>
    </row>
    <row r="294" spans="2:65" s="1" customFormat="1" ht="37.799999999999997" customHeight="1">
      <c r="B294" s="34"/>
      <c r="C294" s="129" t="s">
        <v>157</v>
      </c>
      <c r="D294" s="129" t="s">
        <v>152</v>
      </c>
      <c r="E294" s="130" t="s">
        <v>1760</v>
      </c>
      <c r="F294" s="131" t="s">
        <v>1761</v>
      </c>
      <c r="G294" s="132" t="s">
        <v>155</v>
      </c>
      <c r="H294" s="133">
        <v>1445.9770000000001</v>
      </c>
      <c r="I294" s="134"/>
      <c r="J294" s="135">
        <f>ROUND(I294*H294,2)</f>
        <v>0</v>
      </c>
      <c r="K294" s="131" t="s">
        <v>172</v>
      </c>
      <c r="L294" s="34"/>
      <c r="M294" s="136" t="s">
        <v>32</v>
      </c>
      <c r="N294" s="137" t="s">
        <v>51</v>
      </c>
      <c r="P294" s="138">
        <f>O294*H294</f>
        <v>0</v>
      </c>
      <c r="Q294" s="138">
        <v>2.1000000000000001E-2</v>
      </c>
      <c r="R294" s="138">
        <f>Q294*H294</f>
        <v>30.365517000000004</v>
      </c>
      <c r="S294" s="138">
        <v>0</v>
      </c>
      <c r="T294" s="139">
        <f>S294*H294</f>
        <v>0</v>
      </c>
      <c r="AR294" s="140" t="s">
        <v>157</v>
      </c>
      <c r="AT294" s="140" t="s">
        <v>152</v>
      </c>
      <c r="AU294" s="140" t="s">
        <v>89</v>
      </c>
      <c r="AY294" s="18" t="s">
        <v>150</v>
      </c>
      <c r="BE294" s="141">
        <f>IF(N294="základní",J294,0)</f>
        <v>0</v>
      </c>
      <c r="BF294" s="141">
        <f>IF(N294="snížená",J294,0)</f>
        <v>0</v>
      </c>
      <c r="BG294" s="141">
        <f>IF(N294="zákl. přenesená",J294,0)</f>
        <v>0</v>
      </c>
      <c r="BH294" s="141">
        <f>IF(N294="sníž. přenesená",J294,0)</f>
        <v>0</v>
      </c>
      <c r="BI294" s="141">
        <f>IF(N294="nulová",J294,0)</f>
        <v>0</v>
      </c>
      <c r="BJ294" s="18" t="s">
        <v>40</v>
      </c>
      <c r="BK294" s="141">
        <f>ROUND(I294*H294,2)</f>
        <v>0</v>
      </c>
      <c r="BL294" s="18" t="s">
        <v>157</v>
      </c>
      <c r="BM294" s="140" t="s">
        <v>1762</v>
      </c>
    </row>
    <row r="295" spans="2:65" s="1" customFormat="1">
      <c r="B295" s="34"/>
      <c r="D295" s="163" t="s">
        <v>174</v>
      </c>
      <c r="F295" s="164" t="s">
        <v>1763</v>
      </c>
      <c r="I295" s="165"/>
      <c r="L295" s="34"/>
      <c r="M295" s="166"/>
      <c r="T295" s="55"/>
      <c r="AT295" s="18" t="s">
        <v>174</v>
      </c>
      <c r="AU295" s="18" t="s">
        <v>89</v>
      </c>
    </row>
    <row r="296" spans="2:65" s="12" customFormat="1">
      <c r="B296" s="142"/>
      <c r="D296" s="143" t="s">
        <v>159</v>
      </c>
      <c r="E296" s="144" t="s">
        <v>32</v>
      </c>
      <c r="F296" s="145" t="s">
        <v>1603</v>
      </c>
      <c r="H296" s="144" t="s">
        <v>32</v>
      </c>
      <c r="I296" s="146"/>
      <c r="L296" s="142"/>
      <c r="M296" s="147"/>
      <c r="T296" s="148"/>
      <c r="AT296" s="144" t="s">
        <v>159</v>
      </c>
      <c r="AU296" s="144" t="s">
        <v>89</v>
      </c>
      <c r="AV296" s="12" t="s">
        <v>40</v>
      </c>
      <c r="AW296" s="12" t="s">
        <v>38</v>
      </c>
      <c r="AX296" s="12" t="s">
        <v>80</v>
      </c>
      <c r="AY296" s="144" t="s">
        <v>150</v>
      </c>
    </row>
    <row r="297" spans="2:65" s="12" customFormat="1">
      <c r="B297" s="142"/>
      <c r="D297" s="143" t="s">
        <v>159</v>
      </c>
      <c r="E297" s="144" t="s">
        <v>32</v>
      </c>
      <c r="F297" s="145" t="s">
        <v>1653</v>
      </c>
      <c r="H297" s="144" t="s">
        <v>32</v>
      </c>
      <c r="I297" s="146"/>
      <c r="L297" s="142"/>
      <c r="M297" s="147"/>
      <c r="T297" s="148"/>
      <c r="AT297" s="144" t="s">
        <v>159</v>
      </c>
      <c r="AU297" s="144" t="s">
        <v>89</v>
      </c>
      <c r="AV297" s="12" t="s">
        <v>40</v>
      </c>
      <c r="AW297" s="12" t="s">
        <v>38</v>
      </c>
      <c r="AX297" s="12" t="s">
        <v>80</v>
      </c>
      <c r="AY297" s="144" t="s">
        <v>150</v>
      </c>
    </row>
    <row r="298" spans="2:65" s="12" customFormat="1">
      <c r="B298" s="142"/>
      <c r="D298" s="143" t="s">
        <v>159</v>
      </c>
      <c r="E298" s="144" t="s">
        <v>32</v>
      </c>
      <c r="F298" s="145" t="s">
        <v>1654</v>
      </c>
      <c r="H298" s="144" t="s">
        <v>32</v>
      </c>
      <c r="I298" s="146"/>
      <c r="L298" s="142"/>
      <c r="M298" s="147"/>
      <c r="T298" s="148"/>
      <c r="AT298" s="144" t="s">
        <v>159</v>
      </c>
      <c r="AU298" s="144" t="s">
        <v>89</v>
      </c>
      <c r="AV298" s="12" t="s">
        <v>40</v>
      </c>
      <c r="AW298" s="12" t="s">
        <v>38</v>
      </c>
      <c r="AX298" s="12" t="s">
        <v>80</v>
      </c>
      <c r="AY298" s="144" t="s">
        <v>150</v>
      </c>
    </row>
    <row r="299" spans="2:65" s="12" customFormat="1">
      <c r="B299" s="142"/>
      <c r="D299" s="143" t="s">
        <v>159</v>
      </c>
      <c r="E299" s="144" t="s">
        <v>32</v>
      </c>
      <c r="F299" s="145" t="s">
        <v>1655</v>
      </c>
      <c r="H299" s="144" t="s">
        <v>32</v>
      </c>
      <c r="I299" s="146"/>
      <c r="L299" s="142"/>
      <c r="M299" s="147"/>
      <c r="T299" s="148"/>
      <c r="AT299" s="144" t="s">
        <v>159</v>
      </c>
      <c r="AU299" s="144" t="s">
        <v>89</v>
      </c>
      <c r="AV299" s="12" t="s">
        <v>40</v>
      </c>
      <c r="AW299" s="12" t="s">
        <v>38</v>
      </c>
      <c r="AX299" s="12" t="s">
        <v>80</v>
      </c>
      <c r="AY299" s="144" t="s">
        <v>150</v>
      </c>
    </row>
    <row r="300" spans="2:65" s="12" customFormat="1">
      <c r="B300" s="142"/>
      <c r="D300" s="143" t="s">
        <v>159</v>
      </c>
      <c r="E300" s="144" t="s">
        <v>32</v>
      </c>
      <c r="F300" s="145" t="s">
        <v>1656</v>
      </c>
      <c r="H300" s="144" t="s">
        <v>32</v>
      </c>
      <c r="I300" s="146"/>
      <c r="L300" s="142"/>
      <c r="M300" s="147"/>
      <c r="T300" s="148"/>
      <c r="AT300" s="144" t="s">
        <v>159</v>
      </c>
      <c r="AU300" s="144" t="s">
        <v>89</v>
      </c>
      <c r="AV300" s="12" t="s">
        <v>40</v>
      </c>
      <c r="AW300" s="12" t="s">
        <v>38</v>
      </c>
      <c r="AX300" s="12" t="s">
        <v>80</v>
      </c>
      <c r="AY300" s="144" t="s">
        <v>150</v>
      </c>
    </row>
    <row r="301" spans="2:65" s="12" customFormat="1">
      <c r="B301" s="142"/>
      <c r="D301" s="143" t="s">
        <v>159</v>
      </c>
      <c r="E301" s="144" t="s">
        <v>32</v>
      </c>
      <c r="F301" s="145" t="s">
        <v>1657</v>
      </c>
      <c r="H301" s="144" t="s">
        <v>32</v>
      </c>
      <c r="I301" s="146"/>
      <c r="L301" s="142"/>
      <c r="M301" s="147"/>
      <c r="T301" s="148"/>
      <c r="AT301" s="144" t="s">
        <v>159</v>
      </c>
      <c r="AU301" s="144" t="s">
        <v>89</v>
      </c>
      <c r="AV301" s="12" t="s">
        <v>40</v>
      </c>
      <c r="AW301" s="12" t="s">
        <v>38</v>
      </c>
      <c r="AX301" s="12" t="s">
        <v>80</v>
      </c>
      <c r="AY301" s="144" t="s">
        <v>150</v>
      </c>
    </row>
    <row r="302" spans="2:65" s="12" customFormat="1">
      <c r="B302" s="142"/>
      <c r="D302" s="143" t="s">
        <v>159</v>
      </c>
      <c r="E302" s="144" t="s">
        <v>32</v>
      </c>
      <c r="F302" s="145" t="s">
        <v>1658</v>
      </c>
      <c r="H302" s="144" t="s">
        <v>32</v>
      </c>
      <c r="I302" s="146"/>
      <c r="L302" s="142"/>
      <c r="M302" s="147"/>
      <c r="T302" s="148"/>
      <c r="AT302" s="144" t="s">
        <v>159</v>
      </c>
      <c r="AU302" s="144" t="s">
        <v>89</v>
      </c>
      <c r="AV302" s="12" t="s">
        <v>40</v>
      </c>
      <c r="AW302" s="12" t="s">
        <v>38</v>
      </c>
      <c r="AX302" s="12" t="s">
        <v>80</v>
      </c>
      <c r="AY302" s="144" t="s">
        <v>150</v>
      </c>
    </row>
    <row r="303" spans="2:65" s="12" customFormat="1">
      <c r="B303" s="142"/>
      <c r="D303" s="143" t="s">
        <v>159</v>
      </c>
      <c r="E303" s="144" t="s">
        <v>32</v>
      </c>
      <c r="F303" s="145" t="s">
        <v>1659</v>
      </c>
      <c r="H303" s="144" t="s">
        <v>32</v>
      </c>
      <c r="I303" s="146"/>
      <c r="L303" s="142"/>
      <c r="M303" s="147"/>
      <c r="T303" s="148"/>
      <c r="AT303" s="144" t="s">
        <v>159</v>
      </c>
      <c r="AU303" s="144" t="s">
        <v>89</v>
      </c>
      <c r="AV303" s="12" t="s">
        <v>40</v>
      </c>
      <c r="AW303" s="12" t="s">
        <v>38</v>
      </c>
      <c r="AX303" s="12" t="s">
        <v>80</v>
      </c>
      <c r="AY303" s="144" t="s">
        <v>150</v>
      </c>
    </row>
    <row r="304" spans="2:65" s="12" customFormat="1">
      <c r="B304" s="142"/>
      <c r="D304" s="143" t="s">
        <v>159</v>
      </c>
      <c r="E304" s="144" t="s">
        <v>32</v>
      </c>
      <c r="F304" s="145" t="s">
        <v>1660</v>
      </c>
      <c r="H304" s="144" t="s">
        <v>32</v>
      </c>
      <c r="I304" s="146"/>
      <c r="L304" s="142"/>
      <c r="M304" s="147"/>
      <c r="T304" s="148"/>
      <c r="AT304" s="144" t="s">
        <v>159</v>
      </c>
      <c r="AU304" s="144" t="s">
        <v>89</v>
      </c>
      <c r="AV304" s="12" t="s">
        <v>40</v>
      </c>
      <c r="AW304" s="12" t="s">
        <v>38</v>
      </c>
      <c r="AX304" s="12" t="s">
        <v>80</v>
      </c>
      <c r="AY304" s="144" t="s">
        <v>150</v>
      </c>
    </row>
    <row r="305" spans="2:51" s="12" customFormat="1">
      <c r="B305" s="142"/>
      <c r="D305" s="143" t="s">
        <v>159</v>
      </c>
      <c r="E305" s="144" t="s">
        <v>32</v>
      </c>
      <c r="F305" s="145" t="s">
        <v>1661</v>
      </c>
      <c r="H305" s="144" t="s">
        <v>32</v>
      </c>
      <c r="I305" s="146"/>
      <c r="L305" s="142"/>
      <c r="M305" s="147"/>
      <c r="T305" s="148"/>
      <c r="AT305" s="144" t="s">
        <v>159</v>
      </c>
      <c r="AU305" s="144" t="s">
        <v>89</v>
      </c>
      <c r="AV305" s="12" t="s">
        <v>40</v>
      </c>
      <c r="AW305" s="12" t="s">
        <v>38</v>
      </c>
      <c r="AX305" s="12" t="s">
        <v>80</v>
      </c>
      <c r="AY305" s="144" t="s">
        <v>150</v>
      </c>
    </row>
    <row r="306" spans="2:51" s="12" customFormat="1">
      <c r="B306" s="142"/>
      <c r="D306" s="143" t="s">
        <v>159</v>
      </c>
      <c r="E306" s="144" t="s">
        <v>32</v>
      </c>
      <c r="F306" s="145" t="s">
        <v>1662</v>
      </c>
      <c r="H306" s="144" t="s">
        <v>32</v>
      </c>
      <c r="I306" s="146"/>
      <c r="L306" s="142"/>
      <c r="M306" s="147"/>
      <c r="T306" s="148"/>
      <c r="AT306" s="144" t="s">
        <v>159</v>
      </c>
      <c r="AU306" s="144" t="s">
        <v>89</v>
      </c>
      <c r="AV306" s="12" t="s">
        <v>40</v>
      </c>
      <c r="AW306" s="12" t="s">
        <v>38</v>
      </c>
      <c r="AX306" s="12" t="s">
        <v>80</v>
      </c>
      <c r="AY306" s="144" t="s">
        <v>150</v>
      </c>
    </row>
    <row r="307" spans="2:51" s="12" customFormat="1">
      <c r="B307" s="142"/>
      <c r="D307" s="143" t="s">
        <v>159</v>
      </c>
      <c r="E307" s="144" t="s">
        <v>32</v>
      </c>
      <c r="F307" s="145" t="s">
        <v>1663</v>
      </c>
      <c r="H307" s="144" t="s">
        <v>32</v>
      </c>
      <c r="I307" s="146"/>
      <c r="L307" s="142"/>
      <c r="M307" s="147"/>
      <c r="T307" s="148"/>
      <c r="AT307" s="144" t="s">
        <v>159</v>
      </c>
      <c r="AU307" s="144" t="s">
        <v>89</v>
      </c>
      <c r="AV307" s="12" t="s">
        <v>40</v>
      </c>
      <c r="AW307" s="12" t="s">
        <v>38</v>
      </c>
      <c r="AX307" s="12" t="s">
        <v>80</v>
      </c>
      <c r="AY307" s="144" t="s">
        <v>150</v>
      </c>
    </row>
    <row r="308" spans="2:51" s="12" customFormat="1">
      <c r="B308" s="142"/>
      <c r="D308" s="143" t="s">
        <v>159</v>
      </c>
      <c r="E308" s="144" t="s">
        <v>32</v>
      </c>
      <c r="F308" s="145" t="s">
        <v>1664</v>
      </c>
      <c r="H308" s="144" t="s">
        <v>32</v>
      </c>
      <c r="I308" s="146"/>
      <c r="L308" s="142"/>
      <c r="M308" s="147"/>
      <c r="T308" s="148"/>
      <c r="AT308" s="144" t="s">
        <v>159</v>
      </c>
      <c r="AU308" s="144" t="s">
        <v>89</v>
      </c>
      <c r="AV308" s="12" t="s">
        <v>40</v>
      </c>
      <c r="AW308" s="12" t="s">
        <v>38</v>
      </c>
      <c r="AX308" s="12" t="s">
        <v>80</v>
      </c>
      <c r="AY308" s="144" t="s">
        <v>150</v>
      </c>
    </row>
    <row r="309" spans="2:51" s="12" customFormat="1">
      <c r="B309" s="142"/>
      <c r="D309" s="143" t="s">
        <v>159</v>
      </c>
      <c r="E309" s="144" t="s">
        <v>32</v>
      </c>
      <c r="F309" s="145" t="s">
        <v>1665</v>
      </c>
      <c r="H309" s="144" t="s">
        <v>32</v>
      </c>
      <c r="I309" s="146"/>
      <c r="L309" s="142"/>
      <c r="M309" s="147"/>
      <c r="T309" s="148"/>
      <c r="AT309" s="144" t="s">
        <v>159</v>
      </c>
      <c r="AU309" s="144" t="s">
        <v>89</v>
      </c>
      <c r="AV309" s="12" t="s">
        <v>40</v>
      </c>
      <c r="AW309" s="12" t="s">
        <v>38</v>
      </c>
      <c r="AX309" s="12" t="s">
        <v>80</v>
      </c>
      <c r="AY309" s="144" t="s">
        <v>150</v>
      </c>
    </row>
    <row r="310" spans="2:51" s="12" customFormat="1">
      <c r="B310" s="142"/>
      <c r="D310" s="143" t="s">
        <v>159</v>
      </c>
      <c r="E310" s="144" t="s">
        <v>32</v>
      </c>
      <c r="F310" s="145" t="s">
        <v>1666</v>
      </c>
      <c r="H310" s="144" t="s">
        <v>32</v>
      </c>
      <c r="I310" s="146"/>
      <c r="L310" s="142"/>
      <c r="M310" s="147"/>
      <c r="T310" s="148"/>
      <c r="AT310" s="144" t="s">
        <v>159</v>
      </c>
      <c r="AU310" s="144" t="s">
        <v>89</v>
      </c>
      <c r="AV310" s="12" t="s">
        <v>40</v>
      </c>
      <c r="AW310" s="12" t="s">
        <v>38</v>
      </c>
      <c r="AX310" s="12" t="s">
        <v>80</v>
      </c>
      <c r="AY310" s="144" t="s">
        <v>150</v>
      </c>
    </row>
    <row r="311" spans="2:51" s="12" customFormat="1">
      <c r="B311" s="142"/>
      <c r="D311" s="143" t="s">
        <v>159</v>
      </c>
      <c r="E311" s="144" t="s">
        <v>32</v>
      </c>
      <c r="F311" s="145" t="s">
        <v>1667</v>
      </c>
      <c r="H311" s="144" t="s">
        <v>32</v>
      </c>
      <c r="I311" s="146"/>
      <c r="L311" s="142"/>
      <c r="M311" s="147"/>
      <c r="T311" s="148"/>
      <c r="AT311" s="144" t="s">
        <v>159</v>
      </c>
      <c r="AU311" s="144" t="s">
        <v>89</v>
      </c>
      <c r="AV311" s="12" t="s">
        <v>40</v>
      </c>
      <c r="AW311" s="12" t="s">
        <v>38</v>
      </c>
      <c r="AX311" s="12" t="s">
        <v>80</v>
      </c>
      <c r="AY311" s="144" t="s">
        <v>150</v>
      </c>
    </row>
    <row r="312" spans="2:51" s="12" customFormat="1">
      <c r="B312" s="142"/>
      <c r="D312" s="143" t="s">
        <v>159</v>
      </c>
      <c r="E312" s="144" t="s">
        <v>32</v>
      </c>
      <c r="F312" s="145" t="s">
        <v>1668</v>
      </c>
      <c r="H312" s="144" t="s">
        <v>32</v>
      </c>
      <c r="I312" s="146"/>
      <c r="L312" s="142"/>
      <c r="M312" s="147"/>
      <c r="T312" s="148"/>
      <c r="AT312" s="144" t="s">
        <v>159</v>
      </c>
      <c r="AU312" s="144" t="s">
        <v>89</v>
      </c>
      <c r="AV312" s="12" t="s">
        <v>40</v>
      </c>
      <c r="AW312" s="12" t="s">
        <v>38</v>
      </c>
      <c r="AX312" s="12" t="s">
        <v>80</v>
      </c>
      <c r="AY312" s="144" t="s">
        <v>150</v>
      </c>
    </row>
    <row r="313" spans="2:51" s="12" customFormat="1">
      <c r="B313" s="142"/>
      <c r="D313" s="143" t="s">
        <v>159</v>
      </c>
      <c r="E313" s="144" t="s">
        <v>32</v>
      </c>
      <c r="F313" s="145" t="s">
        <v>1669</v>
      </c>
      <c r="H313" s="144" t="s">
        <v>32</v>
      </c>
      <c r="I313" s="146"/>
      <c r="L313" s="142"/>
      <c r="M313" s="147"/>
      <c r="T313" s="148"/>
      <c r="AT313" s="144" t="s">
        <v>159</v>
      </c>
      <c r="AU313" s="144" t="s">
        <v>89</v>
      </c>
      <c r="AV313" s="12" t="s">
        <v>40</v>
      </c>
      <c r="AW313" s="12" t="s">
        <v>38</v>
      </c>
      <c r="AX313" s="12" t="s">
        <v>80</v>
      </c>
      <c r="AY313" s="144" t="s">
        <v>150</v>
      </c>
    </row>
    <row r="314" spans="2:51" s="12" customFormat="1">
      <c r="B314" s="142"/>
      <c r="D314" s="143" t="s">
        <v>159</v>
      </c>
      <c r="E314" s="144" t="s">
        <v>32</v>
      </c>
      <c r="F314" s="145" t="s">
        <v>1670</v>
      </c>
      <c r="H314" s="144" t="s">
        <v>32</v>
      </c>
      <c r="I314" s="146"/>
      <c r="L314" s="142"/>
      <c r="M314" s="147"/>
      <c r="T314" s="148"/>
      <c r="AT314" s="144" t="s">
        <v>159</v>
      </c>
      <c r="AU314" s="144" t="s">
        <v>89</v>
      </c>
      <c r="AV314" s="12" t="s">
        <v>40</v>
      </c>
      <c r="AW314" s="12" t="s">
        <v>38</v>
      </c>
      <c r="AX314" s="12" t="s">
        <v>80</v>
      </c>
      <c r="AY314" s="144" t="s">
        <v>150</v>
      </c>
    </row>
    <row r="315" spans="2:51" s="12" customFormat="1">
      <c r="B315" s="142"/>
      <c r="D315" s="143" t="s">
        <v>159</v>
      </c>
      <c r="E315" s="144" t="s">
        <v>32</v>
      </c>
      <c r="F315" s="145" t="s">
        <v>1671</v>
      </c>
      <c r="H315" s="144" t="s">
        <v>32</v>
      </c>
      <c r="I315" s="146"/>
      <c r="L315" s="142"/>
      <c r="M315" s="147"/>
      <c r="T315" s="148"/>
      <c r="AT315" s="144" t="s">
        <v>159</v>
      </c>
      <c r="AU315" s="144" t="s">
        <v>89</v>
      </c>
      <c r="AV315" s="12" t="s">
        <v>40</v>
      </c>
      <c r="AW315" s="12" t="s">
        <v>38</v>
      </c>
      <c r="AX315" s="12" t="s">
        <v>80</v>
      </c>
      <c r="AY315" s="144" t="s">
        <v>150</v>
      </c>
    </row>
    <row r="316" spans="2:51" s="12" customFormat="1">
      <c r="B316" s="142"/>
      <c r="D316" s="143" t="s">
        <v>159</v>
      </c>
      <c r="E316" s="144" t="s">
        <v>32</v>
      </c>
      <c r="F316" s="145" t="s">
        <v>1672</v>
      </c>
      <c r="H316" s="144" t="s">
        <v>32</v>
      </c>
      <c r="I316" s="146"/>
      <c r="L316" s="142"/>
      <c r="M316" s="147"/>
      <c r="T316" s="148"/>
      <c r="AT316" s="144" t="s">
        <v>159</v>
      </c>
      <c r="AU316" s="144" t="s">
        <v>89</v>
      </c>
      <c r="AV316" s="12" t="s">
        <v>40</v>
      </c>
      <c r="AW316" s="12" t="s">
        <v>38</v>
      </c>
      <c r="AX316" s="12" t="s">
        <v>80</v>
      </c>
      <c r="AY316" s="144" t="s">
        <v>150</v>
      </c>
    </row>
    <row r="317" spans="2:51" s="12" customFormat="1">
      <c r="B317" s="142"/>
      <c r="D317" s="143" t="s">
        <v>159</v>
      </c>
      <c r="E317" s="144" t="s">
        <v>32</v>
      </c>
      <c r="F317" s="145" t="s">
        <v>1673</v>
      </c>
      <c r="H317" s="144" t="s">
        <v>32</v>
      </c>
      <c r="I317" s="146"/>
      <c r="L317" s="142"/>
      <c r="M317" s="147"/>
      <c r="T317" s="148"/>
      <c r="AT317" s="144" t="s">
        <v>159</v>
      </c>
      <c r="AU317" s="144" t="s">
        <v>89</v>
      </c>
      <c r="AV317" s="12" t="s">
        <v>40</v>
      </c>
      <c r="AW317" s="12" t="s">
        <v>38</v>
      </c>
      <c r="AX317" s="12" t="s">
        <v>80</v>
      </c>
      <c r="AY317" s="144" t="s">
        <v>150</v>
      </c>
    </row>
    <row r="318" spans="2:51" s="12" customFormat="1">
      <c r="B318" s="142"/>
      <c r="D318" s="143" t="s">
        <v>159</v>
      </c>
      <c r="E318" s="144" t="s">
        <v>32</v>
      </c>
      <c r="F318" s="145" t="s">
        <v>1674</v>
      </c>
      <c r="H318" s="144" t="s">
        <v>32</v>
      </c>
      <c r="I318" s="146"/>
      <c r="L318" s="142"/>
      <c r="M318" s="147"/>
      <c r="T318" s="148"/>
      <c r="AT318" s="144" t="s">
        <v>159</v>
      </c>
      <c r="AU318" s="144" t="s">
        <v>89</v>
      </c>
      <c r="AV318" s="12" t="s">
        <v>40</v>
      </c>
      <c r="AW318" s="12" t="s">
        <v>38</v>
      </c>
      <c r="AX318" s="12" t="s">
        <v>80</v>
      </c>
      <c r="AY318" s="144" t="s">
        <v>150</v>
      </c>
    </row>
    <row r="319" spans="2:51" s="12" customFormat="1">
      <c r="B319" s="142"/>
      <c r="D319" s="143" t="s">
        <v>159</v>
      </c>
      <c r="E319" s="144" t="s">
        <v>32</v>
      </c>
      <c r="F319" s="145" t="s">
        <v>1675</v>
      </c>
      <c r="H319" s="144" t="s">
        <v>32</v>
      </c>
      <c r="I319" s="146"/>
      <c r="L319" s="142"/>
      <c r="M319" s="147"/>
      <c r="T319" s="148"/>
      <c r="AT319" s="144" t="s">
        <v>159</v>
      </c>
      <c r="AU319" s="144" t="s">
        <v>89</v>
      </c>
      <c r="AV319" s="12" t="s">
        <v>40</v>
      </c>
      <c r="AW319" s="12" t="s">
        <v>38</v>
      </c>
      <c r="AX319" s="12" t="s">
        <v>80</v>
      </c>
      <c r="AY319" s="144" t="s">
        <v>150</v>
      </c>
    </row>
    <row r="320" spans="2:51" s="12" customFormat="1">
      <c r="B320" s="142"/>
      <c r="D320" s="143" t="s">
        <v>159</v>
      </c>
      <c r="E320" s="144" t="s">
        <v>32</v>
      </c>
      <c r="F320" s="145" t="s">
        <v>1676</v>
      </c>
      <c r="H320" s="144" t="s">
        <v>32</v>
      </c>
      <c r="I320" s="146"/>
      <c r="L320" s="142"/>
      <c r="M320" s="147"/>
      <c r="T320" s="148"/>
      <c r="AT320" s="144" t="s">
        <v>159</v>
      </c>
      <c r="AU320" s="144" t="s">
        <v>89</v>
      </c>
      <c r="AV320" s="12" t="s">
        <v>40</v>
      </c>
      <c r="AW320" s="12" t="s">
        <v>38</v>
      </c>
      <c r="AX320" s="12" t="s">
        <v>80</v>
      </c>
      <c r="AY320" s="144" t="s">
        <v>150</v>
      </c>
    </row>
    <row r="321" spans="2:51" s="12" customFormat="1">
      <c r="B321" s="142"/>
      <c r="D321" s="143" t="s">
        <v>159</v>
      </c>
      <c r="E321" s="144" t="s">
        <v>32</v>
      </c>
      <c r="F321" s="145" t="s">
        <v>1677</v>
      </c>
      <c r="H321" s="144" t="s">
        <v>32</v>
      </c>
      <c r="I321" s="146"/>
      <c r="L321" s="142"/>
      <c r="M321" s="147"/>
      <c r="T321" s="148"/>
      <c r="AT321" s="144" t="s">
        <v>159</v>
      </c>
      <c r="AU321" s="144" t="s">
        <v>89</v>
      </c>
      <c r="AV321" s="12" t="s">
        <v>40</v>
      </c>
      <c r="AW321" s="12" t="s">
        <v>38</v>
      </c>
      <c r="AX321" s="12" t="s">
        <v>80</v>
      </c>
      <c r="AY321" s="144" t="s">
        <v>150</v>
      </c>
    </row>
    <row r="322" spans="2:51" s="12" customFormat="1">
      <c r="B322" s="142"/>
      <c r="D322" s="143" t="s">
        <v>159</v>
      </c>
      <c r="E322" s="144" t="s">
        <v>32</v>
      </c>
      <c r="F322" s="145" t="s">
        <v>1678</v>
      </c>
      <c r="H322" s="144" t="s">
        <v>32</v>
      </c>
      <c r="I322" s="146"/>
      <c r="L322" s="142"/>
      <c r="M322" s="147"/>
      <c r="T322" s="148"/>
      <c r="AT322" s="144" t="s">
        <v>159</v>
      </c>
      <c r="AU322" s="144" t="s">
        <v>89</v>
      </c>
      <c r="AV322" s="12" t="s">
        <v>40</v>
      </c>
      <c r="AW322" s="12" t="s">
        <v>38</v>
      </c>
      <c r="AX322" s="12" t="s">
        <v>80</v>
      </c>
      <c r="AY322" s="144" t="s">
        <v>150</v>
      </c>
    </row>
    <row r="323" spans="2:51" s="12" customFormat="1">
      <c r="B323" s="142"/>
      <c r="D323" s="143" t="s">
        <v>159</v>
      </c>
      <c r="E323" s="144" t="s">
        <v>32</v>
      </c>
      <c r="F323" s="145" t="s">
        <v>1679</v>
      </c>
      <c r="H323" s="144" t="s">
        <v>32</v>
      </c>
      <c r="I323" s="146"/>
      <c r="L323" s="142"/>
      <c r="M323" s="147"/>
      <c r="T323" s="148"/>
      <c r="AT323" s="144" t="s">
        <v>159</v>
      </c>
      <c r="AU323" s="144" t="s">
        <v>89</v>
      </c>
      <c r="AV323" s="12" t="s">
        <v>40</v>
      </c>
      <c r="AW323" s="12" t="s">
        <v>38</v>
      </c>
      <c r="AX323" s="12" t="s">
        <v>80</v>
      </c>
      <c r="AY323" s="144" t="s">
        <v>150</v>
      </c>
    </row>
    <row r="324" spans="2:51" s="12" customFormat="1">
      <c r="B324" s="142"/>
      <c r="D324" s="143" t="s">
        <v>159</v>
      </c>
      <c r="E324" s="144" t="s">
        <v>32</v>
      </c>
      <c r="F324" s="145" t="s">
        <v>1680</v>
      </c>
      <c r="H324" s="144" t="s">
        <v>32</v>
      </c>
      <c r="I324" s="146"/>
      <c r="L324" s="142"/>
      <c r="M324" s="147"/>
      <c r="T324" s="148"/>
      <c r="AT324" s="144" t="s">
        <v>159</v>
      </c>
      <c r="AU324" s="144" t="s">
        <v>89</v>
      </c>
      <c r="AV324" s="12" t="s">
        <v>40</v>
      </c>
      <c r="AW324" s="12" t="s">
        <v>38</v>
      </c>
      <c r="AX324" s="12" t="s">
        <v>80</v>
      </c>
      <c r="AY324" s="144" t="s">
        <v>150</v>
      </c>
    </row>
    <row r="325" spans="2:51" s="12" customFormat="1">
      <c r="B325" s="142"/>
      <c r="D325" s="143" t="s">
        <v>159</v>
      </c>
      <c r="E325" s="144" t="s">
        <v>32</v>
      </c>
      <c r="F325" s="145" t="s">
        <v>1681</v>
      </c>
      <c r="H325" s="144" t="s">
        <v>32</v>
      </c>
      <c r="I325" s="146"/>
      <c r="L325" s="142"/>
      <c r="M325" s="147"/>
      <c r="T325" s="148"/>
      <c r="AT325" s="144" t="s">
        <v>159</v>
      </c>
      <c r="AU325" s="144" t="s">
        <v>89</v>
      </c>
      <c r="AV325" s="12" t="s">
        <v>40</v>
      </c>
      <c r="AW325" s="12" t="s">
        <v>38</v>
      </c>
      <c r="AX325" s="12" t="s">
        <v>80</v>
      </c>
      <c r="AY325" s="144" t="s">
        <v>150</v>
      </c>
    </row>
    <row r="326" spans="2:51" s="12" customFormat="1">
      <c r="B326" s="142"/>
      <c r="D326" s="143" t="s">
        <v>159</v>
      </c>
      <c r="E326" s="144" t="s">
        <v>32</v>
      </c>
      <c r="F326" s="145" t="s">
        <v>1682</v>
      </c>
      <c r="H326" s="144" t="s">
        <v>32</v>
      </c>
      <c r="I326" s="146"/>
      <c r="L326" s="142"/>
      <c r="M326" s="147"/>
      <c r="T326" s="148"/>
      <c r="AT326" s="144" t="s">
        <v>159</v>
      </c>
      <c r="AU326" s="144" t="s">
        <v>89</v>
      </c>
      <c r="AV326" s="12" t="s">
        <v>40</v>
      </c>
      <c r="AW326" s="12" t="s">
        <v>38</v>
      </c>
      <c r="AX326" s="12" t="s">
        <v>80</v>
      </c>
      <c r="AY326" s="144" t="s">
        <v>150</v>
      </c>
    </row>
    <row r="327" spans="2:51" s="12" customFormat="1">
      <c r="B327" s="142"/>
      <c r="D327" s="143" t="s">
        <v>159</v>
      </c>
      <c r="E327" s="144" t="s">
        <v>32</v>
      </c>
      <c r="F327" s="145" t="s">
        <v>1683</v>
      </c>
      <c r="H327" s="144" t="s">
        <v>32</v>
      </c>
      <c r="I327" s="146"/>
      <c r="L327" s="142"/>
      <c r="M327" s="147"/>
      <c r="T327" s="148"/>
      <c r="AT327" s="144" t="s">
        <v>159</v>
      </c>
      <c r="AU327" s="144" t="s">
        <v>89</v>
      </c>
      <c r="AV327" s="12" t="s">
        <v>40</v>
      </c>
      <c r="AW327" s="12" t="s">
        <v>38</v>
      </c>
      <c r="AX327" s="12" t="s">
        <v>80</v>
      </c>
      <c r="AY327" s="144" t="s">
        <v>150</v>
      </c>
    </row>
    <row r="328" spans="2:51" s="12" customFormat="1">
      <c r="B328" s="142"/>
      <c r="D328" s="143" t="s">
        <v>159</v>
      </c>
      <c r="E328" s="144" t="s">
        <v>32</v>
      </c>
      <c r="F328" s="145" t="s">
        <v>1684</v>
      </c>
      <c r="H328" s="144" t="s">
        <v>32</v>
      </c>
      <c r="I328" s="146"/>
      <c r="L328" s="142"/>
      <c r="M328" s="147"/>
      <c r="T328" s="148"/>
      <c r="AT328" s="144" t="s">
        <v>159</v>
      </c>
      <c r="AU328" s="144" t="s">
        <v>89</v>
      </c>
      <c r="AV328" s="12" t="s">
        <v>40</v>
      </c>
      <c r="AW328" s="12" t="s">
        <v>38</v>
      </c>
      <c r="AX328" s="12" t="s">
        <v>80</v>
      </c>
      <c r="AY328" s="144" t="s">
        <v>150</v>
      </c>
    </row>
    <row r="329" spans="2:51" s="12" customFormat="1">
      <c r="B329" s="142"/>
      <c r="D329" s="143" t="s">
        <v>159</v>
      </c>
      <c r="E329" s="144" t="s">
        <v>32</v>
      </c>
      <c r="F329" s="145" t="s">
        <v>1685</v>
      </c>
      <c r="H329" s="144" t="s">
        <v>32</v>
      </c>
      <c r="I329" s="146"/>
      <c r="L329" s="142"/>
      <c r="M329" s="147"/>
      <c r="T329" s="148"/>
      <c r="AT329" s="144" t="s">
        <v>159</v>
      </c>
      <c r="AU329" s="144" t="s">
        <v>89</v>
      </c>
      <c r="AV329" s="12" t="s">
        <v>40</v>
      </c>
      <c r="AW329" s="12" t="s">
        <v>38</v>
      </c>
      <c r="AX329" s="12" t="s">
        <v>80</v>
      </c>
      <c r="AY329" s="144" t="s">
        <v>150</v>
      </c>
    </row>
    <row r="330" spans="2:51" s="12" customFormat="1">
      <c r="B330" s="142"/>
      <c r="D330" s="143" t="s">
        <v>159</v>
      </c>
      <c r="E330" s="144" t="s">
        <v>32</v>
      </c>
      <c r="F330" s="145" t="s">
        <v>1686</v>
      </c>
      <c r="H330" s="144" t="s">
        <v>32</v>
      </c>
      <c r="I330" s="146"/>
      <c r="L330" s="142"/>
      <c r="M330" s="147"/>
      <c r="T330" s="148"/>
      <c r="AT330" s="144" t="s">
        <v>159</v>
      </c>
      <c r="AU330" s="144" t="s">
        <v>89</v>
      </c>
      <c r="AV330" s="12" t="s">
        <v>40</v>
      </c>
      <c r="AW330" s="12" t="s">
        <v>38</v>
      </c>
      <c r="AX330" s="12" t="s">
        <v>80</v>
      </c>
      <c r="AY330" s="144" t="s">
        <v>150</v>
      </c>
    </row>
    <row r="331" spans="2:51" s="12" customFormat="1">
      <c r="B331" s="142"/>
      <c r="D331" s="143" t="s">
        <v>159</v>
      </c>
      <c r="E331" s="144" t="s">
        <v>32</v>
      </c>
      <c r="F331" s="145" t="s">
        <v>1687</v>
      </c>
      <c r="H331" s="144" t="s">
        <v>32</v>
      </c>
      <c r="I331" s="146"/>
      <c r="L331" s="142"/>
      <c r="M331" s="147"/>
      <c r="T331" s="148"/>
      <c r="AT331" s="144" t="s">
        <v>159</v>
      </c>
      <c r="AU331" s="144" t="s">
        <v>89</v>
      </c>
      <c r="AV331" s="12" t="s">
        <v>40</v>
      </c>
      <c r="AW331" s="12" t="s">
        <v>38</v>
      </c>
      <c r="AX331" s="12" t="s">
        <v>80</v>
      </c>
      <c r="AY331" s="144" t="s">
        <v>150</v>
      </c>
    </row>
    <row r="332" spans="2:51" s="12" customFormat="1">
      <c r="B332" s="142"/>
      <c r="D332" s="143" t="s">
        <v>159</v>
      </c>
      <c r="E332" s="144" t="s">
        <v>32</v>
      </c>
      <c r="F332" s="145" t="s">
        <v>1688</v>
      </c>
      <c r="H332" s="144" t="s">
        <v>32</v>
      </c>
      <c r="I332" s="146"/>
      <c r="L332" s="142"/>
      <c r="M332" s="147"/>
      <c r="T332" s="148"/>
      <c r="AT332" s="144" t="s">
        <v>159</v>
      </c>
      <c r="AU332" s="144" t="s">
        <v>89</v>
      </c>
      <c r="AV332" s="12" t="s">
        <v>40</v>
      </c>
      <c r="AW332" s="12" t="s">
        <v>38</v>
      </c>
      <c r="AX332" s="12" t="s">
        <v>80</v>
      </c>
      <c r="AY332" s="144" t="s">
        <v>150</v>
      </c>
    </row>
    <row r="333" spans="2:51" s="12" customFormat="1">
      <c r="B333" s="142"/>
      <c r="D333" s="143" t="s">
        <v>159</v>
      </c>
      <c r="E333" s="144" t="s">
        <v>32</v>
      </c>
      <c r="F333" s="145" t="s">
        <v>1689</v>
      </c>
      <c r="H333" s="144" t="s">
        <v>32</v>
      </c>
      <c r="I333" s="146"/>
      <c r="L333" s="142"/>
      <c r="M333" s="147"/>
      <c r="T333" s="148"/>
      <c r="AT333" s="144" t="s">
        <v>159</v>
      </c>
      <c r="AU333" s="144" t="s">
        <v>89</v>
      </c>
      <c r="AV333" s="12" t="s">
        <v>40</v>
      </c>
      <c r="AW333" s="12" t="s">
        <v>38</v>
      </c>
      <c r="AX333" s="12" t="s">
        <v>80</v>
      </c>
      <c r="AY333" s="144" t="s">
        <v>150</v>
      </c>
    </row>
    <row r="334" spans="2:51" s="12" customFormat="1">
      <c r="B334" s="142"/>
      <c r="D334" s="143" t="s">
        <v>159</v>
      </c>
      <c r="E334" s="144" t="s">
        <v>32</v>
      </c>
      <c r="F334" s="145" t="s">
        <v>1690</v>
      </c>
      <c r="H334" s="144" t="s">
        <v>32</v>
      </c>
      <c r="I334" s="146"/>
      <c r="L334" s="142"/>
      <c r="M334" s="147"/>
      <c r="T334" s="148"/>
      <c r="AT334" s="144" t="s">
        <v>159</v>
      </c>
      <c r="AU334" s="144" t="s">
        <v>89</v>
      </c>
      <c r="AV334" s="12" t="s">
        <v>40</v>
      </c>
      <c r="AW334" s="12" t="s">
        <v>38</v>
      </c>
      <c r="AX334" s="12" t="s">
        <v>80</v>
      </c>
      <c r="AY334" s="144" t="s">
        <v>150</v>
      </c>
    </row>
    <row r="335" spans="2:51" s="12" customFormat="1">
      <c r="B335" s="142"/>
      <c r="D335" s="143" t="s">
        <v>159</v>
      </c>
      <c r="E335" s="144" t="s">
        <v>32</v>
      </c>
      <c r="F335" s="145" t="s">
        <v>1691</v>
      </c>
      <c r="H335" s="144" t="s">
        <v>32</v>
      </c>
      <c r="I335" s="146"/>
      <c r="L335" s="142"/>
      <c r="M335" s="147"/>
      <c r="T335" s="148"/>
      <c r="AT335" s="144" t="s">
        <v>159</v>
      </c>
      <c r="AU335" s="144" t="s">
        <v>89</v>
      </c>
      <c r="AV335" s="12" t="s">
        <v>40</v>
      </c>
      <c r="AW335" s="12" t="s">
        <v>38</v>
      </c>
      <c r="AX335" s="12" t="s">
        <v>80</v>
      </c>
      <c r="AY335" s="144" t="s">
        <v>150</v>
      </c>
    </row>
    <row r="336" spans="2:51" s="12" customFormat="1">
      <c r="B336" s="142"/>
      <c r="D336" s="143" t="s">
        <v>159</v>
      </c>
      <c r="E336" s="144" t="s">
        <v>32</v>
      </c>
      <c r="F336" s="145" t="s">
        <v>1692</v>
      </c>
      <c r="H336" s="144" t="s">
        <v>32</v>
      </c>
      <c r="I336" s="146"/>
      <c r="L336" s="142"/>
      <c r="M336" s="147"/>
      <c r="T336" s="148"/>
      <c r="AT336" s="144" t="s">
        <v>159</v>
      </c>
      <c r="AU336" s="144" t="s">
        <v>89</v>
      </c>
      <c r="AV336" s="12" t="s">
        <v>40</v>
      </c>
      <c r="AW336" s="12" t="s">
        <v>38</v>
      </c>
      <c r="AX336" s="12" t="s">
        <v>80</v>
      </c>
      <c r="AY336" s="144" t="s">
        <v>150</v>
      </c>
    </row>
    <row r="337" spans="2:65" s="12" customFormat="1">
      <c r="B337" s="142"/>
      <c r="D337" s="143" t="s">
        <v>159</v>
      </c>
      <c r="E337" s="144" t="s">
        <v>32</v>
      </c>
      <c r="F337" s="145" t="s">
        <v>1693</v>
      </c>
      <c r="H337" s="144" t="s">
        <v>32</v>
      </c>
      <c r="I337" s="146"/>
      <c r="L337" s="142"/>
      <c r="M337" s="147"/>
      <c r="T337" s="148"/>
      <c r="AT337" s="144" t="s">
        <v>159</v>
      </c>
      <c r="AU337" s="144" t="s">
        <v>89</v>
      </c>
      <c r="AV337" s="12" t="s">
        <v>40</v>
      </c>
      <c r="AW337" s="12" t="s">
        <v>38</v>
      </c>
      <c r="AX337" s="12" t="s">
        <v>80</v>
      </c>
      <c r="AY337" s="144" t="s">
        <v>150</v>
      </c>
    </row>
    <row r="338" spans="2:65" s="12" customFormat="1">
      <c r="B338" s="142"/>
      <c r="D338" s="143" t="s">
        <v>159</v>
      </c>
      <c r="E338" s="144" t="s">
        <v>32</v>
      </c>
      <c r="F338" s="145" t="s">
        <v>1694</v>
      </c>
      <c r="H338" s="144" t="s">
        <v>32</v>
      </c>
      <c r="I338" s="146"/>
      <c r="L338" s="142"/>
      <c r="M338" s="147"/>
      <c r="T338" s="148"/>
      <c r="AT338" s="144" t="s">
        <v>159</v>
      </c>
      <c r="AU338" s="144" t="s">
        <v>89</v>
      </c>
      <c r="AV338" s="12" t="s">
        <v>40</v>
      </c>
      <c r="AW338" s="12" t="s">
        <v>38</v>
      </c>
      <c r="AX338" s="12" t="s">
        <v>80</v>
      </c>
      <c r="AY338" s="144" t="s">
        <v>150</v>
      </c>
    </row>
    <row r="339" spans="2:65" s="13" customFormat="1">
      <c r="B339" s="149"/>
      <c r="D339" s="143" t="s">
        <v>159</v>
      </c>
      <c r="E339" s="150" t="s">
        <v>32</v>
      </c>
      <c r="F339" s="151" t="s">
        <v>1438</v>
      </c>
      <c r="H339" s="152">
        <v>1445.9770000000001</v>
      </c>
      <c r="I339" s="153"/>
      <c r="L339" s="149"/>
      <c r="M339" s="154"/>
      <c r="T339" s="155"/>
      <c r="AT339" s="150" t="s">
        <v>159</v>
      </c>
      <c r="AU339" s="150" t="s">
        <v>89</v>
      </c>
      <c r="AV339" s="13" t="s">
        <v>89</v>
      </c>
      <c r="AW339" s="13" t="s">
        <v>38</v>
      </c>
      <c r="AX339" s="13" t="s">
        <v>40</v>
      </c>
      <c r="AY339" s="150" t="s">
        <v>150</v>
      </c>
    </row>
    <row r="340" spans="2:65" s="1" customFormat="1" ht="37.799999999999997" customHeight="1">
      <c r="B340" s="34"/>
      <c r="C340" s="129" t="s">
        <v>183</v>
      </c>
      <c r="D340" s="129" t="s">
        <v>152</v>
      </c>
      <c r="E340" s="130" t="s">
        <v>1764</v>
      </c>
      <c r="F340" s="131" t="s">
        <v>1765</v>
      </c>
      <c r="G340" s="132" t="s">
        <v>155</v>
      </c>
      <c r="H340" s="133">
        <v>96.834000000000003</v>
      </c>
      <c r="I340" s="134"/>
      <c r="J340" s="135">
        <f>ROUND(I340*H340,2)</f>
        <v>0</v>
      </c>
      <c r="K340" s="131" t="s">
        <v>172</v>
      </c>
      <c r="L340" s="34"/>
      <c r="M340" s="136" t="s">
        <v>32</v>
      </c>
      <c r="N340" s="137" t="s">
        <v>51</v>
      </c>
      <c r="P340" s="138">
        <f>O340*H340</f>
        <v>0</v>
      </c>
      <c r="Q340" s="138">
        <v>1.9290000000000002E-2</v>
      </c>
      <c r="R340" s="138">
        <f>Q340*H340</f>
        <v>1.8679278600000002</v>
      </c>
      <c r="S340" s="138">
        <v>0.02</v>
      </c>
      <c r="T340" s="139">
        <f>S340*H340</f>
        <v>1.9366800000000002</v>
      </c>
      <c r="AR340" s="140" t="s">
        <v>157</v>
      </c>
      <c r="AT340" s="140" t="s">
        <v>152</v>
      </c>
      <c r="AU340" s="140" t="s">
        <v>89</v>
      </c>
      <c r="AY340" s="18" t="s">
        <v>150</v>
      </c>
      <c r="BE340" s="141">
        <f>IF(N340="základní",J340,0)</f>
        <v>0</v>
      </c>
      <c r="BF340" s="141">
        <f>IF(N340="snížená",J340,0)</f>
        <v>0</v>
      </c>
      <c r="BG340" s="141">
        <f>IF(N340="zákl. přenesená",J340,0)</f>
        <v>0</v>
      </c>
      <c r="BH340" s="141">
        <f>IF(N340="sníž. přenesená",J340,0)</f>
        <v>0</v>
      </c>
      <c r="BI340" s="141">
        <f>IF(N340="nulová",J340,0)</f>
        <v>0</v>
      </c>
      <c r="BJ340" s="18" t="s">
        <v>40</v>
      </c>
      <c r="BK340" s="141">
        <f>ROUND(I340*H340,2)</f>
        <v>0</v>
      </c>
      <c r="BL340" s="18" t="s">
        <v>157</v>
      </c>
      <c r="BM340" s="140" t="s">
        <v>1766</v>
      </c>
    </row>
    <row r="341" spans="2:65" s="1" customFormat="1">
      <c r="B341" s="34"/>
      <c r="D341" s="163" t="s">
        <v>174</v>
      </c>
      <c r="F341" s="164" t="s">
        <v>1767</v>
      </c>
      <c r="I341" s="165"/>
      <c r="L341" s="34"/>
      <c r="M341" s="166"/>
      <c r="T341" s="55"/>
      <c r="AT341" s="18" t="s">
        <v>174</v>
      </c>
      <c r="AU341" s="18" t="s">
        <v>89</v>
      </c>
    </row>
    <row r="342" spans="2:65" s="12" customFormat="1">
      <c r="B342" s="142"/>
      <c r="D342" s="143" t="s">
        <v>159</v>
      </c>
      <c r="E342" s="144" t="s">
        <v>32</v>
      </c>
      <c r="F342" s="145" t="s">
        <v>1603</v>
      </c>
      <c r="H342" s="144" t="s">
        <v>32</v>
      </c>
      <c r="I342" s="146"/>
      <c r="L342" s="142"/>
      <c r="M342" s="147"/>
      <c r="T342" s="148"/>
      <c r="AT342" s="144" t="s">
        <v>159</v>
      </c>
      <c r="AU342" s="144" t="s">
        <v>89</v>
      </c>
      <c r="AV342" s="12" t="s">
        <v>40</v>
      </c>
      <c r="AW342" s="12" t="s">
        <v>38</v>
      </c>
      <c r="AX342" s="12" t="s">
        <v>80</v>
      </c>
      <c r="AY342" s="144" t="s">
        <v>150</v>
      </c>
    </row>
    <row r="343" spans="2:65" s="12" customFormat="1">
      <c r="B343" s="142"/>
      <c r="D343" s="143" t="s">
        <v>159</v>
      </c>
      <c r="E343" s="144" t="s">
        <v>32</v>
      </c>
      <c r="F343" s="145" t="s">
        <v>1768</v>
      </c>
      <c r="H343" s="144" t="s">
        <v>32</v>
      </c>
      <c r="I343" s="146"/>
      <c r="L343" s="142"/>
      <c r="M343" s="147"/>
      <c r="T343" s="148"/>
      <c r="AT343" s="144" t="s">
        <v>159</v>
      </c>
      <c r="AU343" s="144" t="s">
        <v>89</v>
      </c>
      <c r="AV343" s="12" t="s">
        <v>40</v>
      </c>
      <c r="AW343" s="12" t="s">
        <v>38</v>
      </c>
      <c r="AX343" s="12" t="s">
        <v>80</v>
      </c>
      <c r="AY343" s="144" t="s">
        <v>150</v>
      </c>
    </row>
    <row r="344" spans="2:65" s="12" customFormat="1">
      <c r="B344" s="142"/>
      <c r="D344" s="143" t="s">
        <v>159</v>
      </c>
      <c r="E344" s="144" t="s">
        <v>32</v>
      </c>
      <c r="F344" s="145" t="s">
        <v>1769</v>
      </c>
      <c r="H344" s="144" t="s">
        <v>32</v>
      </c>
      <c r="I344" s="146"/>
      <c r="L344" s="142"/>
      <c r="M344" s="147"/>
      <c r="T344" s="148"/>
      <c r="AT344" s="144" t="s">
        <v>159</v>
      </c>
      <c r="AU344" s="144" t="s">
        <v>89</v>
      </c>
      <c r="AV344" s="12" t="s">
        <v>40</v>
      </c>
      <c r="AW344" s="12" t="s">
        <v>38</v>
      </c>
      <c r="AX344" s="12" t="s">
        <v>80</v>
      </c>
      <c r="AY344" s="144" t="s">
        <v>150</v>
      </c>
    </row>
    <row r="345" spans="2:65" s="12" customFormat="1">
      <c r="B345" s="142"/>
      <c r="D345" s="143" t="s">
        <v>159</v>
      </c>
      <c r="E345" s="144" t="s">
        <v>32</v>
      </c>
      <c r="F345" s="145" t="s">
        <v>1768</v>
      </c>
      <c r="H345" s="144" t="s">
        <v>32</v>
      </c>
      <c r="I345" s="146"/>
      <c r="L345" s="142"/>
      <c r="M345" s="147"/>
      <c r="T345" s="148"/>
      <c r="AT345" s="144" t="s">
        <v>159</v>
      </c>
      <c r="AU345" s="144" t="s">
        <v>89</v>
      </c>
      <c r="AV345" s="12" t="s">
        <v>40</v>
      </c>
      <c r="AW345" s="12" t="s">
        <v>38</v>
      </c>
      <c r="AX345" s="12" t="s">
        <v>80</v>
      </c>
      <c r="AY345" s="144" t="s">
        <v>150</v>
      </c>
    </row>
    <row r="346" spans="2:65" s="12" customFormat="1">
      <c r="B346" s="142"/>
      <c r="D346" s="143" t="s">
        <v>159</v>
      </c>
      <c r="E346" s="144" t="s">
        <v>32</v>
      </c>
      <c r="F346" s="145" t="s">
        <v>1770</v>
      </c>
      <c r="H346" s="144" t="s">
        <v>32</v>
      </c>
      <c r="I346" s="146"/>
      <c r="L346" s="142"/>
      <c r="M346" s="147"/>
      <c r="T346" s="148"/>
      <c r="AT346" s="144" t="s">
        <v>159</v>
      </c>
      <c r="AU346" s="144" t="s">
        <v>89</v>
      </c>
      <c r="AV346" s="12" t="s">
        <v>40</v>
      </c>
      <c r="AW346" s="12" t="s">
        <v>38</v>
      </c>
      <c r="AX346" s="12" t="s">
        <v>80</v>
      </c>
      <c r="AY346" s="144" t="s">
        <v>150</v>
      </c>
    </row>
    <row r="347" spans="2:65" s="12" customFormat="1">
      <c r="B347" s="142"/>
      <c r="D347" s="143" t="s">
        <v>159</v>
      </c>
      <c r="E347" s="144" t="s">
        <v>32</v>
      </c>
      <c r="F347" s="145" t="s">
        <v>1771</v>
      </c>
      <c r="H347" s="144" t="s">
        <v>32</v>
      </c>
      <c r="I347" s="146"/>
      <c r="L347" s="142"/>
      <c r="M347" s="147"/>
      <c r="T347" s="148"/>
      <c r="AT347" s="144" t="s">
        <v>159</v>
      </c>
      <c r="AU347" s="144" t="s">
        <v>89</v>
      </c>
      <c r="AV347" s="12" t="s">
        <v>40</v>
      </c>
      <c r="AW347" s="12" t="s">
        <v>38</v>
      </c>
      <c r="AX347" s="12" t="s">
        <v>80</v>
      </c>
      <c r="AY347" s="144" t="s">
        <v>150</v>
      </c>
    </row>
    <row r="348" spans="2:65" s="12" customFormat="1">
      <c r="B348" s="142"/>
      <c r="D348" s="143" t="s">
        <v>159</v>
      </c>
      <c r="E348" s="144" t="s">
        <v>32</v>
      </c>
      <c r="F348" s="145" t="s">
        <v>1772</v>
      </c>
      <c r="H348" s="144" t="s">
        <v>32</v>
      </c>
      <c r="I348" s="146"/>
      <c r="L348" s="142"/>
      <c r="M348" s="147"/>
      <c r="T348" s="148"/>
      <c r="AT348" s="144" t="s">
        <v>159</v>
      </c>
      <c r="AU348" s="144" t="s">
        <v>89</v>
      </c>
      <c r="AV348" s="12" t="s">
        <v>40</v>
      </c>
      <c r="AW348" s="12" t="s">
        <v>38</v>
      </c>
      <c r="AX348" s="12" t="s">
        <v>80</v>
      </c>
      <c r="AY348" s="144" t="s">
        <v>150</v>
      </c>
    </row>
    <row r="349" spans="2:65" s="12" customFormat="1" ht="20.399999999999999">
      <c r="B349" s="142"/>
      <c r="D349" s="143" t="s">
        <v>159</v>
      </c>
      <c r="E349" s="144" t="s">
        <v>32</v>
      </c>
      <c r="F349" s="145" t="s">
        <v>1773</v>
      </c>
      <c r="H349" s="144" t="s">
        <v>32</v>
      </c>
      <c r="I349" s="146"/>
      <c r="L349" s="142"/>
      <c r="M349" s="147"/>
      <c r="T349" s="148"/>
      <c r="AT349" s="144" t="s">
        <v>159</v>
      </c>
      <c r="AU349" s="144" t="s">
        <v>89</v>
      </c>
      <c r="AV349" s="12" t="s">
        <v>40</v>
      </c>
      <c r="AW349" s="12" t="s">
        <v>38</v>
      </c>
      <c r="AX349" s="12" t="s">
        <v>80</v>
      </c>
      <c r="AY349" s="144" t="s">
        <v>150</v>
      </c>
    </row>
    <row r="350" spans="2:65" s="13" customFormat="1">
      <c r="B350" s="149"/>
      <c r="D350" s="143" t="s">
        <v>159</v>
      </c>
      <c r="E350" s="150" t="s">
        <v>32</v>
      </c>
      <c r="F350" s="151" t="s">
        <v>1444</v>
      </c>
      <c r="H350" s="152">
        <v>96.834000000000003</v>
      </c>
      <c r="I350" s="153"/>
      <c r="L350" s="149"/>
      <c r="M350" s="154"/>
      <c r="T350" s="155"/>
      <c r="AT350" s="150" t="s">
        <v>159</v>
      </c>
      <c r="AU350" s="150" t="s">
        <v>89</v>
      </c>
      <c r="AV350" s="13" t="s">
        <v>89</v>
      </c>
      <c r="AW350" s="13" t="s">
        <v>38</v>
      </c>
      <c r="AX350" s="13" t="s">
        <v>40</v>
      </c>
      <c r="AY350" s="150" t="s">
        <v>150</v>
      </c>
    </row>
    <row r="351" spans="2:65" s="1" customFormat="1" ht="37.799999999999997" customHeight="1">
      <c r="B351" s="34"/>
      <c r="C351" s="129" t="s">
        <v>190</v>
      </c>
      <c r="D351" s="129" t="s">
        <v>152</v>
      </c>
      <c r="E351" s="130" t="s">
        <v>1774</v>
      </c>
      <c r="F351" s="131" t="s">
        <v>1775</v>
      </c>
      <c r="G351" s="132" t="s">
        <v>155</v>
      </c>
      <c r="H351" s="133">
        <v>500</v>
      </c>
      <c r="I351" s="134"/>
      <c r="J351" s="135">
        <f>ROUND(I351*H351,2)</f>
        <v>0</v>
      </c>
      <c r="K351" s="131" t="s">
        <v>172</v>
      </c>
      <c r="L351" s="34"/>
      <c r="M351" s="136" t="s">
        <v>32</v>
      </c>
      <c r="N351" s="137" t="s">
        <v>51</v>
      </c>
      <c r="P351" s="138">
        <f>O351*H351</f>
        <v>0</v>
      </c>
      <c r="Q351" s="138">
        <v>2.0930000000000001E-2</v>
      </c>
      <c r="R351" s="138">
        <f>Q351*H351</f>
        <v>10.465</v>
      </c>
      <c r="S351" s="138">
        <v>0.02</v>
      </c>
      <c r="T351" s="139">
        <f>S351*H351</f>
        <v>10</v>
      </c>
      <c r="AR351" s="140" t="s">
        <v>157</v>
      </c>
      <c r="AT351" s="140" t="s">
        <v>152</v>
      </c>
      <c r="AU351" s="140" t="s">
        <v>89</v>
      </c>
      <c r="AY351" s="18" t="s">
        <v>150</v>
      </c>
      <c r="BE351" s="141">
        <f>IF(N351="základní",J351,0)</f>
        <v>0</v>
      </c>
      <c r="BF351" s="141">
        <f>IF(N351="snížená",J351,0)</f>
        <v>0</v>
      </c>
      <c r="BG351" s="141">
        <f>IF(N351="zákl. přenesená",J351,0)</f>
        <v>0</v>
      </c>
      <c r="BH351" s="141">
        <f>IF(N351="sníž. přenesená",J351,0)</f>
        <v>0</v>
      </c>
      <c r="BI351" s="141">
        <f>IF(N351="nulová",J351,0)</f>
        <v>0</v>
      </c>
      <c r="BJ351" s="18" t="s">
        <v>40</v>
      </c>
      <c r="BK351" s="141">
        <f>ROUND(I351*H351,2)</f>
        <v>0</v>
      </c>
      <c r="BL351" s="18" t="s">
        <v>157</v>
      </c>
      <c r="BM351" s="140" t="s">
        <v>1776</v>
      </c>
    </row>
    <row r="352" spans="2:65" s="1" customFormat="1">
      <c r="B352" s="34"/>
      <c r="D352" s="163" t="s">
        <v>174</v>
      </c>
      <c r="F352" s="164" t="s">
        <v>1777</v>
      </c>
      <c r="I352" s="165"/>
      <c r="L352" s="34"/>
      <c r="M352" s="166"/>
      <c r="T352" s="55"/>
      <c r="AT352" s="18" t="s">
        <v>174</v>
      </c>
      <c r="AU352" s="18" t="s">
        <v>89</v>
      </c>
    </row>
    <row r="353" spans="2:65" s="12" customFormat="1">
      <c r="B353" s="142"/>
      <c r="D353" s="143" t="s">
        <v>159</v>
      </c>
      <c r="E353" s="144" t="s">
        <v>32</v>
      </c>
      <c r="F353" s="145" t="s">
        <v>1778</v>
      </c>
      <c r="H353" s="144" t="s">
        <v>32</v>
      </c>
      <c r="I353" s="146"/>
      <c r="L353" s="142"/>
      <c r="M353" s="147"/>
      <c r="T353" s="148"/>
      <c r="AT353" s="144" t="s">
        <v>159</v>
      </c>
      <c r="AU353" s="144" t="s">
        <v>89</v>
      </c>
      <c r="AV353" s="12" t="s">
        <v>40</v>
      </c>
      <c r="AW353" s="12" t="s">
        <v>38</v>
      </c>
      <c r="AX353" s="12" t="s">
        <v>80</v>
      </c>
      <c r="AY353" s="144" t="s">
        <v>150</v>
      </c>
    </row>
    <row r="354" spans="2:65" s="13" customFormat="1">
      <c r="B354" s="149"/>
      <c r="D354" s="143" t="s">
        <v>159</v>
      </c>
      <c r="E354" s="150" t="s">
        <v>32</v>
      </c>
      <c r="F354" s="151" t="s">
        <v>1779</v>
      </c>
      <c r="H354" s="152">
        <v>500</v>
      </c>
      <c r="I354" s="153"/>
      <c r="L354" s="149"/>
      <c r="M354" s="154"/>
      <c r="T354" s="155"/>
      <c r="AT354" s="150" t="s">
        <v>159</v>
      </c>
      <c r="AU354" s="150" t="s">
        <v>89</v>
      </c>
      <c r="AV354" s="13" t="s">
        <v>89</v>
      </c>
      <c r="AW354" s="13" t="s">
        <v>38</v>
      </c>
      <c r="AX354" s="13" t="s">
        <v>40</v>
      </c>
      <c r="AY354" s="150" t="s">
        <v>150</v>
      </c>
    </row>
    <row r="355" spans="2:65" s="1" customFormat="1" ht="37.799999999999997" customHeight="1">
      <c r="B355" s="34"/>
      <c r="C355" s="129" t="s">
        <v>198</v>
      </c>
      <c r="D355" s="129" t="s">
        <v>152</v>
      </c>
      <c r="E355" s="130" t="s">
        <v>1780</v>
      </c>
      <c r="F355" s="131" t="s">
        <v>1781</v>
      </c>
      <c r="G355" s="132" t="s">
        <v>155</v>
      </c>
      <c r="H355" s="133">
        <v>769.2</v>
      </c>
      <c r="I355" s="134"/>
      <c r="J355" s="135">
        <f>ROUND(I355*H355,2)</f>
        <v>0</v>
      </c>
      <c r="K355" s="131" t="s">
        <v>172</v>
      </c>
      <c r="L355" s="34"/>
      <c r="M355" s="136" t="s">
        <v>32</v>
      </c>
      <c r="N355" s="137" t="s">
        <v>51</v>
      </c>
      <c r="P355" s="138">
        <f>O355*H355</f>
        <v>0</v>
      </c>
      <c r="Q355" s="138">
        <v>5.5000000000000003E-4</v>
      </c>
      <c r="R355" s="138">
        <f>Q355*H355</f>
        <v>0.42306000000000005</v>
      </c>
      <c r="S355" s="138">
        <v>5.9999999999999995E-4</v>
      </c>
      <c r="T355" s="139">
        <f>S355*H355</f>
        <v>0.46151999999999999</v>
      </c>
      <c r="AR355" s="140" t="s">
        <v>157</v>
      </c>
      <c r="AT355" s="140" t="s">
        <v>152</v>
      </c>
      <c r="AU355" s="140" t="s">
        <v>89</v>
      </c>
      <c r="AY355" s="18" t="s">
        <v>150</v>
      </c>
      <c r="BE355" s="141">
        <f>IF(N355="základní",J355,0)</f>
        <v>0</v>
      </c>
      <c r="BF355" s="141">
        <f>IF(N355="snížená",J355,0)</f>
        <v>0</v>
      </c>
      <c r="BG355" s="141">
        <f>IF(N355="zákl. přenesená",J355,0)</f>
        <v>0</v>
      </c>
      <c r="BH355" s="141">
        <f>IF(N355="sníž. přenesená",J355,0)</f>
        <v>0</v>
      </c>
      <c r="BI355" s="141">
        <f>IF(N355="nulová",J355,0)</f>
        <v>0</v>
      </c>
      <c r="BJ355" s="18" t="s">
        <v>40</v>
      </c>
      <c r="BK355" s="141">
        <f>ROUND(I355*H355,2)</f>
        <v>0</v>
      </c>
      <c r="BL355" s="18" t="s">
        <v>157</v>
      </c>
      <c r="BM355" s="140" t="s">
        <v>1782</v>
      </c>
    </row>
    <row r="356" spans="2:65" s="1" customFormat="1">
      <c r="B356" s="34"/>
      <c r="D356" s="163" t="s">
        <v>174</v>
      </c>
      <c r="F356" s="164" t="s">
        <v>1783</v>
      </c>
      <c r="I356" s="165"/>
      <c r="L356" s="34"/>
      <c r="M356" s="166"/>
      <c r="T356" s="55"/>
      <c r="AT356" s="18" t="s">
        <v>174</v>
      </c>
      <c r="AU356" s="18" t="s">
        <v>89</v>
      </c>
    </row>
    <row r="357" spans="2:65" s="12" customFormat="1">
      <c r="B357" s="142"/>
      <c r="D357" s="143" t="s">
        <v>159</v>
      </c>
      <c r="E357" s="144" t="s">
        <v>32</v>
      </c>
      <c r="F357" s="145" t="s">
        <v>1603</v>
      </c>
      <c r="H357" s="144" t="s">
        <v>32</v>
      </c>
      <c r="I357" s="146"/>
      <c r="L357" s="142"/>
      <c r="M357" s="147"/>
      <c r="T357" s="148"/>
      <c r="AT357" s="144" t="s">
        <v>159</v>
      </c>
      <c r="AU357" s="144" t="s">
        <v>89</v>
      </c>
      <c r="AV357" s="12" t="s">
        <v>40</v>
      </c>
      <c r="AW357" s="12" t="s">
        <v>38</v>
      </c>
      <c r="AX357" s="12" t="s">
        <v>80</v>
      </c>
      <c r="AY357" s="144" t="s">
        <v>150</v>
      </c>
    </row>
    <row r="358" spans="2:65" s="12" customFormat="1" ht="20.399999999999999">
      <c r="B358" s="142"/>
      <c r="D358" s="143" t="s">
        <v>159</v>
      </c>
      <c r="E358" s="144" t="s">
        <v>32</v>
      </c>
      <c r="F358" s="145" t="s">
        <v>1784</v>
      </c>
      <c r="H358" s="144" t="s">
        <v>32</v>
      </c>
      <c r="I358" s="146"/>
      <c r="L358" s="142"/>
      <c r="M358" s="147"/>
      <c r="T358" s="148"/>
      <c r="AT358" s="144" t="s">
        <v>159</v>
      </c>
      <c r="AU358" s="144" t="s">
        <v>89</v>
      </c>
      <c r="AV358" s="12" t="s">
        <v>40</v>
      </c>
      <c r="AW358" s="12" t="s">
        <v>38</v>
      </c>
      <c r="AX358" s="12" t="s">
        <v>80</v>
      </c>
      <c r="AY358" s="144" t="s">
        <v>150</v>
      </c>
    </row>
    <row r="359" spans="2:65" s="12" customFormat="1" ht="30.6">
      <c r="B359" s="142"/>
      <c r="D359" s="143" t="s">
        <v>159</v>
      </c>
      <c r="E359" s="144" t="s">
        <v>32</v>
      </c>
      <c r="F359" s="145" t="s">
        <v>1785</v>
      </c>
      <c r="H359" s="144" t="s">
        <v>32</v>
      </c>
      <c r="I359" s="146"/>
      <c r="L359" s="142"/>
      <c r="M359" s="147"/>
      <c r="T359" s="148"/>
      <c r="AT359" s="144" t="s">
        <v>159</v>
      </c>
      <c r="AU359" s="144" t="s">
        <v>89</v>
      </c>
      <c r="AV359" s="12" t="s">
        <v>40</v>
      </c>
      <c r="AW359" s="12" t="s">
        <v>38</v>
      </c>
      <c r="AX359" s="12" t="s">
        <v>80</v>
      </c>
      <c r="AY359" s="144" t="s">
        <v>150</v>
      </c>
    </row>
    <row r="360" spans="2:65" s="13" customFormat="1">
      <c r="B360" s="149"/>
      <c r="D360" s="143" t="s">
        <v>159</v>
      </c>
      <c r="E360" s="150" t="s">
        <v>32</v>
      </c>
      <c r="F360" s="151" t="s">
        <v>1447</v>
      </c>
      <c r="H360" s="152">
        <v>769.2</v>
      </c>
      <c r="I360" s="153"/>
      <c r="L360" s="149"/>
      <c r="M360" s="154"/>
      <c r="T360" s="155"/>
      <c r="AT360" s="150" t="s">
        <v>159</v>
      </c>
      <c r="AU360" s="150" t="s">
        <v>89</v>
      </c>
      <c r="AV360" s="13" t="s">
        <v>89</v>
      </c>
      <c r="AW360" s="13" t="s">
        <v>38</v>
      </c>
      <c r="AX360" s="13" t="s">
        <v>40</v>
      </c>
      <c r="AY360" s="150" t="s">
        <v>150</v>
      </c>
    </row>
    <row r="361" spans="2:65" s="1" customFormat="1" ht="33" customHeight="1">
      <c r="B361" s="34"/>
      <c r="C361" s="129" t="s">
        <v>204</v>
      </c>
      <c r="D361" s="129" t="s">
        <v>152</v>
      </c>
      <c r="E361" s="130" t="s">
        <v>1786</v>
      </c>
      <c r="F361" s="131" t="s">
        <v>1787</v>
      </c>
      <c r="G361" s="132" t="s">
        <v>165</v>
      </c>
      <c r="H361" s="133">
        <v>76.92</v>
      </c>
      <c r="I361" s="134"/>
      <c r="J361" s="135">
        <f>ROUND(I361*H361,2)</f>
        <v>0</v>
      </c>
      <c r="K361" s="131" t="s">
        <v>172</v>
      </c>
      <c r="L361" s="34"/>
      <c r="M361" s="136" t="s">
        <v>32</v>
      </c>
      <c r="N361" s="137" t="s">
        <v>51</v>
      </c>
      <c r="P361" s="138">
        <f>O361*H361</f>
        <v>0</v>
      </c>
      <c r="Q361" s="138">
        <v>2.5018699999999998</v>
      </c>
      <c r="R361" s="138">
        <f>Q361*H361</f>
        <v>192.4438404</v>
      </c>
      <c r="S361" s="138">
        <v>0</v>
      </c>
      <c r="T361" s="139">
        <f>S361*H361</f>
        <v>0</v>
      </c>
      <c r="AR361" s="140" t="s">
        <v>157</v>
      </c>
      <c r="AT361" s="140" t="s">
        <v>152</v>
      </c>
      <c r="AU361" s="140" t="s">
        <v>89</v>
      </c>
      <c r="AY361" s="18" t="s">
        <v>150</v>
      </c>
      <c r="BE361" s="141">
        <f>IF(N361="základní",J361,0)</f>
        <v>0</v>
      </c>
      <c r="BF361" s="141">
        <f>IF(N361="snížená",J361,0)</f>
        <v>0</v>
      </c>
      <c r="BG361" s="141">
        <f>IF(N361="zákl. přenesená",J361,0)</f>
        <v>0</v>
      </c>
      <c r="BH361" s="141">
        <f>IF(N361="sníž. přenesená",J361,0)</f>
        <v>0</v>
      </c>
      <c r="BI361" s="141">
        <f>IF(N361="nulová",J361,0)</f>
        <v>0</v>
      </c>
      <c r="BJ361" s="18" t="s">
        <v>40</v>
      </c>
      <c r="BK361" s="141">
        <f>ROUND(I361*H361,2)</f>
        <v>0</v>
      </c>
      <c r="BL361" s="18" t="s">
        <v>157</v>
      </c>
      <c r="BM361" s="140" t="s">
        <v>1788</v>
      </c>
    </row>
    <row r="362" spans="2:65" s="1" customFormat="1">
      <c r="B362" s="34"/>
      <c r="D362" s="163" t="s">
        <v>174</v>
      </c>
      <c r="F362" s="164" t="s">
        <v>1789</v>
      </c>
      <c r="I362" s="165"/>
      <c r="L362" s="34"/>
      <c r="M362" s="166"/>
      <c r="T362" s="55"/>
      <c r="AT362" s="18" t="s">
        <v>174</v>
      </c>
      <c r="AU362" s="18" t="s">
        <v>89</v>
      </c>
    </row>
    <row r="363" spans="2:65" s="12" customFormat="1">
      <c r="B363" s="142"/>
      <c r="D363" s="143" t="s">
        <v>159</v>
      </c>
      <c r="E363" s="144" t="s">
        <v>32</v>
      </c>
      <c r="F363" s="145" t="s">
        <v>1603</v>
      </c>
      <c r="H363" s="144" t="s">
        <v>32</v>
      </c>
      <c r="I363" s="146"/>
      <c r="L363" s="142"/>
      <c r="M363" s="147"/>
      <c r="T363" s="148"/>
      <c r="AT363" s="144" t="s">
        <v>159</v>
      </c>
      <c r="AU363" s="144" t="s">
        <v>89</v>
      </c>
      <c r="AV363" s="12" t="s">
        <v>40</v>
      </c>
      <c r="AW363" s="12" t="s">
        <v>38</v>
      </c>
      <c r="AX363" s="12" t="s">
        <v>80</v>
      </c>
      <c r="AY363" s="144" t="s">
        <v>150</v>
      </c>
    </row>
    <row r="364" spans="2:65" s="12" customFormat="1">
      <c r="B364" s="142"/>
      <c r="D364" s="143" t="s">
        <v>159</v>
      </c>
      <c r="E364" s="144" t="s">
        <v>32</v>
      </c>
      <c r="F364" s="145" t="s">
        <v>1790</v>
      </c>
      <c r="H364" s="144" t="s">
        <v>32</v>
      </c>
      <c r="I364" s="146"/>
      <c r="L364" s="142"/>
      <c r="M364" s="147"/>
      <c r="T364" s="148"/>
      <c r="AT364" s="144" t="s">
        <v>159</v>
      </c>
      <c r="AU364" s="144" t="s">
        <v>89</v>
      </c>
      <c r="AV364" s="12" t="s">
        <v>40</v>
      </c>
      <c r="AW364" s="12" t="s">
        <v>38</v>
      </c>
      <c r="AX364" s="12" t="s">
        <v>80</v>
      </c>
      <c r="AY364" s="144" t="s">
        <v>150</v>
      </c>
    </row>
    <row r="365" spans="2:65" s="12" customFormat="1">
      <c r="B365" s="142"/>
      <c r="D365" s="143" t="s">
        <v>159</v>
      </c>
      <c r="E365" s="144" t="s">
        <v>32</v>
      </c>
      <c r="F365" s="145" t="s">
        <v>1791</v>
      </c>
      <c r="H365" s="144" t="s">
        <v>32</v>
      </c>
      <c r="I365" s="146"/>
      <c r="L365" s="142"/>
      <c r="M365" s="147"/>
      <c r="T365" s="148"/>
      <c r="AT365" s="144" t="s">
        <v>159</v>
      </c>
      <c r="AU365" s="144" t="s">
        <v>89</v>
      </c>
      <c r="AV365" s="12" t="s">
        <v>40</v>
      </c>
      <c r="AW365" s="12" t="s">
        <v>38</v>
      </c>
      <c r="AX365" s="12" t="s">
        <v>80</v>
      </c>
      <c r="AY365" s="144" t="s">
        <v>150</v>
      </c>
    </row>
    <row r="366" spans="2:65" s="12" customFormat="1">
      <c r="B366" s="142"/>
      <c r="D366" s="143" t="s">
        <v>159</v>
      </c>
      <c r="E366" s="144" t="s">
        <v>32</v>
      </c>
      <c r="F366" s="145" t="s">
        <v>1792</v>
      </c>
      <c r="H366" s="144" t="s">
        <v>32</v>
      </c>
      <c r="I366" s="146"/>
      <c r="L366" s="142"/>
      <c r="M366" s="147"/>
      <c r="T366" s="148"/>
      <c r="AT366" s="144" t="s">
        <v>159</v>
      </c>
      <c r="AU366" s="144" t="s">
        <v>89</v>
      </c>
      <c r="AV366" s="12" t="s">
        <v>40</v>
      </c>
      <c r="AW366" s="12" t="s">
        <v>38</v>
      </c>
      <c r="AX366" s="12" t="s">
        <v>80</v>
      </c>
      <c r="AY366" s="144" t="s">
        <v>150</v>
      </c>
    </row>
    <row r="367" spans="2:65" s="12" customFormat="1" ht="30.6">
      <c r="B367" s="142"/>
      <c r="D367" s="143" t="s">
        <v>159</v>
      </c>
      <c r="E367" s="144" t="s">
        <v>32</v>
      </c>
      <c r="F367" s="145" t="s">
        <v>1785</v>
      </c>
      <c r="H367" s="144" t="s">
        <v>32</v>
      </c>
      <c r="I367" s="146"/>
      <c r="L367" s="142"/>
      <c r="M367" s="147"/>
      <c r="T367" s="148"/>
      <c r="AT367" s="144" t="s">
        <v>159</v>
      </c>
      <c r="AU367" s="144" t="s">
        <v>89</v>
      </c>
      <c r="AV367" s="12" t="s">
        <v>40</v>
      </c>
      <c r="AW367" s="12" t="s">
        <v>38</v>
      </c>
      <c r="AX367" s="12" t="s">
        <v>80</v>
      </c>
      <c r="AY367" s="144" t="s">
        <v>150</v>
      </c>
    </row>
    <row r="368" spans="2:65" s="13" customFormat="1">
      <c r="B368" s="149"/>
      <c r="D368" s="143" t="s">
        <v>159</v>
      </c>
      <c r="E368" s="150" t="s">
        <v>32</v>
      </c>
      <c r="F368" s="151" t="s">
        <v>1450</v>
      </c>
      <c r="H368" s="152">
        <v>76.92</v>
      </c>
      <c r="I368" s="153"/>
      <c r="L368" s="149"/>
      <c r="M368" s="154"/>
      <c r="T368" s="155"/>
      <c r="AT368" s="150" t="s">
        <v>159</v>
      </c>
      <c r="AU368" s="150" t="s">
        <v>89</v>
      </c>
      <c r="AV368" s="13" t="s">
        <v>89</v>
      </c>
      <c r="AW368" s="13" t="s">
        <v>38</v>
      </c>
      <c r="AX368" s="13" t="s">
        <v>40</v>
      </c>
      <c r="AY368" s="150" t="s">
        <v>150</v>
      </c>
    </row>
    <row r="369" spans="2:65" s="1" customFormat="1" ht="37.799999999999997" customHeight="1">
      <c r="B369" s="34"/>
      <c r="C369" s="129" t="s">
        <v>210</v>
      </c>
      <c r="D369" s="129" t="s">
        <v>152</v>
      </c>
      <c r="E369" s="130" t="s">
        <v>836</v>
      </c>
      <c r="F369" s="131" t="s">
        <v>837</v>
      </c>
      <c r="G369" s="132" t="s">
        <v>165</v>
      </c>
      <c r="H369" s="133">
        <v>76.92</v>
      </c>
      <c r="I369" s="134"/>
      <c r="J369" s="135">
        <f>ROUND(I369*H369,2)</f>
        <v>0</v>
      </c>
      <c r="K369" s="131" t="s">
        <v>172</v>
      </c>
      <c r="L369" s="34"/>
      <c r="M369" s="136" t="s">
        <v>32</v>
      </c>
      <c r="N369" s="137" t="s">
        <v>51</v>
      </c>
      <c r="P369" s="138">
        <f>O369*H369</f>
        <v>0</v>
      </c>
      <c r="Q369" s="138">
        <v>0</v>
      </c>
      <c r="R369" s="138">
        <f>Q369*H369</f>
        <v>0</v>
      </c>
      <c r="S369" s="138">
        <v>0</v>
      </c>
      <c r="T369" s="139">
        <f>S369*H369</f>
        <v>0</v>
      </c>
      <c r="AR369" s="140" t="s">
        <v>157</v>
      </c>
      <c r="AT369" s="140" t="s">
        <v>152</v>
      </c>
      <c r="AU369" s="140" t="s">
        <v>89</v>
      </c>
      <c r="AY369" s="18" t="s">
        <v>150</v>
      </c>
      <c r="BE369" s="141">
        <f>IF(N369="základní",J369,0)</f>
        <v>0</v>
      </c>
      <c r="BF369" s="141">
        <f>IF(N369="snížená",J369,0)</f>
        <v>0</v>
      </c>
      <c r="BG369" s="141">
        <f>IF(N369="zákl. přenesená",J369,0)</f>
        <v>0</v>
      </c>
      <c r="BH369" s="141">
        <f>IF(N369="sníž. přenesená",J369,0)</f>
        <v>0</v>
      </c>
      <c r="BI369" s="141">
        <f>IF(N369="nulová",J369,0)</f>
        <v>0</v>
      </c>
      <c r="BJ369" s="18" t="s">
        <v>40</v>
      </c>
      <c r="BK369" s="141">
        <f>ROUND(I369*H369,2)</f>
        <v>0</v>
      </c>
      <c r="BL369" s="18" t="s">
        <v>157</v>
      </c>
      <c r="BM369" s="140" t="s">
        <v>1793</v>
      </c>
    </row>
    <row r="370" spans="2:65" s="1" customFormat="1">
      <c r="B370" s="34"/>
      <c r="D370" s="163" t="s">
        <v>174</v>
      </c>
      <c r="F370" s="164" t="s">
        <v>839</v>
      </c>
      <c r="I370" s="165"/>
      <c r="L370" s="34"/>
      <c r="M370" s="166"/>
      <c r="T370" s="55"/>
      <c r="AT370" s="18" t="s">
        <v>174</v>
      </c>
      <c r="AU370" s="18" t="s">
        <v>89</v>
      </c>
    </row>
    <row r="371" spans="2:65" s="12" customFormat="1">
      <c r="B371" s="142"/>
      <c r="D371" s="143" t="s">
        <v>159</v>
      </c>
      <c r="E371" s="144" t="s">
        <v>32</v>
      </c>
      <c r="F371" s="145" t="s">
        <v>1603</v>
      </c>
      <c r="H371" s="144" t="s">
        <v>32</v>
      </c>
      <c r="I371" s="146"/>
      <c r="L371" s="142"/>
      <c r="M371" s="147"/>
      <c r="T371" s="148"/>
      <c r="AT371" s="144" t="s">
        <v>159</v>
      </c>
      <c r="AU371" s="144" t="s">
        <v>89</v>
      </c>
      <c r="AV371" s="12" t="s">
        <v>40</v>
      </c>
      <c r="AW371" s="12" t="s">
        <v>38</v>
      </c>
      <c r="AX371" s="12" t="s">
        <v>80</v>
      </c>
      <c r="AY371" s="144" t="s">
        <v>150</v>
      </c>
    </row>
    <row r="372" spans="2:65" s="12" customFormat="1">
      <c r="B372" s="142"/>
      <c r="D372" s="143" t="s">
        <v>159</v>
      </c>
      <c r="E372" s="144" t="s">
        <v>32</v>
      </c>
      <c r="F372" s="145" t="s">
        <v>1790</v>
      </c>
      <c r="H372" s="144" t="s">
        <v>32</v>
      </c>
      <c r="I372" s="146"/>
      <c r="L372" s="142"/>
      <c r="M372" s="147"/>
      <c r="T372" s="148"/>
      <c r="AT372" s="144" t="s">
        <v>159</v>
      </c>
      <c r="AU372" s="144" t="s">
        <v>89</v>
      </c>
      <c r="AV372" s="12" t="s">
        <v>40</v>
      </c>
      <c r="AW372" s="12" t="s">
        <v>38</v>
      </c>
      <c r="AX372" s="12" t="s">
        <v>80</v>
      </c>
      <c r="AY372" s="144" t="s">
        <v>150</v>
      </c>
    </row>
    <row r="373" spans="2:65" s="12" customFormat="1">
      <c r="B373" s="142"/>
      <c r="D373" s="143" t="s">
        <v>159</v>
      </c>
      <c r="E373" s="144" t="s">
        <v>32</v>
      </c>
      <c r="F373" s="145" t="s">
        <v>1791</v>
      </c>
      <c r="H373" s="144" t="s">
        <v>32</v>
      </c>
      <c r="I373" s="146"/>
      <c r="L373" s="142"/>
      <c r="M373" s="147"/>
      <c r="T373" s="148"/>
      <c r="AT373" s="144" t="s">
        <v>159</v>
      </c>
      <c r="AU373" s="144" t="s">
        <v>89</v>
      </c>
      <c r="AV373" s="12" t="s">
        <v>40</v>
      </c>
      <c r="AW373" s="12" t="s">
        <v>38</v>
      </c>
      <c r="AX373" s="12" t="s">
        <v>80</v>
      </c>
      <c r="AY373" s="144" t="s">
        <v>150</v>
      </c>
    </row>
    <row r="374" spans="2:65" s="12" customFormat="1">
      <c r="B374" s="142"/>
      <c r="D374" s="143" t="s">
        <v>159</v>
      </c>
      <c r="E374" s="144" t="s">
        <v>32</v>
      </c>
      <c r="F374" s="145" t="s">
        <v>1792</v>
      </c>
      <c r="H374" s="144" t="s">
        <v>32</v>
      </c>
      <c r="I374" s="146"/>
      <c r="L374" s="142"/>
      <c r="M374" s="147"/>
      <c r="T374" s="148"/>
      <c r="AT374" s="144" t="s">
        <v>159</v>
      </c>
      <c r="AU374" s="144" t="s">
        <v>89</v>
      </c>
      <c r="AV374" s="12" t="s">
        <v>40</v>
      </c>
      <c r="AW374" s="12" t="s">
        <v>38</v>
      </c>
      <c r="AX374" s="12" t="s">
        <v>80</v>
      </c>
      <c r="AY374" s="144" t="s">
        <v>150</v>
      </c>
    </row>
    <row r="375" spans="2:65" s="12" customFormat="1" ht="30.6">
      <c r="B375" s="142"/>
      <c r="D375" s="143" t="s">
        <v>159</v>
      </c>
      <c r="E375" s="144" t="s">
        <v>32</v>
      </c>
      <c r="F375" s="145" t="s">
        <v>1785</v>
      </c>
      <c r="H375" s="144" t="s">
        <v>32</v>
      </c>
      <c r="I375" s="146"/>
      <c r="L375" s="142"/>
      <c r="M375" s="147"/>
      <c r="T375" s="148"/>
      <c r="AT375" s="144" t="s">
        <v>159</v>
      </c>
      <c r="AU375" s="144" t="s">
        <v>89</v>
      </c>
      <c r="AV375" s="12" t="s">
        <v>40</v>
      </c>
      <c r="AW375" s="12" t="s">
        <v>38</v>
      </c>
      <c r="AX375" s="12" t="s">
        <v>80</v>
      </c>
      <c r="AY375" s="144" t="s">
        <v>150</v>
      </c>
    </row>
    <row r="376" spans="2:65" s="13" customFormat="1">
      <c r="B376" s="149"/>
      <c r="D376" s="143" t="s">
        <v>159</v>
      </c>
      <c r="E376" s="150" t="s">
        <v>32</v>
      </c>
      <c r="F376" s="151" t="s">
        <v>1450</v>
      </c>
      <c r="H376" s="152">
        <v>76.92</v>
      </c>
      <c r="I376" s="153"/>
      <c r="L376" s="149"/>
      <c r="M376" s="154"/>
      <c r="T376" s="155"/>
      <c r="AT376" s="150" t="s">
        <v>159</v>
      </c>
      <c r="AU376" s="150" t="s">
        <v>89</v>
      </c>
      <c r="AV376" s="13" t="s">
        <v>89</v>
      </c>
      <c r="AW376" s="13" t="s">
        <v>38</v>
      </c>
      <c r="AX376" s="13" t="s">
        <v>40</v>
      </c>
      <c r="AY376" s="150" t="s">
        <v>150</v>
      </c>
    </row>
    <row r="377" spans="2:65" s="1" customFormat="1" ht="44.25" customHeight="1">
      <c r="B377" s="34"/>
      <c r="C377" s="129" t="s">
        <v>214</v>
      </c>
      <c r="D377" s="129" t="s">
        <v>152</v>
      </c>
      <c r="E377" s="130" t="s">
        <v>846</v>
      </c>
      <c r="F377" s="131" t="s">
        <v>847</v>
      </c>
      <c r="G377" s="132" t="s">
        <v>165</v>
      </c>
      <c r="H377" s="133">
        <v>76.92</v>
      </c>
      <c r="I377" s="134"/>
      <c r="J377" s="135">
        <f>ROUND(I377*H377,2)</f>
        <v>0</v>
      </c>
      <c r="K377" s="131" t="s">
        <v>172</v>
      </c>
      <c r="L377" s="34"/>
      <c r="M377" s="136" t="s">
        <v>32</v>
      </c>
      <c r="N377" s="137" t="s">
        <v>51</v>
      </c>
      <c r="P377" s="138">
        <f>O377*H377</f>
        <v>0</v>
      </c>
      <c r="Q377" s="138">
        <v>0</v>
      </c>
      <c r="R377" s="138">
        <f>Q377*H377</f>
        <v>0</v>
      </c>
      <c r="S377" s="138">
        <v>0</v>
      </c>
      <c r="T377" s="139">
        <f>S377*H377</f>
        <v>0</v>
      </c>
      <c r="AR377" s="140" t="s">
        <v>157</v>
      </c>
      <c r="AT377" s="140" t="s">
        <v>152</v>
      </c>
      <c r="AU377" s="140" t="s">
        <v>89</v>
      </c>
      <c r="AY377" s="18" t="s">
        <v>150</v>
      </c>
      <c r="BE377" s="141">
        <f>IF(N377="základní",J377,0)</f>
        <v>0</v>
      </c>
      <c r="BF377" s="141">
        <f>IF(N377="snížená",J377,0)</f>
        <v>0</v>
      </c>
      <c r="BG377" s="141">
        <f>IF(N377="zákl. přenesená",J377,0)</f>
        <v>0</v>
      </c>
      <c r="BH377" s="141">
        <f>IF(N377="sníž. přenesená",J377,0)</f>
        <v>0</v>
      </c>
      <c r="BI377" s="141">
        <f>IF(N377="nulová",J377,0)</f>
        <v>0</v>
      </c>
      <c r="BJ377" s="18" t="s">
        <v>40</v>
      </c>
      <c r="BK377" s="141">
        <f>ROUND(I377*H377,2)</f>
        <v>0</v>
      </c>
      <c r="BL377" s="18" t="s">
        <v>157</v>
      </c>
      <c r="BM377" s="140" t="s">
        <v>1794</v>
      </c>
    </row>
    <row r="378" spans="2:65" s="1" customFormat="1">
      <c r="B378" s="34"/>
      <c r="D378" s="163" t="s">
        <v>174</v>
      </c>
      <c r="F378" s="164" t="s">
        <v>849</v>
      </c>
      <c r="I378" s="165"/>
      <c r="L378" s="34"/>
      <c r="M378" s="166"/>
      <c r="T378" s="55"/>
      <c r="AT378" s="18" t="s">
        <v>174</v>
      </c>
      <c r="AU378" s="18" t="s">
        <v>89</v>
      </c>
    </row>
    <row r="379" spans="2:65" s="12" customFormat="1">
      <c r="B379" s="142"/>
      <c r="D379" s="143" t="s">
        <v>159</v>
      </c>
      <c r="E379" s="144" t="s">
        <v>32</v>
      </c>
      <c r="F379" s="145" t="s">
        <v>1603</v>
      </c>
      <c r="H379" s="144" t="s">
        <v>32</v>
      </c>
      <c r="I379" s="146"/>
      <c r="L379" s="142"/>
      <c r="M379" s="147"/>
      <c r="T379" s="148"/>
      <c r="AT379" s="144" t="s">
        <v>159</v>
      </c>
      <c r="AU379" s="144" t="s">
        <v>89</v>
      </c>
      <c r="AV379" s="12" t="s">
        <v>40</v>
      </c>
      <c r="AW379" s="12" t="s">
        <v>38</v>
      </c>
      <c r="AX379" s="12" t="s">
        <v>80</v>
      </c>
      <c r="AY379" s="144" t="s">
        <v>150</v>
      </c>
    </row>
    <row r="380" spans="2:65" s="12" customFormat="1">
      <c r="B380" s="142"/>
      <c r="D380" s="143" t="s">
        <v>159</v>
      </c>
      <c r="E380" s="144" t="s">
        <v>32</v>
      </c>
      <c r="F380" s="145" t="s">
        <v>1790</v>
      </c>
      <c r="H380" s="144" t="s">
        <v>32</v>
      </c>
      <c r="I380" s="146"/>
      <c r="L380" s="142"/>
      <c r="M380" s="147"/>
      <c r="T380" s="148"/>
      <c r="AT380" s="144" t="s">
        <v>159</v>
      </c>
      <c r="AU380" s="144" t="s">
        <v>89</v>
      </c>
      <c r="AV380" s="12" t="s">
        <v>40</v>
      </c>
      <c r="AW380" s="12" t="s">
        <v>38</v>
      </c>
      <c r="AX380" s="12" t="s">
        <v>80</v>
      </c>
      <c r="AY380" s="144" t="s">
        <v>150</v>
      </c>
    </row>
    <row r="381" spans="2:65" s="12" customFormat="1">
      <c r="B381" s="142"/>
      <c r="D381" s="143" t="s">
        <v>159</v>
      </c>
      <c r="E381" s="144" t="s">
        <v>32</v>
      </c>
      <c r="F381" s="145" t="s">
        <v>1791</v>
      </c>
      <c r="H381" s="144" t="s">
        <v>32</v>
      </c>
      <c r="I381" s="146"/>
      <c r="L381" s="142"/>
      <c r="M381" s="147"/>
      <c r="T381" s="148"/>
      <c r="AT381" s="144" t="s">
        <v>159</v>
      </c>
      <c r="AU381" s="144" t="s">
        <v>89</v>
      </c>
      <c r="AV381" s="12" t="s">
        <v>40</v>
      </c>
      <c r="AW381" s="12" t="s">
        <v>38</v>
      </c>
      <c r="AX381" s="12" t="s">
        <v>80</v>
      </c>
      <c r="AY381" s="144" t="s">
        <v>150</v>
      </c>
    </row>
    <row r="382" spans="2:65" s="12" customFormat="1">
      <c r="B382" s="142"/>
      <c r="D382" s="143" t="s">
        <v>159</v>
      </c>
      <c r="E382" s="144" t="s">
        <v>32</v>
      </c>
      <c r="F382" s="145" t="s">
        <v>1792</v>
      </c>
      <c r="H382" s="144" t="s">
        <v>32</v>
      </c>
      <c r="I382" s="146"/>
      <c r="L382" s="142"/>
      <c r="M382" s="147"/>
      <c r="T382" s="148"/>
      <c r="AT382" s="144" t="s">
        <v>159</v>
      </c>
      <c r="AU382" s="144" t="s">
        <v>89</v>
      </c>
      <c r="AV382" s="12" t="s">
        <v>40</v>
      </c>
      <c r="AW382" s="12" t="s">
        <v>38</v>
      </c>
      <c r="AX382" s="12" t="s">
        <v>80</v>
      </c>
      <c r="AY382" s="144" t="s">
        <v>150</v>
      </c>
    </row>
    <row r="383" spans="2:65" s="12" customFormat="1" ht="30.6">
      <c r="B383" s="142"/>
      <c r="D383" s="143" t="s">
        <v>159</v>
      </c>
      <c r="E383" s="144" t="s">
        <v>32</v>
      </c>
      <c r="F383" s="145" t="s">
        <v>1785</v>
      </c>
      <c r="H383" s="144" t="s">
        <v>32</v>
      </c>
      <c r="I383" s="146"/>
      <c r="L383" s="142"/>
      <c r="M383" s="147"/>
      <c r="T383" s="148"/>
      <c r="AT383" s="144" t="s">
        <v>159</v>
      </c>
      <c r="AU383" s="144" t="s">
        <v>89</v>
      </c>
      <c r="AV383" s="12" t="s">
        <v>40</v>
      </c>
      <c r="AW383" s="12" t="s">
        <v>38</v>
      </c>
      <c r="AX383" s="12" t="s">
        <v>80</v>
      </c>
      <c r="AY383" s="144" t="s">
        <v>150</v>
      </c>
    </row>
    <row r="384" spans="2:65" s="13" customFormat="1">
      <c r="B384" s="149"/>
      <c r="D384" s="143" t="s">
        <v>159</v>
      </c>
      <c r="E384" s="150" t="s">
        <v>32</v>
      </c>
      <c r="F384" s="151" t="s">
        <v>1450</v>
      </c>
      <c r="H384" s="152">
        <v>76.92</v>
      </c>
      <c r="I384" s="153"/>
      <c r="L384" s="149"/>
      <c r="M384" s="154"/>
      <c r="T384" s="155"/>
      <c r="AT384" s="150" t="s">
        <v>159</v>
      </c>
      <c r="AU384" s="150" t="s">
        <v>89</v>
      </c>
      <c r="AV384" s="13" t="s">
        <v>89</v>
      </c>
      <c r="AW384" s="13" t="s">
        <v>38</v>
      </c>
      <c r="AX384" s="13" t="s">
        <v>40</v>
      </c>
      <c r="AY384" s="150" t="s">
        <v>150</v>
      </c>
    </row>
    <row r="385" spans="2:65" s="1" customFormat="1" ht="33" customHeight="1">
      <c r="B385" s="34"/>
      <c r="C385" s="129" t="s">
        <v>218</v>
      </c>
      <c r="D385" s="129" t="s">
        <v>152</v>
      </c>
      <c r="E385" s="130" t="s">
        <v>1795</v>
      </c>
      <c r="F385" s="131" t="s">
        <v>1796</v>
      </c>
      <c r="G385" s="132" t="s">
        <v>165</v>
      </c>
      <c r="H385" s="133">
        <v>7.4029999999999996</v>
      </c>
      <c r="I385" s="134"/>
      <c r="J385" s="135">
        <f>ROUND(I385*H385,2)</f>
        <v>0</v>
      </c>
      <c r="K385" s="131" t="s">
        <v>172</v>
      </c>
      <c r="L385" s="34"/>
      <c r="M385" s="136" t="s">
        <v>32</v>
      </c>
      <c r="N385" s="137" t="s">
        <v>51</v>
      </c>
      <c r="P385" s="138">
        <f>O385*H385</f>
        <v>0</v>
      </c>
      <c r="Q385" s="138">
        <v>0</v>
      </c>
      <c r="R385" s="138">
        <f>Q385*H385</f>
        <v>0</v>
      </c>
      <c r="S385" s="138">
        <v>0</v>
      </c>
      <c r="T385" s="139">
        <f>S385*H385</f>
        <v>0</v>
      </c>
      <c r="AR385" s="140" t="s">
        <v>157</v>
      </c>
      <c r="AT385" s="140" t="s">
        <v>152</v>
      </c>
      <c r="AU385" s="140" t="s">
        <v>89</v>
      </c>
      <c r="AY385" s="18" t="s">
        <v>150</v>
      </c>
      <c r="BE385" s="141">
        <f>IF(N385="základní",J385,0)</f>
        <v>0</v>
      </c>
      <c r="BF385" s="141">
        <f>IF(N385="snížená",J385,0)</f>
        <v>0</v>
      </c>
      <c r="BG385" s="141">
        <f>IF(N385="zákl. přenesená",J385,0)</f>
        <v>0</v>
      </c>
      <c r="BH385" s="141">
        <f>IF(N385="sníž. přenesená",J385,0)</f>
        <v>0</v>
      </c>
      <c r="BI385" s="141">
        <f>IF(N385="nulová",J385,0)</f>
        <v>0</v>
      </c>
      <c r="BJ385" s="18" t="s">
        <v>40</v>
      </c>
      <c r="BK385" s="141">
        <f>ROUND(I385*H385,2)</f>
        <v>0</v>
      </c>
      <c r="BL385" s="18" t="s">
        <v>157</v>
      </c>
      <c r="BM385" s="140" t="s">
        <v>1797</v>
      </c>
    </row>
    <row r="386" spans="2:65" s="1" customFormat="1">
      <c r="B386" s="34"/>
      <c r="D386" s="163" t="s">
        <v>174</v>
      </c>
      <c r="F386" s="164" t="s">
        <v>1798</v>
      </c>
      <c r="I386" s="165"/>
      <c r="L386" s="34"/>
      <c r="M386" s="166"/>
      <c r="T386" s="55"/>
      <c r="AT386" s="18" t="s">
        <v>174</v>
      </c>
      <c r="AU386" s="18" t="s">
        <v>89</v>
      </c>
    </row>
    <row r="387" spans="2:65" s="12" customFormat="1">
      <c r="B387" s="142"/>
      <c r="D387" s="143" t="s">
        <v>159</v>
      </c>
      <c r="E387" s="144" t="s">
        <v>32</v>
      </c>
      <c r="F387" s="145" t="s">
        <v>1603</v>
      </c>
      <c r="H387" s="144" t="s">
        <v>32</v>
      </c>
      <c r="I387" s="146"/>
      <c r="L387" s="142"/>
      <c r="M387" s="147"/>
      <c r="T387" s="148"/>
      <c r="AT387" s="144" t="s">
        <v>159</v>
      </c>
      <c r="AU387" s="144" t="s">
        <v>89</v>
      </c>
      <c r="AV387" s="12" t="s">
        <v>40</v>
      </c>
      <c r="AW387" s="12" t="s">
        <v>38</v>
      </c>
      <c r="AX387" s="12" t="s">
        <v>80</v>
      </c>
      <c r="AY387" s="144" t="s">
        <v>150</v>
      </c>
    </row>
    <row r="388" spans="2:65" s="12" customFormat="1" ht="30.6">
      <c r="B388" s="142"/>
      <c r="D388" s="143" t="s">
        <v>159</v>
      </c>
      <c r="E388" s="144" t="s">
        <v>32</v>
      </c>
      <c r="F388" s="145" t="s">
        <v>1799</v>
      </c>
      <c r="H388" s="144" t="s">
        <v>32</v>
      </c>
      <c r="I388" s="146"/>
      <c r="L388" s="142"/>
      <c r="M388" s="147"/>
      <c r="T388" s="148"/>
      <c r="AT388" s="144" t="s">
        <v>159</v>
      </c>
      <c r="AU388" s="144" t="s">
        <v>89</v>
      </c>
      <c r="AV388" s="12" t="s">
        <v>40</v>
      </c>
      <c r="AW388" s="12" t="s">
        <v>38</v>
      </c>
      <c r="AX388" s="12" t="s">
        <v>80</v>
      </c>
      <c r="AY388" s="144" t="s">
        <v>150</v>
      </c>
    </row>
    <row r="389" spans="2:65" s="13" customFormat="1">
      <c r="B389" s="149"/>
      <c r="D389" s="143" t="s">
        <v>159</v>
      </c>
      <c r="E389" s="150" t="s">
        <v>32</v>
      </c>
      <c r="F389" s="151" t="s">
        <v>1453</v>
      </c>
      <c r="H389" s="152">
        <v>7.4029999999999996</v>
      </c>
      <c r="I389" s="153"/>
      <c r="L389" s="149"/>
      <c r="M389" s="154"/>
      <c r="T389" s="155"/>
      <c r="AT389" s="150" t="s">
        <v>159</v>
      </c>
      <c r="AU389" s="150" t="s">
        <v>89</v>
      </c>
      <c r="AV389" s="13" t="s">
        <v>89</v>
      </c>
      <c r="AW389" s="13" t="s">
        <v>38</v>
      </c>
      <c r="AX389" s="13" t="s">
        <v>40</v>
      </c>
      <c r="AY389" s="150" t="s">
        <v>150</v>
      </c>
    </row>
    <row r="390" spans="2:65" s="1" customFormat="1" ht="21.75" customHeight="1">
      <c r="B390" s="34"/>
      <c r="C390" s="129" t="s">
        <v>8</v>
      </c>
      <c r="D390" s="129" t="s">
        <v>152</v>
      </c>
      <c r="E390" s="130" t="s">
        <v>851</v>
      </c>
      <c r="F390" s="131" t="s">
        <v>852</v>
      </c>
      <c r="G390" s="132" t="s">
        <v>282</v>
      </c>
      <c r="H390" s="133">
        <v>4.6269999999999998</v>
      </c>
      <c r="I390" s="134"/>
      <c r="J390" s="135">
        <f>ROUND(I390*H390,2)</f>
        <v>0</v>
      </c>
      <c r="K390" s="131" t="s">
        <v>172</v>
      </c>
      <c r="L390" s="34"/>
      <c r="M390" s="136" t="s">
        <v>32</v>
      </c>
      <c r="N390" s="137" t="s">
        <v>51</v>
      </c>
      <c r="P390" s="138">
        <f>O390*H390</f>
        <v>0</v>
      </c>
      <c r="Q390" s="138">
        <v>1.06277</v>
      </c>
      <c r="R390" s="138">
        <f>Q390*H390</f>
        <v>4.91743679</v>
      </c>
      <c r="S390" s="138">
        <v>0</v>
      </c>
      <c r="T390" s="139">
        <f>S390*H390</f>
        <v>0</v>
      </c>
      <c r="AR390" s="140" t="s">
        <v>157</v>
      </c>
      <c r="AT390" s="140" t="s">
        <v>152</v>
      </c>
      <c r="AU390" s="140" t="s">
        <v>89</v>
      </c>
      <c r="AY390" s="18" t="s">
        <v>150</v>
      </c>
      <c r="BE390" s="141">
        <f>IF(N390="základní",J390,0)</f>
        <v>0</v>
      </c>
      <c r="BF390" s="141">
        <f>IF(N390="snížená",J390,0)</f>
        <v>0</v>
      </c>
      <c r="BG390" s="141">
        <f>IF(N390="zákl. přenesená",J390,0)</f>
        <v>0</v>
      </c>
      <c r="BH390" s="141">
        <f>IF(N390="sníž. přenesená",J390,0)</f>
        <v>0</v>
      </c>
      <c r="BI390" s="141">
        <f>IF(N390="nulová",J390,0)</f>
        <v>0</v>
      </c>
      <c r="BJ390" s="18" t="s">
        <v>40</v>
      </c>
      <c r="BK390" s="141">
        <f>ROUND(I390*H390,2)</f>
        <v>0</v>
      </c>
      <c r="BL390" s="18" t="s">
        <v>157</v>
      </c>
      <c r="BM390" s="140" t="s">
        <v>1800</v>
      </c>
    </row>
    <row r="391" spans="2:65" s="1" customFormat="1">
      <c r="B391" s="34"/>
      <c r="D391" s="163" t="s">
        <v>174</v>
      </c>
      <c r="F391" s="164" t="s">
        <v>854</v>
      </c>
      <c r="I391" s="165"/>
      <c r="L391" s="34"/>
      <c r="M391" s="166"/>
      <c r="T391" s="55"/>
      <c r="AT391" s="18" t="s">
        <v>174</v>
      </c>
      <c r="AU391" s="18" t="s">
        <v>89</v>
      </c>
    </row>
    <row r="392" spans="2:65" s="12" customFormat="1">
      <c r="B392" s="142"/>
      <c r="D392" s="143" t="s">
        <v>159</v>
      </c>
      <c r="E392" s="144" t="s">
        <v>32</v>
      </c>
      <c r="F392" s="145" t="s">
        <v>1603</v>
      </c>
      <c r="H392" s="144" t="s">
        <v>32</v>
      </c>
      <c r="I392" s="146"/>
      <c r="L392" s="142"/>
      <c r="M392" s="147"/>
      <c r="T392" s="148"/>
      <c r="AT392" s="144" t="s">
        <v>159</v>
      </c>
      <c r="AU392" s="144" t="s">
        <v>89</v>
      </c>
      <c r="AV392" s="12" t="s">
        <v>40</v>
      </c>
      <c r="AW392" s="12" t="s">
        <v>38</v>
      </c>
      <c r="AX392" s="12" t="s">
        <v>80</v>
      </c>
      <c r="AY392" s="144" t="s">
        <v>150</v>
      </c>
    </row>
    <row r="393" spans="2:65" s="12" customFormat="1">
      <c r="B393" s="142"/>
      <c r="D393" s="143" t="s">
        <v>159</v>
      </c>
      <c r="E393" s="144" t="s">
        <v>32</v>
      </c>
      <c r="F393" s="145" t="s">
        <v>1790</v>
      </c>
      <c r="H393" s="144" t="s">
        <v>32</v>
      </c>
      <c r="I393" s="146"/>
      <c r="L393" s="142"/>
      <c r="M393" s="147"/>
      <c r="T393" s="148"/>
      <c r="AT393" s="144" t="s">
        <v>159</v>
      </c>
      <c r="AU393" s="144" t="s">
        <v>89</v>
      </c>
      <c r="AV393" s="12" t="s">
        <v>40</v>
      </c>
      <c r="AW393" s="12" t="s">
        <v>38</v>
      </c>
      <c r="AX393" s="12" t="s">
        <v>80</v>
      </c>
      <c r="AY393" s="144" t="s">
        <v>150</v>
      </c>
    </row>
    <row r="394" spans="2:65" s="12" customFormat="1">
      <c r="B394" s="142"/>
      <c r="D394" s="143" t="s">
        <v>159</v>
      </c>
      <c r="E394" s="144" t="s">
        <v>32</v>
      </c>
      <c r="F394" s="145" t="s">
        <v>1801</v>
      </c>
      <c r="H394" s="144" t="s">
        <v>32</v>
      </c>
      <c r="I394" s="146"/>
      <c r="L394" s="142"/>
      <c r="M394" s="147"/>
      <c r="T394" s="148"/>
      <c r="AT394" s="144" t="s">
        <v>159</v>
      </c>
      <c r="AU394" s="144" t="s">
        <v>89</v>
      </c>
      <c r="AV394" s="12" t="s">
        <v>40</v>
      </c>
      <c r="AW394" s="12" t="s">
        <v>38</v>
      </c>
      <c r="AX394" s="12" t="s">
        <v>80</v>
      </c>
      <c r="AY394" s="144" t="s">
        <v>150</v>
      </c>
    </row>
    <row r="395" spans="2:65" s="12" customFormat="1">
      <c r="B395" s="142"/>
      <c r="D395" s="143" t="s">
        <v>159</v>
      </c>
      <c r="E395" s="144" t="s">
        <v>32</v>
      </c>
      <c r="F395" s="145" t="s">
        <v>1802</v>
      </c>
      <c r="H395" s="144" t="s">
        <v>32</v>
      </c>
      <c r="I395" s="146"/>
      <c r="L395" s="142"/>
      <c r="M395" s="147"/>
      <c r="T395" s="148"/>
      <c r="AT395" s="144" t="s">
        <v>159</v>
      </c>
      <c r="AU395" s="144" t="s">
        <v>89</v>
      </c>
      <c r="AV395" s="12" t="s">
        <v>40</v>
      </c>
      <c r="AW395" s="12" t="s">
        <v>38</v>
      </c>
      <c r="AX395" s="12" t="s">
        <v>80</v>
      </c>
      <c r="AY395" s="144" t="s">
        <v>150</v>
      </c>
    </row>
    <row r="396" spans="2:65" s="12" customFormat="1">
      <c r="B396" s="142"/>
      <c r="D396" s="143" t="s">
        <v>159</v>
      </c>
      <c r="E396" s="144" t="s">
        <v>32</v>
      </c>
      <c r="F396" s="145" t="s">
        <v>1803</v>
      </c>
      <c r="H396" s="144" t="s">
        <v>32</v>
      </c>
      <c r="I396" s="146"/>
      <c r="L396" s="142"/>
      <c r="M396" s="147"/>
      <c r="T396" s="148"/>
      <c r="AT396" s="144" t="s">
        <v>159</v>
      </c>
      <c r="AU396" s="144" t="s">
        <v>89</v>
      </c>
      <c r="AV396" s="12" t="s">
        <v>40</v>
      </c>
      <c r="AW396" s="12" t="s">
        <v>38</v>
      </c>
      <c r="AX396" s="12" t="s">
        <v>80</v>
      </c>
      <c r="AY396" s="144" t="s">
        <v>150</v>
      </c>
    </row>
    <row r="397" spans="2:65" s="12" customFormat="1">
      <c r="B397" s="142"/>
      <c r="D397" s="143" t="s">
        <v>159</v>
      </c>
      <c r="E397" s="144" t="s">
        <v>32</v>
      </c>
      <c r="F397" s="145" t="s">
        <v>1804</v>
      </c>
      <c r="H397" s="144" t="s">
        <v>32</v>
      </c>
      <c r="I397" s="146"/>
      <c r="L397" s="142"/>
      <c r="M397" s="147"/>
      <c r="T397" s="148"/>
      <c r="AT397" s="144" t="s">
        <v>159</v>
      </c>
      <c r="AU397" s="144" t="s">
        <v>89</v>
      </c>
      <c r="AV397" s="12" t="s">
        <v>40</v>
      </c>
      <c r="AW397" s="12" t="s">
        <v>38</v>
      </c>
      <c r="AX397" s="12" t="s">
        <v>80</v>
      </c>
      <c r="AY397" s="144" t="s">
        <v>150</v>
      </c>
    </row>
    <row r="398" spans="2:65" s="13" customFormat="1">
      <c r="B398" s="149"/>
      <c r="D398" s="143" t="s">
        <v>159</v>
      </c>
      <c r="E398" s="150" t="s">
        <v>32</v>
      </c>
      <c r="F398" s="151" t="s">
        <v>1457</v>
      </c>
      <c r="H398" s="152">
        <v>4.6269999999999998</v>
      </c>
      <c r="I398" s="153"/>
      <c r="L398" s="149"/>
      <c r="M398" s="154"/>
      <c r="T398" s="155"/>
      <c r="AT398" s="150" t="s">
        <v>159</v>
      </c>
      <c r="AU398" s="150" t="s">
        <v>89</v>
      </c>
      <c r="AV398" s="13" t="s">
        <v>89</v>
      </c>
      <c r="AW398" s="13" t="s">
        <v>38</v>
      </c>
      <c r="AX398" s="13" t="s">
        <v>40</v>
      </c>
      <c r="AY398" s="150" t="s">
        <v>150</v>
      </c>
    </row>
    <row r="399" spans="2:65" s="1" customFormat="1" ht="24.15" customHeight="1">
      <c r="B399" s="34"/>
      <c r="C399" s="129" t="s">
        <v>226</v>
      </c>
      <c r="D399" s="129" t="s">
        <v>152</v>
      </c>
      <c r="E399" s="130" t="s">
        <v>1805</v>
      </c>
      <c r="F399" s="131" t="s">
        <v>1806</v>
      </c>
      <c r="G399" s="132" t="s">
        <v>155</v>
      </c>
      <c r="H399" s="133">
        <v>769.2</v>
      </c>
      <c r="I399" s="134"/>
      <c r="J399" s="135">
        <f>ROUND(I399*H399,2)</f>
        <v>0</v>
      </c>
      <c r="K399" s="131" t="s">
        <v>172</v>
      </c>
      <c r="L399" s="34"/>
      <c r="M399" s="136" t="s">
        <v>32</v>
      </c>
      <c r="N399" s="137" t="s">
        <v>51</v>
      </c>
      <c r="P399" s="138">
        <f>O399*H399</f>
        <v>0</v>
      </c>
      <c r="Q399" s="138">
        <v>1.2999999999999999E-4</v>
      </c>
      <c r="R399" s="138">
        <f>Q399*H399</f>
        <v>9.9996000000000002E-2</v>
      </c>
      <c r="S399" s="138">
        <v>0</v>
      </c>
      <c r="T399" s="139">
        <f>S399*H399</f>
        <v>0</v>
      </c>
      <c r="AR399" s="140" t="s">
        <v>157</v>
      </c>
      <c r="AT399" s="140" t="s">
        <v>152</v>
      </c>
      <c r="AU399" s="140" t="s">
        <v>89</v>
      </c>
      <c r="AY399" s="18" t="s">
        <v>150</v>
      </c>
      <c r="BE399" s="141">
        <f>IF(N399="základní",J399,0)</f>
        <v>0</v>
      </c>
      <c r="BF399" s="141">
        <f>IF(N399="snížená",J399,0)</f>
        <v>0</v>
      </c>
      <c r="BG399" s="141">
        <f>IF(N399="zákl. přenesená",J399,0)</f>
        <v>0</v>
      </c>
      <c r="BH399" s="141">
        <f>IF(N399="sníž. přenesená",J399,0)</f>
        <v>0</v>
      </c>
      <c r="BI399" s="141">
        <f>IF(N399="nulová",J399,0)</f>
        <v>0</v>
      </c>
      <c r="BJ399" s="18" t="s">
        <v>40</v>
      </c>
      <c r="BK399" s="141">
        <f>ROUND(I399*H399,2)</f>
        <v>0</v>
      </c>
      <c r="BL399" s="18" t="s">
        <v>157</v>
      </c>
      <c r="BM399" s="140" t="s">
        <v>1807</v>
      </c>
    </row>
    <row r="400" spans="2:65" s="1" customFormat="1">
      <c r="B400" s="34"/>
      <c r="D400" s="163" t="s">
        <v>174</v>
      </c>
      <c r="F400" s="164" t="s">
        <v>1808</v>
      </c>
      <c r="I400" s="165"/>
      <c r="L400" s="34"/>
      <c r="M400" s="166"/>
      <c r="T400" s="55"/>
      <c r="AT400" s="18" t="s">
        <v>174</v>
      </c>
      <c r="AU400" s="18" t="s">
        <v>89</v>
      </c>
    </row>
    <row r="401" spans="2:65" s="12" customFormat="1">
      <c r="B401" s="142"/>
      <c r="D401" s="143" t="s">
        <v>159</v>
      </c>
      <c r="E401" s="144" t="s">
        <v>32</v>
      </c>
      <c r="F401" s="145" t="s">
        <v>1603</v>
      </c>
      <c r="H401" s="144" t="s">
        <v>32</v>
      </c>
      <c r="I401" s="146"/>
      <c r="L401" s="142"/>
      <c r="M401" s="147"/>
      <c r="T401" s="148"/>
      <c r="AT401" s="144" t="s">
        <v>159</v>
      </c>
      <c r="AU401" s="144" t="s">
        <v>89</v>
      </c>
      <c r="AV401" s="12" t="s">
        <v>40</v>
      </c>
      <c r="AW401" s="12" t="s">
        <v>38</v>
      </c>
      <c r="AX401" s="12" t="s">
        <v>80</v>
      </c>
      <c r="AY401" s="144" t="s">
        <v>150</v>
      </c>
    </row>
    <row r="402" spans="2:65" s="12" customFormat="1">
      <c r="B402" s="142"/>
      <c r="D402" s="143" t="s">
        <v>159</v>
      </c>
      <c r="E402" s="144" t="s">
        <v>32</v>
      </c>
      <c r="F402" s="145" t="s">
        <v>1809</v>
      </c>
      <c r="H402" s="144" t="s">
        <v>32</v>
      </c>
      <c r="I402" s="146"/>
      <c r="L402" s="142"/>
      <c r="M402" s="147"/>
      <c r="T402" s="148"/>
      <c r="AT402" s="144" t="s">
        <v>159</v>
      </c>
      <c r="AU402" s="144" t="s">
        <v>89</v>
      </c>
      <c r="AV402" s="12" t="s">
        <v>40</v>
      </c>
      <c r="AW402" s="12" t="s">
        <v>38</v>
      </c>
      <c r="AX402" s="12" t="s">
        <v>80</v>
      </c>
      <c r="AY402" s="144" t="s">
        <v>150</v>
      </c>
    </row>
    <row r="403" spans="2:65" s="12" customFormat="1" ht="30.6">
      <c r="B403" s="142"/>
      <c r="D403" s="143" t="s">
        <v>159</v>
      </c>
      <c r="E403" s="144" t="s">
        <v>32</v>
      </c>
      <c r="F403" s="145" t="s">
        <v>1785</v>
      </c>
      <c r="H403" s="144" t="s">
        <v>32</v>
      </c>
      <c r="I403" s="146"/>
      <c r="L403" s="142"/>
      <c r="M403" s="147"/>
      <c r="T403" s="148"/>
      <c r="AT403" s="144" t="s">
        <v>159</v>
      </c>
      <c r="AU403" s="144" t="s">
        <v>89</v>
      </c>
      <c r="AV403" s="12" t="s">
        <v>40</v>
      </c>
      <c r="AW403" s="12" t="s">
        <v>38</v>
      </c>
      <c r="AX403" s="12" t="s">
        <v>80</v>
      </c>
      <c r="AY403" s="144" t="s">
        <v>150</v>
      </c>
    </row>
    <row r="404" spans="2:65" s="13" customFormat="1">
      <c r="B404" s="149"/>
      <c r="D404" s="143" t="s">
        <v>159</v>
      </c>
      <c r="E404" s="150" t="s">
        <v>32</v>
      </c>
      <c r="F404" s="151" t="s">
        <v>1460</v>
      </c>
      <c r="H404" s="152">
        <v>769.2</v>
      </c>
      <c r="I404" s="153"/>
      <c r="L404" s="149"/>
      <c r="M404" s="154"/>
      <c r="T404" s="155"/>
      <c r="AT404" s="150" t="s">
        <v>159</v>
      </c>
      <c r="AU404" s="150" t="s">
        <v>89</v>
      </c>
      <c r="AV404" s="13" t="s">
        <v>89</v>
      </c>
      <c r="AW404" s="13" t="s">
        <v>38</v>
      </c>
      <c r="AX404" s="13" t="s">
        <v>40</v>
      </c>
      <c r="AY404" s="150" t="s">
        <v>150</v>
      </c>
    </row>
    <row r="405" spans="2:65" s="1" customFormat="1" ht="24.15" customHeight="1">
      <c r="B405" s="34"/>
      <c r="C405" s="129" t="s">
        <v>235</v>
      </c>
      <c r="D405" s="129" t="s">
        <v>152</v>
      </c>
      <c r="E405" s="130" t="s">
        <v>1810</v>
      </c>
      <c r="F405" s="131" t="s">
        <v>1811</v>
      </c>
      <c r="G405" s="132" t="s">
        <v>155</v>
      </c>
      <c r="H405" s="133">
        <v>769.2</v>
      </c>
      <c r="I405" s="134"/>
      <c r="J405" s="135">
        <f>ROUND(I405*H405,2)</f>
        <v>0</v>
      </c>
      <c r="K405" s="131" t="s">
        <v>172</v>
      </c>
      <c r="L405" s="34"/>
      <c r="M405" s="136" t="s">
        <v>32</v>
      </c>
      <c r="N405" s="137" t="s">
        <v>51</v>
      </c>
      <c r="P405" s="138">
        <f>O405*H405</f>
        <v>0</v>
      </c>
      <c r="Q405" s="138">
        <v>0</v>
      </c>
      <c r="R405" s="138">
        <f>Q405*H405</f>
        <v>0</v>
      </c>
      <c r="S405" s="138">
        <v>0</v>
      </c>
      <c r="T405" s="139">
        <f>S405*H405</f>
        <v>0</v>
      </c>
      <c r="AR405" s="140" t="s">
        <v>157</v>
      </c>
      <c r="AT405" s="140" t="s">
        <v>152</v>
      </c>
      <c r="AU405" s="140" t="s">
        <v>89</v>
      </c>
      <c r="AY405" s="18" t="s">
        <v>150</v>
      </c>
      <c r="BE405" s="141">
        <f>IF(N405="základní",J405,0)</f>
        <v>0</v>
      </c>
      <c r="BF405" s="141">
        <f>IF(N405="snížená",J405,0)</f>
        <v>0</v>
      </c>
      <c r="BG405" s="141">
        <f>IF(N405="zákl. přenesená",J405,0)</f>
        <v>0</v>
      </c>
      <c r="BH405" s="141">
        <f>IF(N405="sníž. přenesená",J405,0)</f>
        <v>0</v>
      </c>
      <c r="BI405" s="141">
        <f>IF(N405="nulová",J405,0)</f>
        <v>0</v>
      </c>
      <c r="BJ405" s="18" t="s">
        <v>40</v>
      </c>
      <c r="BK405" s="141">
        <f>ROUND(I405*H405,2)</f>
        <v>0</v>
      </c>
      <c r="BL405" s="18" t="s">
        <v>157</v>
      </c>
      <c r="BM405" s="140" t="s">
        <v>1812</v>
      </c>
    </row>
    <row r="406" spans="2:65" s="1" customFormat="1">
      <c r="B406" s="34"/>
      <c r="D406" s="163" t="s">
        <v>174</v>
      </c>
      <c r="F406" s="164" t="s">
        <v>1813</v>
      </c>
      <c r="I406" s="165"/>
      <c r="L406" s="34"/>
      <c r="M406" s="166"/>
      <c r="T406" s="55"/>
      <c r="AT406" s="18" t="s">
        <v>174</v>
      </c>
      <c r="AU406" s="18" t="s">
        <v>89</v>
      </c>
    </row>
    <row r="407" spans="2:65" s="12" customFormat="1">
      <c r="B407" s="142"/>
      <c r="D407" s="143" t="s">
        <v>159</v>
      </c>
      <c r="E407" s="144" t="s">
        <v>32</v>
      </c>
      <c r="F407" s="145" t="s">
        <v>1603</v>
      </c>
      <c r="H407" s="144" t="s">
        <v>32</v>
      </c>
      <c r="I407" s="146"/>
      <c r="L407" s="142"/>
      <c r="M407" s="147"/>
      <c r="T407" s="148"/>
      <c r="AT407" s="144" t="s">
        <v>159</v>
      </c>
      <c r="AU407" s="144" t="s">
        <v>89</v>
      </c>
      <c r="AV407" s="12" t="s">
        <v>40</v>
      </c>
      <c r="AW407" s="12" t="s">
        <v>38</v>
      </c>
      <c r="AX407" s="12" t="s">
        <v>80</v>
      </c>
      <c r="AY407" s="144" t="s">
        <v>150</v>
      </c>
    </row>
    <row r="408" spans="2:65" s="12" customFormat="1">
      <c r="B408" s="142"/>
      <c r="D408" s="143" t="s">
        <v>159</v>
      </c>
      <c r="E408" s="144" t="s">
        <v>32</v>
      </c>
      <c r="F408" s="145" t="s">
        <v>1809</v>
      </c>
      <c r="H408" s="144" t="s">
        <v>32</v>
      </c>
      <c r="I408" s="146"/>
      <c r="L408" s="142"/>
      <c r="M408" s="147"/>
      <c r="T408" s="148"/>
      <c r="AT408" s="144" t="s">
        <v>159</v>
      </c>
      <c r="AU408" s="144" t="s">
        <v>89</v>
      </c>
      <c r="AV408" s="12" t="s">
        <v>40</v>
      </c>
      <c r="AW408" s="12" t="s">
        <v>38</v>
      </c>
      <c r="AX408" s="12" t="s">
        <v>80</v>
      </c>
      <c r="AY408" s="144" t="s">
        <v>150</v>
      </c>
    </row>
    <row r="409" spans="2:65" s="12" customFormat="1" ht="30.6">
      <c r="B409" s="142"/>
      <c r="D409" s="143" t="s">
        <v>159</v>
      </c>
      <c r="E409" s="144" t="s">
        <v>32</v>
      </c>
      <c r="F409" s="145" t="s">
        <v>1785</v>
      </c>
      <c r="H409" s="144" t="s">
        <v>32</v>
      </c>
      <c r="I409" s="146"/>
      <c r="L409" s="142"/>
      <c r="M409" s="147"/>
      <c r="T409" s="148"/>
      <c r="AT409" s="144" t="s">
        <v>159</v>
      </c>
      <c r="AU409" s="144" t="s">
        <v>89</v>
      </c>
      <c r="AV409" s="12" t="s">
        <v>40</v>
      </c>
      <c r="AW409" s="12" t="s">
        <v>38</v>
      </c>
      <c r="AX409" s="12" t="s">
        <v>80</v>
      </c>
      <c r="AY409" s="144" t="s">
        <v>150</v>
      </c>
    </row>
    <row r="410" spans="2:65" s="13" customFormat="1">
      <c r="B410" s="149"/>
      <c r="D410" s="143" t="s">
        <v>159</v>
      </c>
      <c r="E410" s="150" t="s">
        <v>32</v>
      </c>
      <c r="F410" s="151" t="s">
        <v>1460</v>
      </c>
      <c r="H410" s="152">
        <v>769.2</v>
      </c>
      <c r="I410" s="153"/>
      <c r="L410" s="149"/>
      <c r="M410" s="154"/>
      <c r="T410" s="155"/>
      <c r="AT410" s="150" t="s">
        <v>159</v>
      </c>
      <c r="AU410" s="150" t="s">
        <v>89</v>
      </c>
      <c r="AV410" s="13" t="s">
        <v>89</v>
      </c>
      <c r="AW410" s="13" t="s">
        <v>38</v>
      </c>
      <c r="AX410" s="13" t="s">
        <v>40</v>
      </c>
      <c r="AY410" s="150" t="s">
        <v>150</v>
      </c>
    </row>
    <row r="411" spans="2:65" s="1" customFormat="1" ht="24.15" customHeight="1">
      <c r="B411" s="34"/>
      <c r="C411" s="129" t="s">
        <v>239</v>
      </c>
      <c r="D411" s="129" t="s">
        <v>152</v>
      </c>
      <c r="E411" s="130" t="s">
        <v>1814</v>
      </c>
      <c r="F411" s="131" t="s">
        <v>1815</v>
      </c>
      <c r="G411" s="132" t="s">
        <v>155</v>
      </c>
      <c r="H411" s="133">
        <v>769.2</v>
      </c>
      <c r="I411" s="134"/>
      <c r="J411" s="135">
        <f>ROUND(I411*H411,2)</f>
        <v>0</v>
      </c>
      <c r="K411" s="131" t="s">
        <v>172</v>
      </c>
      <c r="L411" s="34"/>
      <c r="M411" s="136" t="s">
        <v>32</v>
      </c>
      <c r="N411" s="137" t="s">
        <v>51</v>
      </c>
      <c r="P411" s="138">
        <f>O411*H411</f>
        <v>0</v>
      </c>
      <c r="Q411" s="138">
        <v>2.2000000000000001E-4</v>
      </c>
      <c r="R411" s="138">
        <f>Q411*H411</f>
        <v>0.16922400000000001</v>
      </c>
      <c r="S411" s="138">
        <v>0</v>
      </c>
      <c r="T411" s="139">
        <f>S411*H411</f>
        <v>0</v>
      </c>
      <c r="AR411" s="140" t="s">
        <v>157</v>
      </c>
      <c r="AT411" s="140" t="s">
        <v>152</v>
      </c>
      <c r="AU411" s="140" t="s">
        <v>89</v>
      </c>
      <c r="AY411" s="18" t="s">
        <v>150</v>
      </c>
      <c r="BE411" s="141">
        <f>IF(N411="základní",J411,0)</f>
        <v>0</v>
      </c>
      <c r="BF411" s="141">
        <f>IF(N411="snížená",J411,0)</f>
        <v>0</v>
      </c>
      <c r="BG411" s="141">
        <f>IF(N411="zákl. přenesená",J411,0)</f>
        <v>0</v>
      </c>
      <c r="BH411" s="141">
        <f>IF(N411="sníž. přenesená",J411,0)</f>
        <v>0</v>
      </c>
      <c r="BI411" s="141">
        <f>IF(N411="nulová",J411,0)</f>
        <v>0</v>
      </c>
      <c r="BJ411" s="18" t="s">
        <v>40</v>
      </c>
      <c r="BK411" s="141">
        <f>ROUND(I411*H411,2)</f>
        <v>0</v>
      </c>
      <c r="BL411" s="18" t="s">
        <v>157</v>
      </c>
      <c r="BM411" s="140" t="s">
        <v>1816</v>
      </c>
    </row>
    <row r="412" spans="2:65" s="1" customFormat="1">
      <c r="B412" s="34"/>
      <c r="D412" s="163" t="s">
        <v>174</v>
      </c>
      <c r="F412" s="164" t="s">
        <v>1817</v>
      </c>
      <c r="I412" s="165"/>
      <c r="L412" s="34"/>
      <c r="M412" s="166"/>
      <c r="T412" s="55"/>
      <c r="AT412" s="18" t="s">
        <v>174</v>
      </c>
      <c r="AU412" s="18" t="s">
        <v>89</v>
      </c>
    </row>
    <row r="413" spans="2:65" s="12" customFormat="1">
      <c r="B413" s="142"/>
      <c r="D413" s="143" t="s">
        <v>159</v>
      </c>
      <c r="E413" s="144" t="s">
        <v>32</v>
      </c>
      <c r="F413" s="145" t="s">
        <v>1603</v>
      </c>
      <c r="H413" s="144" t="s">
        <v>32</v>
      </c>
      <c r="I413" s="146"/>
      <c r="L413" s="142"/>
      <c r="M413" s="147"/>
      <c r="T413" s="148"/>
      <c r="AT413" s="144" t="s">
        <v>159</v>
      </c>
      <c r="AU413" s="144" t="s">
        <v>89</v>
      </c>
      <c r="AV413" s="12" t="s">
        <v>40</v>
      </c>
      <c r="AW413" s="12" t="s">
        <v>38</v>
      </c>
      <c r="AX413" s="12" t="s">
        <v>80</v>
      </c>
      <c r="AY413" s="144" t="s">
        <v>150</v>
      </c>
    </row>
    <row r="414" spans="2:65" s="12" customFormat="1">
      <c r="B414" s="142"/>
      <c r="D414" s="143" t="s">
        <v>159</v>
      </c>
      <c r="E414" s="144" t="s">
        <v>32</v>
      </c>
      <c r="F414" s="145" t="s">
        <v>1809</v>
      </c>
      <c r="H414" s="144" t="s">
        <v>32</v>
      </c>
      <c r="I414" s="146"/>
      <c r="L414" s="142"/>
      <c r="M414" s="147"/>
      <c r="T414" s="148"/>
      <c r="AT414" s="144" t="s">
        <v>159</v>
      </c>
      <c r="AU414" s="144" t="s">
        <v>89</v>
      </c>
      <c r="AV414" s="12" t="s">
        <v>40</v>
      </c>
      <c r="AW414" s="12" t="s">
        <v>38</v>
      </c>
      <c r="AX414" s="12" t="s">
        <v>80</v>
      </c>
      <c r="AY414" s="144" t="s">
        <v>150</v>
      </c>
    </row>
    <row r="415" spans="2:65" s="12" customFormat="1" ht="30.6">
      <c r="B415" s="142"/>
      <c r="D415" s="143" t="s">
        <v>159</v>
      </c>
      <c r="E415" s="144" t="s">
        <v>32</v>
      </c>
      <c r="F415" s="145" t="s">
        <v>1785</v>
      </c>
      <c r="H415" s="144" t="s">
        <v>32</v>
      </c>
      <c r="I415" s="146"/>
      <c r="L415" s="142"/>
      <c r="M415" s="147"/>
      <c r="T415" s="148"/>
      <c r="AT415" s="144" t="s">
        <v>159</v>
      </c>
      <c r="AU415" s="144" t="s">
        <v>89</v>
      </c>
      <c r="AV415" s="12" t="s">
        <v>40</v>
      </c>
      <c r="AW415" s="12" t="s">
        <v>38</v>
      </c>
      <c r="AX415" s="12" t="s">
        <v>80</v>
      </c>
      <c r="AY415" s="144" t="s">
        <v>150</v>
      </c>
    </row>
    <row r="416" spans="2:65" s="13" customFormat="1">
      <c r="B416" s="149"/>
      <c r="D416" s="143" t="s">
        <v>159</v>
      </c>
      <c r="E416" s="150" t="s">
        <v>32</v>
      </c>
      <c r="F416" s="151" t="s">
        <v>1460</v>
      </c>
      <c r="H416" s="152">
        <v>769.2</v>
      </c>
      <c r="I416" s="153"/>
      <c r="L416" s="149"/>
      <c r="M416" s="154"/>
      <c r="T416" s="155"/>
      <c r="AT416" s="150" t="s">
        <v>159</v>
      </c>
      <c r="AU416" s="150" t="s">
        <v>89</v>
      </c>
      <c r="AV416" s="13" t="s">
        <v>89</v>
      </c>
      <c r="AW416" s="13" t="s">
        <v>38</v>
      </c>
      <c r="AX416" s="13" t="s">
        <v>40</v>
      </c>
      <c r="AY416" s="150" t="s">
        <v>150</v>
      </c>
    </row>
    <row r="417" spans="2:65" s="1" customFormat="1" ht="37.799999999999997" customHeight="1">
      <c r="B417" s="34"/>
      <c r="C417" s="129" t="s">
        <v>244</v>
      </c>
      <c r="D417" s="129" t="s">
        <v>152</v>
      </c>
      <c r="E417" s="130" t="s">
        <v>1818</v>
      </c>
      <c r="F417" s="131" t="s">
        <v>1819</v>
      </c>
      <c r="G417" s="132" t="s">
        <v>384</v>
      </c>
      <c r="H417" s="133">
        <v>849.05600000000004</v>
      </c>
      <c r="I417" s="134"/>
      <c r="J417" s="135">
        <f>ROUND(I417*H417,2)</f>
        <v>0</v>
      </c>
      <c r="K417" s="131" t="s">
        <v>172</v>
      </c>
      <c r="L417" s="34"/>
      <c r="M417" s="136" t="s">
        <v>32</v>
      </c>
      <c r="N417" s="137" t="s">
        <v>51</v>
      </c>
      <c r="P417" s="138">
        <f>O417*H417</f>
        <v>0</v>
      </c>
      <c r="Q417" s="138">
        <v>2.0000000000000002E-5</v>
      </c>
      <c r="R417" s="138">
        <f>Q417*H417</f>
        <v>1.6981120000000002E-2</v>
      </c>
      <c r="S417" s="138">
        <v>0</v>
      </c>
      <c r="T417" s="139">
        <f>S417*H417</f>
        <v>0</v>
      </c>
      <c r="AR417" s="140" t="s">
        <v>157</v>
      </c>
      <c r="AT417" s="140" t="s">
        <v>152</v>
      </c>
      <c r="AU417" s="140" t="s">
        <v>89</v>
      </c>
      <c r="AY417" s="18" t="s">
        <v>150</v>
      </c>
      <c r="BE417" s="141">
        <f>IF(N417="základní",J417,0)</f>
        <v>0</v>
      </c>
      <c r="BF417" s="141">
        <f>IF(N417="snížená",J417,0)</f>
        <v>0</v>
      </c>
      <c r="BG417" s="141">
        <f>IF(N417="zákl. přenesená",J417,0)</f>
        <v>0</v>
      </c>
      <c r="BH417" s="141">
        <f>IF(N417="sníž. přenesená",J417,0)</f>
        <v>0</v>
      </c>
      <c r="BI417" s="141">
        <f>IF(N417="nulová",J417,0)</f>
        <v>0</v>
      </c>
      <c r="BJ417" s="18" t="s">
        <v>40</v>
      </c>
      <c r="BK417" s="141">
        <f>ROUND(I417*H417,2)</f>
        <v>0</v>
      </c>
      <c r="BL417" s="18" t="s">
        <v>157</v>
      </c>
      <c r="BM417" s="140" t="s">
        <v>1820</v>
      </c>
    </row>
    <row r="418" spans="2:65" s="1" customFormat="1">
      <c r="B418" s="34"/>
      <c r="D418" s="163" t="s">
        <v>174</v>
      </c>
      <c r="F418" s="164" t="s">
        <v>1821</v>
      </c>
      <c r="I418" s="165"/>
      <c r="L418" s="34"/>
      <c r="M418" s="166"/>
      <c r="T418" s="55"/>
      <c r="AT418" s="18" t="s">
        <v>174</v>
      </c>
      <c r="AU418" s="18" t="s">
        <v>89</v>
      </c>
    </row>
    <row r="419" spans="2:65" s="12" customFormat="1">
      <c r="B419" s="142"/>
      <c r="D419" s="143" t="s">
        <v>159</v>
      </c>
      <c r="E419" s="144" t="s">
        <v>32</v>
      </c>
      <c r="F419" s="145" t="s">
        <v>1603</v>
      </c>
      <c r="H419" s="144" t="s">
        <v>32</v>
      </c>
      <c r="I419" s="146"/>
      <c r="L419" s="142"/>
      <c r="M419" s="147"/>
      <c r="T419" s="148"/>
      <c r="AT419" s="144" t="s">
        <v>159</v>
      </c>
      <c r="AU419" s="144" t="s">
        <v>89</v>
      </c>
      <c r="AV419" s="12" t="s">
        <v>40</v>
      </c>
      <c r="AW419" s="12" t="s">
        <v>38</v>
      </c>
      <c r="AX419" s="12" t="s">
        <v>80</v>
      </c>
      <c r="AY419" s="144" t="s">
        <v>150</v>
      </c>
    </row>
    <row r="420" spans="2:65" s="12" customFormat="1">
      <c r="B420" s="142"/>
      <c r="D420" s="143" t="s">
        <v>159</v>
      </c>
      <c r="E420" s="144" t="s">
        <v>32</v>
      </c>
      <c r="F420" s="145" t="s">
        <v>1822</v>
      </c>
      <c r="H420" s="144" t="s">
        <v>32</v>
      </c>
      <c r="I420" s="146"/>
      <c r="L420" s="142"/>
      <c r="M420" s="147"/>
      <c r="T420" s="148"/>
      <c r="AT420" s="144" t="s">
        <v>159</v>
      </c>
      <c r="AU420" s="144" t="s">
        <v>89</v>
      </c>
      <c r="AV420" s="12" t="s">
        <v>40</v>
      </c>
      <c r="AW420" s="12" t="s">
        <v>38</v>
      </c>
      <c r="AX420" s="12" t="s">
        <v>80</v>
      </c>
      <c r="AY420" s="144" t="s">
        <v>150</v>
      </c>
    </row>
    <row r="421" spans="2:65" s="12" customFormat="1" ht="30.6">
      <c r="B421" s="142"/>
      <c r="D421" s="143" t="s">
        <v>159</v>
      </c>
      <c r="E421" s="144" t="s">
        <v>32</v>
      </c>
      <c r="F421" s="145" t="s">
        <v>1823</v>
      </c>
      <c r="H421" s="144" t="s">
        <v>32</v>
      </c>
      <c r="I421" s="146"/>
      <c r="L421" s="142"/>
      <c r="M421" s="147"/>
      <c r="T421" s="148"/>
      <c r="AT421" s="144" t="s">
        <v>159</v>
      </c>
      <c r="AU421" s="144" t="s">
        <v>89</v>
      </c>
      <c r="AV421" s="12" t="s">
        <v>40</v>
      </c>
      <c r="AW421" s="12" t="s">
        <v>38</v>
      </c>
      <c r="AX421" s="12" t="s">
        <v>80</v>
      </c>
      <c r="AY421" s="144" t="s">
        <v>150</v>
      </c>
    </row>
    <row r="422" spans="2:65" s="13" customFormat="1">
      <c r="B422" s="149"/>
      <c r="D422" s="143" t="s">
        <v>159</v>
      </c>
      <c r="E422" s="150" t="s">
        <v>32</v>
      </c>
      <c r="F422" s="151" t="s">
        <v>1462</v>
      </c>
      <c r="H422" s="152">
        <v>849.05600000000004</v>
      </c>
      <c r="I422" s="153"/>
      <c r="L422" s="149"/>
      <c r="M422" s="154"/>
      <c r="T422" s="155"/>
      <c r="AT422" s="150" t="s">
        <v>159</v>
      </c>
      <c r="AU422" s="150" t="s">
        <v>89</v>
      </c>
      <c r="AV422" s="13" t="s">
        <v>89</v>
      </c>
      <c r="AW422" s="13" t="s">
        <v>38</v>
      </c>
      <c r="AX422" s="13" t="s">
        <v>40</v>
      </c>
      <c r="AY422" s="150" t="s">
        <v>150</v>
      </c>
    </row>
    <row r="423" spans="2:65" s="11" customFormat="1" ht="22.8" customHeight="1">
      <c r="B423" s="117"/>
      <c r="D423" s="118" t="s">
        <v>79</v>
      </c>
      <c r="E423" s="127" t="s">
        <v>210</v>
      </c>
      <c r="F423" s="127" t="s">
        <v>243</v>
      </c>
      <c r="I423" s="120"/>
      <c r="J423" s="128">
        <f>BK423</f>
        <v>0</v>
      </c>
      <c r="L423" s="117"/>
      <c r="M423" s="122"/>
      <c r="P423" s="123">
        <f>SUM(P424:P885)</f>
        <v>0</v>
      </c>
      <c r="R423" s="123">
        <f>SUM(R424:R885)</f>
        <v>3.8460000000000008E-2</v>
      </c>
      <c r="T423" s="124">
        <f>SUM(T424:T885)</f>
        <v>307.76987300000002</v>
      </c>
      <c r="AR423" s="118" t="s">
        <v>40</v>
      </c>
      <c r="AT423" s="125" t="s">
        <v>79</v>
      </c>
      <c r="AU423" s="125" t="s">
        <v>40</v>
      </c>
      <c r="AY423" s="118" t="s">
        <v>150</v>
      </c>
      <c r="BK423" s="126">
        <f>SUM(BK424:BK885)</f>
        <v>0</v>
      </c>
    </row>
    <row r="424" spans="2:65" s="1" customFormat="1" ht="37.799999999999997" customHeight="1">
      <c r="B424" s="34"/>
      <c r="C424" s="129" t="s">
        <v>251</v>
      </c>
      <c r="D424" s="129" t="s">
        <v>152</v>
      </c>
      <c r="E424" s="130" t="s">
        <v>1824</v>
      </c>
      <c r="F424" s="131" t="s">
        <v>1825</v>
      </c>
      <c r="G424" s="132" t="s">
        <v>155</v>
      </c>
      <c r="H424" s="133">
        <v>769.2</v>
      </c>
      <c r="I424" s="134"/>
      <c r="J424" s="135">
        <f>ROUND(I424*H424,2)</f>
        <v>0</v>
      </c>
      <c r="K424" s="131" t="s">
        <v>172</v>
      </c>
      <c r="L424" s="34"/>
      <c r="M424" s="136" t="s">
        <v>32</v>
      </c>
      <c r="N424" s="137" t="s">
        <v>51</v>
      </c>
      <c r="P424" s="138">
        <f>O424*H424</f>
        <v>0</v>
      </c>
      <c r="Q424" s="138">
        <v>0</v>
      </c>
      <c r="R424" s="138">
        <f>Q424*H424</f>
        <v>0</v>
      </c>
      <c r="S424" s="138">
        <v>0</v>
      </c>
      <c r="T424" s="139">
        <f>S424*H424</f>
        <v>0</v>
      </c>
      <c r="AR424" s="140" t="s">
        <v>157</v>
      </c>
      <c r="AT424" s="140" t="s">
        <v>152</v>
      </c>
      <c r="AU424" s="140" t="s">
        <v>89</v>
      </c>
      <c r="AY424" s="18" t="s">
        <v>150</v>
      </c>
      <c r="BE424" s="141">
        <f>IF(N424="základní",J424,0)</f>
        <v>0</v>
      </c>
      <c r="BF424" s="141">
        <f>IF(N424="snížená",J424,0)</f>
        <v>0</v>
      </c>
      <c r="BG424" s="141">
        <f>IF(N424="zákl. přenesená",J424,0)</f>
        <v>0</v>
      </c>
      <c r="BH424" s="141">
        <f>IF(N424="sníž. přenesená",J424,0)</f>
        <v>0</v>
      </c>
      <c r="BI424" s="141">
        <f>IF(N424="nulová",J424,0)</f>
        <v>0</v>
      </c>
      <c r="BJ424" s="18" t="s">
        <v>40</v>
      </c>
      <c r="BK424" s="141">
        <f>ROUND(I424*H424,2)</f>
        <v>0</v>
      </c>
      <c r="BL424" s="18" t="s">
        <v>157</v>
      </c>
      <c r="BM424" s="140" t="s">
        <v>1826</v>
      </c>
    </row>
    <row r="425" spans="2:65" s="1" customFormat="1">
      <c r="B425" s="34"/>
      <c r="D425" s="163" t="s">
        <v>174</v>
      </c>
      <c r="F425" s="164" t="s">
        <v>1827</v>
      </c>
      <c r="I425" s="165"/>
      <c r="L425" s="34"/>
      <c r="M425" s="166"/>
      <c r="T425" s="55"/>
      <c r="AT425" s="18" t="s">
        <v>174</v>
      </c>
      <c r="AU425" s="18" t="s">
        <v>89</v>
      </c>
    </row>
    <row r="426" spans="2:65" s="12" customFormat="1">
      <c r="B426" s="142"/>
      <c r="D426" s="143" t="s">
        <v>159</v>
      </c>
      <c r="E426" s="144" t="s">
        <v>32</v>
      </c>
      <c r="F426" s="145" t="s">
        <v>1603</v>
      </c>
      <c r="H426" s="144" t="s">
        <v>32</v>
      </c>
      <c r="I426" s="146"/>
      <c r="L426" s="142"/>
      <c r="M426" s="147"/>
      <c r="T426" s="148"/>
      <c r="AT426" s="144" t="s">
        <v>159</v>
      </c>
      <c r="AU426" s="144" t="s">
        <v>89</v>
      </c>
      <c r="AV426" s="12" t="s">
        <v>40</v>
      </c>
      <c r="AW426" s="12" t="s">
        <v>38</v>
      </c>
      <c r="AX426" s="12" t="s">
        <v>80</v>
      </c>
      <c r="AY426" s="144" t="s">
        <v>150</v>
      </c>
    </row>
    <row r="427" spans="2:65" s="12" customFormat="1">
      <c r="B427" s="142"/>
      <c r="D427" s="143" t="s">
        <v>159</v>
      </c>
      <c r="E427" s="144" t="s">
        <v>32</v>
      </c>
      <c r="F427" s="145" t="s">
        <v>1809</v>
      </c>
      <c r="H427" s="144" t="s">
        <v>32</v>
      </c>
      <c r="I427" s="146"/>
      <c r="L427" s="142"/>
      <c r="M427" s="147"/>
      <c r="T427" s="148"/>
      <c r="AT427" s="144" t="s">
        <v>159</v>
      </c>
      <c r="AU427" s="144" t="s">
        <v>89</v>
      </c>
      <c r="AV427" s="12" t="s">
        <v>40</v>
      </c>
      <c r="AW427" s="12" t="s">
        <v>38</v>
      </c>
      <c r="AX427" s="12" t="s">
        <v>80</v>
      </c>
      <c r="AY427" s="144" t="s">
        <v>150</v>
      </c>
    </row>
    <row r="428" spans="2:65" s="12" customFormat="1" ht="30.6">
      <c r="B428" s="142"/>
      <c r="D428" s="143" t="s">
        <v>159</v>
      </c>
      <c r="E428" s="144" t="s">
        <v>32</v>
      </c>
      <c r="F428" s="145" t="s">
        <v>1785</v>
      </c>
      <c r="H428" s="144" t="s">
        <v>32</v>
      </c>
      <c r="I428" s="146"/>
      <c r="L428" s="142"/>
      <c r="M428" s="147"/>
      <c r="T428" s="148"/>
      <c r="AT428" s="144" t="s">
        <v>159</v>
      </c>
      <c r="AU428" s="144" t="s">
        <v>89</v>
      </c>
      <c r="AV428" s="12" t="s">
        <v>40</v>
      </c>
      <c r="AW428" s="12" t="s">
        <v>38</v>
      </c>
      <c r="AX428" s="12" t="s">
        <v>80</v>
      </c>
      <c r="AY428" s="144" t="s">
        <v>150</v>
      </c>
    </row>
    <row r="429" spans="2:65" s="13" customFormat="1">
      <c r="B429" s="149"/>
      <c r="D429" s="143" t="s">
        <v>159</v>
      </c>
      <c r="E429" s="150" t="s">
        <v>32</v>
      </c>
      <c r="F429" s="151" t="s">
        <v>1460</v>
      </c>
      <c r="H429" s="152">
        <v>769.2</v>
      </c>
      <c r="I429" s="153"/>
      <c r="L429" s="149"/>
      <c r="M429" s="154"/>
      <c r="T429" s="155"/>
      <c r="AT429" s="150" t="s">
        <v>159</v>
      </c>
      <c r="AU429" s="150" t="s">
        <v>89</v>
      </c>
      <c r="AV429" s="13" t="s">
        <v>89</v>
      </c>
      <c r="AW429" s="13" t="s">
        <v>38</v>
      </c>
      <c r="AX429" s="13" t="s">
        <v>40</v>
      </c>
      <c r="AY429" s="150" t="s">
        <v>150</v>
      </c>
    </row>
    <row r="430" spans="2:65" s="1" customFormat="1" ht="37.799999999999997" customHeight="1">
      <c r="B430" s="34"/>
      <c r="C430" s="129" t="s">
        <v>259</v>
      </c>
      <c r="D430" s="129" t="s">
        <v>152</v>
      </c>
      <c r="E430" s="130" t="s">
        <v>864</v>
      </c>
      <c r="F430" s="131" t="s">
        <v>865</v>
      </c>
      <c r="G430" s="132" t="s">
        <v>155</v>
      </c>
      <c r="H430" s="133">
        <v>769.2</v>
      </c>
      <c r="I430" s="134"/>
      <c r="J430" s="135">
        <f>ROUND(I430*H430,2)</f>
        <v>0</v>
      </c>
      <c r="K430" s="131" t="s">
        <v>172</v>
      </c>
      <c r="L430" s="34"/>
      <c r="M430" s="136" t="s">
        <v>32</v>
      </c>
      <c r="N430" s="137" t="s">
        <v>51</v>
      </c>
      <c r="P430" s="138">
        <f>O430*H430</f>
        <v>0</v>
      </c>
      <c r="Q430" s="138">
        <v>4.0000000000000003E-5</v>
      </c>
      <c r="R430" s="138">
        <f>Q430*H430</f>
        <v>3.0768000000000004E-2</v>
      </c>
      <c r="S430" s="138">
        <v>0</v>
      </c>
      <c r="T430" s="139">
        <f>S430*H430</f>
        <v>0</v>
      </c>
      <c r="AR430" s="140" t="s">
        <v>157</v>
      </c>
      <c r="AT430" s="140" t="s">
        <v>152</v>
      </c>
      <c r="AU430" s="140" t="s">
        <v>89</v>
      </c>
      <c r="AY430" s="18" t="s">
        <v>150</v>
      </c>
      <c r="BE430" s="141">
        <f>IF(N430="základní",J430,0)</f>
        <v>0</v>
      </c>
      <c r="BF430" s="141">
        <f>IF(N430="snížená",J430,0)</f>
        <v>0</v>
      </c>
      <c r="BG430" s="141">
        <f>IF(N430="zákl. přenesená",J430,0)</f>
        <v>0</v>
      </c>
      <c r="BH430" s="141">
        <f>IF(N430="sníž. přenesená",J430,0)</f>
        <v>0</v>
      </c>
      <c r="BI430" s="141">
        <f>IF(N430="nulová",J430,0)</f>
        <v>0</v>
      </c>
      <c r="BJ430" s="18" t="s">
        <v>40</v>
      </c>
      <c r="BK430" s="141">
        <f>ROUND(I430*H430,2)</f>
        <v>0</v>
      </c>
      <c r="BL430" s="18" t="s">
        <v>157</v>
      </c>
      <c r="BM430" s="140" t="s">
        <v>1828</v>
      </c>
    </row>
    <row r="431" spans="2:65" s="1" customFormat="1">
      <c r="B431" s="34"/>
      <c r="D431" s="163" t="s">
        <v>174</v>
      </c>
      <c r="F431" s="164" t="s">
        <v>867</v>
      </c>
      <c r="I431" s="165"/>
      <c r="L431" s="34"/>
      <c r="M431" s="166"/>
      <c r="T431" s="55"/>
      <c r="AT431" s="18" t="s">
        <v>174</v>
      </c>
      <c r="AU431" s="18" t="s">
        <v>89</v>
      </c>
    </row>
    <row r="432" spans="2:65" s="12" customFormat="1">
      <c r="B432" s="142"/>
      <c r="D432" s="143" t="s">
        <v>159</v>
      </c>
      <c r="E432" s="144" t="s">
        <v>32</v>
      </c>
      <c r="F432" s="145" t="s">
        <v>1603</v>
      </c>
      <c r="H432" s="144" t="s">
        <v>32</v>
      </c>
      <c r="I432" s="146"/>
      <c r="L432" s="142"/>
      <c r="M432" s="147"/>
      <c r="T432" s="148"/>
      <c r="AT432" s="144" t="s">
        <v>159</v>
      </c>
      <c r="AU432" s="144" t="s">
        <v>89</v>
      </c>
      <c r="AV432" s="12" t="s">
        <v>40</v>
      </c>
      <c r="AW432" s="12" t="s">
        <v>38</v>
      </c>
      <c r="AX432" s="12" t="s">
        <v>80</v>
      </c>
      <c r="AY432" s="144" t="s">
        <v>150</v>
      </c>
    </row>
    <row r="433" spans="2:65" s="12" customFormat="1">
      <c r="B433" s="142"/>
      <c r="D433" s="143" t="s">
        <v>159</v>
      </c>
      <c r="E433" s="144" t="s">
        <v>32</v>
      </c>
      <c r="F433" s="145" t="s">
        <v>1809</v>
      </c>
      <c r="H433" s="144" t="s">
        <v>32</v>
      </c>
      <c r="I433" s="146"/>
      <c r="L433" s="142"/>
      <c r="M433" s="147"/>
      <c r="T433" s="148"/>
      <c r="AT433" s="144" t="s">
        <v>159</v>
      </c>
      <c r="AU433" s="144" t="s">
        <v>89</v>
      </c>
      <c r="AV433" s="12" t="s">
        <v>40</v>
      </c>
      <c r="AW433" s="12" t="s">
        <v>38</v>
      </c>
      <c r="AX433" s="12" t="s">
        <v>80</v>
      </c>
      <c r="AY433" s="144" t="s">
        <v>150</v>
      </c>
    </row>
    <row r="434" spans="2:65" s="12" customFormat="1" ht="30.6">
      <c r="B434" s="142"/>
      <c r="D434" s="143" t="s">
        <v>159</v>
      </c>
      <c r="E434" s="144" t="s">
        <v>32</v>
      </c>
      <c r="F434" s="145" t="s">
        <v>1785</v>
      </c>
      <c r="H434" s="144" t="s">
        <v>32</v>
      </c>
      <c r="I434" s="146"/>
      <c r="L434" s="142"/>
      <c r="M434" s="147"/>
      <c r="T434" s="148"/>
      <c r="AT434" s="144" t="s">
        <v>159</v>
      </c>
      <c r="AU434" s="144" t="s">
        <v>89</v>
      </c>
      <c r="AV434" s="12" t="s">
        <v>40</v>
      </c>
      <c r="AW434" s="12" t="s">
        <v>38</v>
      </c>
      <c r="AX434" s="12" t="s">
        <v>80</v>
      </c>
      <c r="AY434" s="144" t="s">
        <v>150</v>
      </c>
    </row>
    <row r="435" spans="2:65" s="13" customFormat="1">
      <c r="B435" s="149"/>
      <c r="D435" s="143" t="s">
        <v>159</v>
      </c>
      <c r="E435" s="150" t="s">
        <v>32</v>
      </c>
      <c r="F435" s="151" t="s">
        <v>1460</v>
      </c>
      <c r="H435" s="152">
        <v>769.2</v>
      </c>
      <c r="I435" s="153"/>
      <c r="L435" s="149"/>
      <c r="M435" s="154"/>
      <c r="T435" s="155"/>
      <c r="AT435" s="150" t="s">
        <v>159</v>
      </c>
      <c r="AU435" s="150" t="s">
        <v>89</v>
      </c>
      <c r="AV435" s="13" t="s">
        <v>89</v>
      </c>
      <c r="AW435" s="13" t="s">
        <v>38</v>
      </c>
      <c r="AX435" s="13" t="s">
        <v>40</v>
      </c>
      <c r="AY435" s="150" t="s">
        <v>150</v>
      </c>
    </row>
    <row r="436" spans="2:65" s="1" customFormat="1" ht="24.15" customHeight="1">
      <c r="B436" s="34"/>
      <c r="C436" s="129" t="s">
        <v>268</v>
      </c>
      <c r="D436" s="129" t="s">
        <v>152</v>
      </c>
      <c r="E436" s="130" t="s">
        <v>1829</v>
      </c>
      <c r="F436" s="131" t="s">
        <v>1830</v>
      </c>
      <c r="G436" s="132" t="s">
        <v>155</v>
      </c>
      <c r="H436" s="133">
        <v>769.2</v>
      </c>
      <c r="I436" s="134"/>
      <c r="J436" s="135">
        <f>ROUND(I436*H436,2)</f>
        <v>0</v>
      </c>
      <c r="K436" s="131" t="s">
        <v>172</v>
      </c>
      <c r="L436" s="34"/>
      <c r="M436" s="136" t="s">
        <v>32</v>
      </c>
      <c r="N436" s="137" t="s">
        <v>51</v>
      </c>
      <c r="P436" s="138">
        <f>O436*H436</f>
        <v>0</v>
      </c>
      <c r="Q436" s="138">
        <v>0</v>
      </c>
      <c r="R436" s="138">
        <f>Q436*H436</f>
        <v>0</v>
      </c>
      <c r="S436" s="138">
        <v>0</v>
      </c>
      <c r="T436" s="139">
        <f>S436*H436</f>
        <v>0</v>
      </c>
      <c r="AR436" s="140" t="s">
        <v>157</v>
      </c>
      <c r="AT436" s="140" t="s">
        <v>152</v>
      </c>
      <c r="AU436" s="140" t="s">
        <v>89</v>
      </c>
      <c r="AY436" s="18" t="s">
        <v>150</v>
      </c>
      <c r="BE436" s="141">
        <f>IF(N436="základní",J436,0)</f>
        <v>0</v>
      </c>
      <c r="BF436" s="141">
        <f>IF(N436="snížená",J436,0)</f>
        <v>0</v>
      </c>
      <c r="BG436" s="141">
        <f>IF(N436="zákl. přenesená",J436,0)</f>
        <v>0</v>
      </c>
      <c r="BH436" s="141">
        <f>IF(N436="sníž. přenesená",J436,0)</f>
        <v>0</v>
      </c>
      <c r="BI436" s="141">
        <f>IF(N436="nulová",J436,0)</f>
        <v>0</v>
      </c>
      <c r="BJ436" s="18" t="s">
        <v>40</v>
      </c>
      <c r="BK436" s="141">
        <f>ROUND(I436*H436,2)</f>
        <v>0</v>
      </c>
      <c r="BL436" s="18" t="s">
        <v>157</v>
      </c>
      <c r="BM436" s="140" t="s">
        <v>1831</v>
      </c>
    </row>
    <row r="437" spans="2:65" s="1" customFormat="1">
      <c r="B437" s="34"/>
      <c r="D437" s="163" t="s">
        <v>174</v>
      </c>
      <c r="F437" s="164" t="s">
        <v>1832</v>
      </c>
      <c r="I437" s="165"/>
      <c r="L437" s="34"/>
      <c r="M437" s="166"/>
      <c r="T437" s="55"/>
      <c r="AT437" s="18" t="s">
        <v>174</v>
      </c>
      <c r="AU437" s="18" t="s">
        <v>89</v>
      </c>
    </row>
    <row r="438" spans="2:65" s="12" customFormat="1">
      <c r="B438" s="142"/>
      <c r="D438" s="143" t="s">
        <v>159</v>
      </c>
      <c r="E438" s="144" t="s">
        <v>32</v>
      </c>
      <c r="F438" s="145" t="s">
        <v>1833</v>
      </c>
      <c r="H438" s="144" t="s">
        <v>32</v>
      </c>
      <c r="I438" s="146"/>
      <c r="L438" s="142"/>
      <c r="M438" s="147"/>
      <c r="T438" s="148"/>
      <c r="AT438" s="144" t="s">
        <v>159</v>
      </c>
      <c r="AU438" s="144" t="s">
        <v>89</v>
      </c>
      <c r="AV438" s="12" t="s">
        <v>40</v>
      </c>
      <c r="AW438" s="12" t="s">
        <v>38</v>
      </c>
      <c r="AX438" s="12" t="s">
        <v>80</v>
      </c>
      <c r="AY438" s="144" t="s">
        <v>150</v>
      </c>
    </row>
    <row r="439" spans="2:65" s="13" customFormat="1">
      <c r="B439" s="149"/>
      <c r="D439" s="143" t="s">
        <v>159</v>
      </c>
      <c r="E439" s="150" t="s">
        <v>32</v>
      </c>
      <c r="F439" s="151" t="s">
        <v>1834</v>
      </c>
      <c r="H439" s="152">
        <v>769.2</v>
      </c>
      <c r="I439" s="153"/>
      <c r="L439" s="149"/>
      <c r="M439" s="154"/>
      <c r="T439" s="155"/>
      <c r="AT439" s="150" t="s">
        <v>159</v>
      </c>
      <c r="AU439" s="150" t="s">
        <v>89</v>
      </c>
      <c r="AV439" s="13" t="s">
        <v>89</v>
      </c>
      <c r="AW439" s="13" t="s">
        <v>38</v>
      </c>
      <c r="AX439" s="13" t="s">
        <v>40</v>
      </c>
      <c r="AY439" s="150" t="s">
        <v>150</v>
      </c>
    </row>
    <row r="440" spans="2:65" s="1" customFormat="1" ht="24.15" customHeight="1">
      <c r="B440" s="34"/>
      <c r="C440" s="129" t="s">
        <v>279</v>
      </c>
      <c r="D440" s="129" t="s">
        <v>152</v>
      </c>
      <c r="E440" s="130" t="s">
        <v>1835</v>
      </c>
      <c r="F440" s="131" t="s">
        <v>1836</v>
      </c>
      <c r="G440" s="132" t="s">
        <v>155</v>
      </c>
      <c r="H440" s="133">
        <v>769.2</v>
      </c>
      <c r="I440" s="134"/>
      <c r="J440" s="135">
        <f>ROUND(I440*H440,2)</f>
        <v>0</v>
      </c>
      <c r="K440" s="131" t="s">
        <v>172</v>
      </c>
      <c r="L440" s="34"/>
      <c r="M440" s="136" t="s">
        <v>32</v>
      </c>
      <c r="N440" s="137" t="s">
        <v>51</v>
      </c>
      <c r="P440" s="138">
        <f>O440*H440</f>
        <v>0</v>
      </c>
      <c r="Q440" s="138">
        <v>1.0000000000000001E-5</v>
      </c>
      <c r="R440" s="138">
        <f>Q440*H440</f>
        <v>7.6920000000000009E-3</v>
      </c>
      <c r="S440" s="138">
        <v>0</v>
      </c>
      <c r="T440" s="139">
        <f>S440*H440</f>
        <v>0</v>
      </c>
      <c r="AR440" s="140" t="s">
        <v>157</v>
      </c>
      <c r="AT440" s="140" t="s">
        <v>152</v>
      </c>
      <c r="AU440" s="140" t="s">
        <v>89</v>
      </c>
      <c r="AY440" s="18" t="s">
        <v>150</v>
      </c>
      <c r="BE440" s="141">
        <f>IF(N440="základní",J440,0)</f>
        <v>0</v>
      </c>
      <c r="BF440" s="141">
        <f>IF(N440="snížená",J440,0)</f>
        <v>0</v>
      </c>
      <c r="BG440" s="141">
        <f>IF(N440="zákl. přenesená",J440,0)</f>
        <v>0</v>
      </c>
      <c r="BH440" s="141">
        <f>IF(N440="sníž. přenesená",J440,0)</f>
        <v>0</v>
      </c>
      <c r="BI440" s="141">
        <f>IF(N440="nulová",J440,0)</f>
        <v>0</v>
      </c>
      <c r="BJ440" s="18" t="s">
        <v>40</v>
      </c>
      <c r="BK440" s="141">
        <f>ROUND(I440*H440,2)</f>
        <v>0</v>
      </c>
      <c r="BL440" s="18" t="s">
        <v>157</v>
      </c>
      <c r="BM440" s="140" t="s">
        <v>1837</v>
      </c>
    </row>
    <row r="441" spans="2:65" s="1" customFormat="1">
      <c r="B441" s="34"/>
      <c r="D441" s="163" t="s">
        <v>174</v>
      </c>
      <c r="F441" s="164" t="s">
        <v>1838</v>
      </c>
      <c r="I441" s="165"/>
      <c r="L441" s="34"/>
      <c r="M441" s="166"/>
      <c r="T441" s="55"/>
      <c r="AT441" s="18" t="s">
        <v>174</v>
      </c>
      <c r="AU441" s="18" t="s">
        <v>89</v>
      </c>
    </row>
    <row r="442" spans="2:65" s="12" customFormat="1">
      <c r="B442" s="142"/>
      <c r="D442" s="143" t="s">
        <v>159</v>
      </c>
      <c r="E442" s="144" t="s">
        <v>32</v>
      </c>
      <c r="F442" s="145" t="s">
        <v>1833</v>
      </c>
      <c r="H442" s="144" t="s">
        <v>32</v>
      </c>
      <c r="I442" s="146"/>
      <c r="L442" s="142"/>
      <c r="M442" s="147"/>
      <c r="T442" s="148"/>
      <c r="AT442" s="144" t="s">
        <v>159</v>
      </c>
      <c r="AU442" s="144" t="s">
        <v>89</v>
      </c>
      <c r="AV442" s="12" t="s">
        <v>40</v>
      </c>
      <c r="AW442" s="12" t="s">
        <v>38</v>
      </c>
      <c r="AX442" s="12" t="s">
        <v>80</v>
      </c>
      <c r="AY442" s="144" t="s">
        <v>150</v>
      </c>
    </row>
    <row r="443" spans="2:65" s="13" customFormat="1">
      <c r="B443" s="149"/>
      <c r="D443" s="143" t="s">
        <v>159</v>
      </c>
      <c r="E443" s="150" t="s">
        <v>32</v>
      </c>
      <c r="F443" s="151" t="s">
        <v>1834</v>
      </c>
      <c r="H443" s="152">
        <v>769.2</v>
      </c>
      <c r="I443" s="153"/>
      <c r="L443" s="149"/>
      <c r="M443" s="154"/>
      <c r="T443" s="155"/>
      <c r="AT443" s="150" t="s">
        <v>159</v>
      </c>
      <c r="AU443" s="150" t="s">
        <v>89</v>
      </c>
      <c r="AV443" s="13" t="s">
        <v>89</v>
      </c>
      <c r="AW443" s="13" t="s">
        <v>38</v>
      </c>
      <c r="AX443" s="13" t="s">
        <v>40</v>
      </c>
      <c r="AY443" s="150" t="s">
        <v>150</v>
      </c>
    </row>
    <row r="444" spans="2:65" s="1" customFormat="1" ht="24.15" customHeight="1">
      <c r="B444" s="34"/>
      <c r="C444" s="129" t="s">
        <v>7</v>
      </c>
      <c r="D444" s="129" t="s">
        <v>152</v>
      </c>
      <c r="E444" s="130" t="s">
        <v>1839</v>
      </c>
      <c r="F444" s="131" t="s">
        <v>1840</v>
      </c>
      <c r="G444" s="132" t="s">
        <v>165</v>
      </c>
      <c r="H444" s="133">
        <v>4.5999999999999999E-2</v>
      </c>
      <c r="I444" s="134"/>
      <c r="J444" s="135">
        <f>ROUND(I444*H444,2)</f>
        <v>0</v>
      </c>
      <c r="K444" s="131" t="s">
        <v>172</v>
      </c>
      <c r="L444" s="34"/>
      <c r="M444" s="136" t="s">
        <v>32</v>
      </c>
      <c r="N444" s="137" t="s">
        <v>51</v>
      </c>
      <c r="P444" s="138">
        <f>O444*H444</f>
        <v>0</v>
      </c>
      <c r="Q444" s="138">
        <v>0</v>
      </c>
      <c r="R444" s="138">
        <f>Q444*H444</f>
        <v>0</v>
      </c>
      <c r="S444" s="138">
        <v>2.2000000000000002</v>
      </c>
      <c r="T444" s="139">
        <f>S444*H444</f>
        <v>0.10120000000000001</v>
      </c>
      <c r="AR444" s="140" t="s">
        <v>157</v>
      </c>
      <c r="AT444" s="140" t="s">
        <v>152</v>
      </c>
      <c r="AU444" s="140" t="s">
        <v>89</v>
      </c>
      <c r="AY444" s="18" t="s">
        <v>150</v>
      </c>
      <c r="BE444" s="141">
        <f>IF(N444="základní",J444,0)</f>
        <v>0</v>
      </c>
      <c r="BF444" s="141">
        <f>IF(N444="snížená",J444,0)</f>
        <v>0</v>
      </c>
      <c r="BG444" s="141">
        <f>IF(N444="zákl. přenesená",J444,0)</f>
        <v>0</v>
      </c>
      <c r="BH444" s="141">
        <f>IF(N444="sníž. přenesená",J444,0)</f>
        <v>0</v>
      </c>
      <c r="BI444" s="141">
        <f>IF(N444="nulová",J444,0)</f>
        <v>0</v>
      </c>
      <c r="BJ444" s="18" t="s">
        <v>40</v>
      </c>
      <c r="BK444" s="141">
        <f>ROUND(I444*H444,2)</f>
        <v>0</v>
      </c>
      <c r="BL444" s="18" t="s">
        <v>157</v>
      </c>
      <c r="BM444" s="140" t="s">
        <v>1841</v>
      </c>
    </row>
    <row r="445" spans="2:65" s="1" customFormat="1">
      <c r="B445" s="34"/>
      <c r="D445" s="163" t="s">
        <v>174</v>
      </c>
      <c r="F445" s="164" t="s">
        <v>1842</v>
      </c>
      <c r="I445" s="165"/>
      <c r="L445" s="34"/>
      <c r="M445" s="166"/>
      <c r="T445" s="55"/>
      <c r="AT445" s="18" t="s">
        <v>174</v>
      </c>
      <c r="AU445" s="18" t="s">
        <v>89</v>
      </c>
    </row>
    <row r="446" spans="2:65" s="12" customFormat="1">
      <c r="B446" s="142"/>
      <c r="D446" s="143" t="s">
        <v>159</v>
      </c>
      <c r="E446" s="144" t="s">
        <v>32</v>
      </c>
      <c r="F446" s="145" t="s">
        <v>1603</v>
      </c>
      <c r="H446" s="144" t="s">
        <v>32</v>
      </c>
      <c r="I446" s="146"/>
      <c r="L446" s="142"/>
      <c r="M446" s="147"/>
      <c r="T446" s="148"/>
      <c r="AT446" s="144" t="s">
        <v>159</v>
      </c>
      <c r="AU446" s="144" t="s">
        <v>89</v>
      </c>
      <c r="AV446" s="12" t="s">
        <v>40</v>
      </c>
      <c r="AW446" s="12" t="s">
        <v>38</v>
      </c>
      <c r="AX446" s="12" t="s">
        <v>80</v>
      </c>
      <c r="AY446" s="144" t="s">
        <v>150</v>
      </c>
    </row>
    <row r="447" spans="2:65" s="12" customFormat="1">
      <c r="B447" s="142"/>
      <c r="D447" s="143" t="s">
        <v>159</v>
      </c>
      <c r="E447" s="144" t="s">
        <v>32</v>
      </c>
      <c r="F447" s="145" t="s">
        <v>1843</v>
      </c>
      <c r="H447" s="144" t="s">
        <v>32</v>
      </c>
      <c r="I447" s="146"/>
      <c r="L447" s="142"/>
      <c r="M447" s="147"/>
      <c r="T447" s="148"/>
      <c r="AT447" s="144" t="s">
        <v>159</v>
      </c>
      <c r="AU447" s="144" t="s">
        <v>89</v>
      </c>
      <c r="AV447" s="12" t="s">
        <v>40</v>
      </c>
      <c r="AW447" s="12" t="s">
        <v>38</v>
      </c>
      <c r="AX447" s="12" t="s">
        <v>80</v>
      </c>
      <c r="AY447" s="144" t="s">
        <v>150</v>
      </c>
    </row>
    <row r="448" spans="2:65" s="13" customFormat="1">
      <c r="B448" s="149"/>
      <c r="D448" s="143" t="s">
        <v>159</v>
      </c>
      <c r="E448" s="150" t="s">
        <v>32</v>
      </c>
      <c r="F448" s="151" t="s">
        <v>1465</v>
      </c>
      <c r="H448" s="152">
        <v>4.5999999999999999E-2</v>
      </c>
      <c r="I448" s="153"/>
      <c r="L448" s="149"/>
      <c r="M448" s="154"/>
      <c r="T448" s="155"/>
      <c r="AT448" s="150" t="s">
        <v>159</v>
      </c>
      <c r="AU448" s="150" t="s">
        <v>89</v>
      </c>
      <c r="AV448" s="13" t="s">
        <v>89</v>
      </c>
      <c r="AW448" s="13" t="s">
        <v>38</v>
      </c>
      <c r="AX448" s="13" t="s">
        <v>40</v>
      </c>
      <c r="AY448" s="150" t="s">
        <v>150</v>
      </c>
    </row>
    <row r="449" spans="2:65" s="1" customFormat="1" ht="24.15" customHeight="1">
      <c r="B449" s="34"/>
      <c r="C449" s="129" t="s">
        <v>290</v>
      </c>
      <c r="D449" s="129" t="s">
        <v>152</v>
      </c>
      <c r="E449" s="130" t="s">
        <v>1844</v>
      </c>
      <c r="F449" s="131" t="s">
        <v>1845</v>
      </c>
      <c r="G449" s="132" t="s">
        <v>165</v>
      </c>
      <c r="H449" s="133">
        <v>6.4109999999999996</v>
      </c>
      <c r="I449" s="134"/>
      <c r="J449" s="135">
        <f>ROUND(I449*H449,2)</f>
        <v>0</v>
      </c>
      <c r="K449" s="131" t="s">
        <v>172</v>
      </c>
      <c r="L449" s="34"/>
      <c r="M449" s="136" t="s">
        <v>32</v>
      </c>
      <c r="N449" s="137" t="s">
        <v>51</v>
      </c>
      <c r="P449" s="138">
        <f>O449*H449</f>
        <v>0</v>
      </c>
      <c r="Q449" s="138">
        <v>0</v>
      </c>
      <c r="R449" s="138">
        <f>Q449*H449</f>
        <v>0</v>
      </c>
      <c r="S449" s="138">
        <v>2.2000000000000002</v>
      </c>
      <c r="T449" s="139">
        <f>S449*H449</f>
        <v>14.104200000000001</v>
      </c>
      <c r="AR449" s="140" t="s">
        <v>157</v>
      </c>
      <c r="AT449" s="140" t="s">
        <v>152</v>
      </c>
      <c r="AU449" s="140" t="s">
        <v>89</v>
      </c>
      <c r="AY449" s="18" t="s">
        <v>150</v>
      </c>
      <c r="BE449" s="141">
        <f>IF(N449="základní",J449,0)</f>
        <v>0</v>
      </c>
      <c r="BF449" s="141">
        <f>IF(N449="snížená",J449,0)</f>
        <v>0</v>
      </c>
      <c r="BG449" s="141">
        <f>IF(N449="zákl. přenesená",J449,0)</f>
        <v>0</v>
      </c>
      <c r="BH449" s="141">
        <f>IF(N449="sníž. přenesená",J449,0)</f>
        <v>0</v>
      </c>
      <c r="BI449" s="141">
        <f>IF(N449="nulová",J449,0)</f>
        <v>0</v>
      </c>
      <c r="BJ449" s="18" t="s">
        <v>40</v>
      </c>
      <c r="BK449" s="141">
        <f>ROUND(I449*H449,2)</f>
        <v>0</v>
      </c>
      <c r="BL449" s="18" t="s">
        <v>157</v>
      </c>
      <c r="BM449" s="140" t="s">
        <v>1846</v>
      </c>
    </row>
    <row r="450" spans="2:65" s="1" customFormat="1">
      <c r="B450" s="34"/>
      <c r="D450" s="163" t="s">
        <v>174</v>
      </c>
      <c r="F450" s="164" t="s">
        <v>1847</v>
      </c>
      <c r="I450" s="165"/>
      <c r="L450" s="34"/>
      <c r="M450" s="166"/>
      <c r="T450" s="55"/>
      <c r="AT450" s="18" t="s">
        <v>174</v>
      </c>
      <c r="AU450" s="18" t="s">
        <v>89</v>
      </c>
    </row>
    <row r="451" spans="2:65" s="12" customFormat="1">
      <c r="B451" s="142"/>
      <c r="D451" s="143" t="s">
        <v>159</v>
      </c>
      <c r="E451" s="144" t="s">
        <v>32</v>
      </c>
      <c r="F451" s="145" t="s">
        <v>1603</v>
      </c>
      <c r="H451" s="144" t="s">
        <v>32</v>
      </c>
      <c r="I451" s="146"/>
      <c r="L451" s="142"/>
      <c r="M451" s="147"/>
      <c r="T451" s="148"/>
      <c r="AT451" s="144" t="s">
        <v>159</v>
      </c>
      <c r="AU451" s="144" t="s">
        <v>89</v>
      </c>
      <c r="AV451" s="12" t="s">
        <v>40</v>
      </c>
      <c r="AW451" s="12" t="s">
        <v>38</v>
      </c>
      <c r="AX451" s="12" t="s">
        <v>80</v>
      </c>
      <c r="AY451" s="144" t="s">
        <v>150</v>
      </c>
    </row>
    <row r="452" spans="2:65" s="12" customFormat="1">
      <c r="B452" s="142"/>
      <c r="D452" s="143" t="s">
        <v>159</v>
      </c>
      <c r="E452" s="144" t="s">
        <v>32</v>
      </c>
      <c r="F452" s="145" t="s">
        <v>1848</v>
      </c>
      <c r="H452" s="144" t="s">
        <v>32</v>
      </c>
      <c r="I452" s="146"/>
      <c r="L452" s="142"/>
      <c r="M452" s="147"/>
      <c r="T452" s="148"/>
      <c r="AT452" s="144" t="s">
        <v>159</v>
      </c>
      <c r="AU452" s="144" t="s">
        <v>89</v>
      </c>
      <c r="AV452" s="12" t="s">
        <v>40</v>
      </c>
      <c r="AW452" s="12" t="s">
        <v>38</v>
      </c>
      <c r="AX452" s="12" t="s">
        <v>80</v>
      </c>
      <c r="AY452" s="144" t="s">
        <v>150</v>
      </c>
    </row>
    <row r="453" spans="2:65" s="12" customFormat="1">
      <c r="B453" s="142"/>
      <c r="D453" s="143" t="s">
        <v>159</v>
      </c>
      <c r="E453" s="144" t="s">
        <v>32</v>
      </c>
      <c r="F453" s="145" t="s">
        <v>1849</v>
      </c>
      <c r="H453" s="144" t="s">
        <v>32</v>
      </c>
      <c r="I453" s="146"/>
      <c r="L453" s="142"/>
      <c r="M453" s="147"/>
      <c r="T453" s="148"/>
      <c r="AT453" s="144" t="s">
        <v>159</v>
      </c>
      <c r="AU453" s="144" t="s">
        <v>89</v>
      </c>
      <c r="AV453" s="12" t="s">
        <v>40</v>
      </c>
      <c r="AW453" s="12" t="s">
        <v>38</v>
      </c>
      <c r="AX453" s="12" t="s">
        <v>80</v>
      </c>
      <c r="AY453" s="144" t="s">
        <v>150</v>
      </c>
    </row>
    <row r="454" spans="2:65" s="12" customFormat="1">
      <c r="B454" s="142"/>
      <c r="D454" s="143" t="s">
        <v>159</v>
      </c>
      <c r="E454" s="144" t="s">
        <v>32</v>
      </c>
      <c r="F454" s="145" t="s">
        <v>1850</v>
      </c>
      <c r="H454" s="144" t="s">
        <v>32</v>
      </c>
      <c r="I454" s="146"/>
      <c r="L454" s="142"/>
      <c r="M454" s="147"/>
      <c r="T454" s="148"/>
      <c r="AT454" s="144" t="s">
        <v>159</v>
      </c>
      <c r="AU454" s="144" t="s">
        <v>89</v>
      </c>
      <c r="AV454" s="12" t="s">
        <v>40</v>
      </c>
      <c r="AW454" s="12" t="s">
        <v>38</v>
      </c>
      <c r="AX454" s="12" t="s">
        <v>80</v>
      </c>
      <c r="AY454" s="144" t="s">
        <v>150</v>
      </c>
    </row>
    <row r="455" spans="2:65" s="12" customFormat="1">
      <c r="B455" s="142"/>
      <c r="D455" s="143" t="s">
        <v>159</v>
      </c>
      <c r="E455" s="144" t="s">
        <v>32</v>
      </c>
      <c r="F455" s="145" t="s">
        <v>1851</v>
      </c>
      <c r="H455" s="144" t="s">
        <v>32</v>
      </c>
      <c r="I455" s="146"/>
      <c r="L455" s="142"/>
      <c r="M455" s="147"/>
      <c r="T455" s="148"/>
      <c r="AT455" s="144" t="s">
        <v>159</v>
      </c>
      <c r="AU455" s="144" t="s">
        <v>89</v>
      </c>
      <c r="AV455" s="12" t="s">
        <v>40</v>
      </c>
      <c r="AW455" s="12" t="s">
        <v>38</v>
      </c>
      <c r="AX455" s="12" t="s">
        <v>80</v>
      </c>
      <c r="AY455" s="144" t="s">
        <v>150</v>
      </c>
    </row>
    <row r="456" spans="2:65" s="12" customFormat="1">
      <c r="B456" s="142"/>
      <c r="D456" s="143" t="s">
        <v>159</v>
      </c>
      <c r="E456" s="144" t="s">
        <v>32</v>
      </c>
      <c r="F456" s="145" t="s">
        <v>1852</v>
      </c>
      <c r="H456" s="144" t="s">
        <v>32</v>
      </c>
      <c r="I456" s="146"/>
      <c r="L456" s="142"/>
      <c r="M456" s="147"/>
      <c r="T456" s="148"/>
      <c r="AT456" s="144" t="s">
        <v>159</v>
      </c>
      <c r="AU456" s="144" t="s">
        <v>89</v>
      </c>
      <c r="AV456" s="12" t="s">
        <v>40</v>
      </c>
      <c r="AW456" s="12" t="s">
        <v>38</v>
      </c>
      <c r="AX456" s="12" t="s">
        <v>80</v>
      </c>
      <c r="AY456" s="144" t="s">
        <v>150</v>
      </c>
    </row>
    <row r="457" spans="2:65" s="12" customFormat="1">
      <c r="B457" s="142"/>
      <c r="D457" s="143" t="s">
        <v>159</v>
      </c>
      <c r="E457" s="144" t="s">
        <v>32</v>
      </c>
      <c r="F457" s="145" t="s">
        <v>1853</v>
      </c>
      <c r="H457" s="144" t="s">
        <v>32</v>
      </c>
      <c r="I457" s="146"/>
      <c r="L457" s="142"/>
      <c r="M457" s="147"/>
      <c r="T457" s="148"/>
      <c r="AT457" s="144" t="s">
        <v>159</v>
      </c>
      <c r="AU457" s="144" t="s">
        <v>89</v>
      </c>
      <c r="AV457" s="12" t="s">
        <v>40</v>
      </c>
      <c r="AW457" s="12" t="s">
        <v>38</v>
      </c>
      <c r="AX457" s="12" t="s">
        <v>80</v>
      </c>
      <c r="AY457" s="144" t="s">
        <v>150</v>
      </c>
    </row>
    <row r="458" spans="2:65" s="12" customFormat="1">
      <c r="B458" s="142"/>
      <c r="D458" s="143" t="s">
        <v>159</v>
      </c>
      <c r="E458" s="144" t="s">
        <v>32</v>
      </c>
      <c r="F458" s="145" t="s">
        <v>1854</v>
      </c>
      <c r="H458" s="144" t="s">
        <v>32</v>
      </c>
      <c r="I458" s="146"/>
      <c r="L458" s="142"/>
      <c r="M458" s="147"/>
      <c r="T458" s="148"/>
      <c r="AT458" s="144" t="s">
        <v>159</v>
      </c>
      <c r="AU458" s="144" t="s">
        <v>89</v>
      </c>
      <c r="AV458" s="12" t="s">
        <v>40</v>
      </c>
      <c r="AW458" s="12" t="s">
        <v>38</v>
      </c>
      <c r="AX458" s="12" t="s">
        <v>80</v>
      </c>
      <c r="AY458" s="144" t="s">
        <v>150</v>
      </c>
    </row>
    <row r="459" spans="2:65" s="12" customFormat="1">
      <c r="B459" s="142"/>
      <c r="D459" s="143" t="s">
        <v>159</v>
      </c>
      <c r="E459" s="144" t="s">
        <v>32</v>
      </c>
      <c r="F459" s="145" t="s">
        <v>1855</v>
      </c>
      <c r="H459" s="144" t="s">
        <v>32</v>
      </c>
      <c r="I459" s="146"/>
      <c r="L459" s="142"/>
      <c r="M459" s="147"/>
      <c r="T459" s="148"/>
      <c r="AT459" s="144" t="s">
        <v>159</v>
      </c>
      <c r="AU459" s="144" t="s">
        <v>89</v>
      </c>
      <c r="AV459" s="12" t="s">
        <v>40</v>
      </c>
      <c r="AW459" s="12" t="s">
        <v>38</v>
      </c>
      <c r="AX459" s="12" t="s">
        <v>80</v>
      </c>
      <c r="AY459" s="144" t="s">
        <v>150</v>
      </c>
    </row>
    <row r="460" spans="2:65" s="12" customFormat="1">
      <c r="B460" s="142"/>
      <c r="D460" s="143" t="s">
        <v>159</v>
      </c>
      <c r="E460" s="144" t="s">
        <v>32</v>
      </c>
      <c r="F460" s="145" t="s">
        <v>1856</v>
      </c>
      <c r="H460" s="144" t="s">
        <v>32</v>
      </c>
      <c r="I460" s="146"/>
      <c r="L460" s="142"/>
      <c r="M460" s="147"/>
      <c r="T460" s="148"/>
      <c r="AT460" s="144" t="s">
        <v>159</v>
      </c>
      <c r="AU460" s="144" t="s">
        <v>89</v>
      </c>
      <c r="AV460" s="12" t="s">
        <v>40</v>
      </c>
      <c r="AW460" s="12" t="s">
        <v>38</v>
      </c>
      <c r="AX460" s="12" t="s">
        <v>80</v>
      </c>
      <c r="AY460" s="144" t="s">
        <v>150</v>
      </c>
    </row>
    <row r="461" spans="2:65" s="12" customFormat="1">
      <c r="B461" s="142"/>
      <c r="D461" s="143" t="s">
        <v>159</v>
      </c>
      <c r="E461" s="144" t="s">
        <v>32</v>
      </c>
      <c r="F461" s="145" t="s">
        <v>1857</v>
      </c>
      <c r="H461" s="144" t="s">
        <v>32</v>
      </c>
      <c r="I461" s="146"/>
      <c r="L461" s="142"/>
      <c r="M461" s="147"/>
      <c r="T461" s="148"/>
      <c r="AT461" s="144" t="s">
        <v>159</v>
      </c>
      <c r="AU461" s="144" t="s">
        <v>89</v>
      </c>
      <c r="AV461" s="12" t="s">
        <v>40</v>
      </c>
      <c r="AW461" s="12" t="s">
        <v>38</v>
      </c>
      <c r="AX461" s="12" t="s">
        <v>80</v>
      </c>
      <c r="AY461" s="144" t="s">
        <v>150</v>
      </c>
    </row>
    <row r="462" spans="2:65" s="12" customFormat="1">
      <c r="B462" s="142"/>
      <c r="D462" s="143" t="s">
        <v>159</v>
      </c>
      <c r="E462" s="144" t="s">
        <v>32</v>
      </c>
      <c r="F462" s="145" t="s">
        <v>1858</v>
      </c>
      <c r="H462" s="144" t="s">
        <v>32</v>
      </c>
      <c r="I462" s="146"/>
      <c r="L462" s="142"/>
      <c r="M462" s="147"/>
      <c r="T462" s="148"/>
      <c r="AT462" s="144" t="s">
        <v>159</v>
      </c>
      <c r="AU462" s="144" t="s">
        <v>89</v>
      </c>
      <c r="AV462" s="12" t="s">
        <v>40</v>
      </c>
      <c r="AW462" s="12" t="s">
        <v>38</v>
      </c>
      <c r="AX462" s="12" t="s">
        <v>80</v>
      </c>
      <c r="AY462" s="144" t="s">
        <v>150</v>
      </c>
    </row>
    <row r="463" spans="2:65" s="12" customFormat="1">
      <c r="B463" s="142"/>
      <c r="D463" s="143" t="s">
        <v>159</v>
      </c>
      <c r="E463" s="144" t="s">
        <v>32</v>
      </c>
      <c r="F463" s="145" t="s">
        <v>1859</v>
      </c>
      <c r="H463" s="144" t="s">
        <v>32</v>
      </c>
      <c r="I463" s="146"/>
      <c r="L463" s="142"/>
      <c r="M463" s="147"/>
      <c r="T463" s="148"/>
      <c r="AT463" s="144" t="s">
        <v>159</v>
      </c>
      <c r="AU463" s="144" t="s">
        <v>89</v>
      </c>
      <c r="AV463" s="12" t="s">
        <v>40</v>
      </c>
      <c r="AW463" s="12" t="s">
        <v>38</v>
      </c>
      <c r="AX463" s="12" t="s">
        <v>80</v>
      </c>
      <c r="AY463" s="144" t="s">
        <v>150</v>
      </c>
    </row>
    <row r="464" spans="2:65" s="12" customFormat="1">
      <c r="B464" s="142"/>
      <c r="D464" s="143" t="s">
        <v>159</v>
      </c>
      <c r="E464" s="144" t="s">
        <v>32</v>
      </c>
      <c r="F464" s="145" t="s">
        <v>1860</v>
      </c>
      <c r="H464" s="144" t="s">
        <v>32</v>
      </c>
      <c r="I464" s="146"/>
      <c r="L464" s="142"/>
      <c r="M464" s="147"/>
      <c r="T464" s="148"/>
      <c r="AT464" s="144" t="s">
        <v>159</v>
      </c>
      <c r="AU464" s="144" t="s">
        <v>89</v>
      </c>
      <c r="AV464" s="12" t="s">
        <v>40</v>
      </c>
      <c r="AW464" s="12" t="s">
        <v>38</v>
      </c>
      <c r="AX464" s="12" t="s">
        <v>80</v>
      </c>
      <c r="AY464" s="144" t="s">
        <v>150</v>
      </c>
    </row>
    <row r="465" spans="2:51" s="12" customFormat="1">
      <c r="B465" s="142"/>
      <c r="D465" s="143" t="s">
        <v>159</v>
      </c>
      <c r="E465" s="144" t="s">
        <v>32</v>
      </c>
      <c r="F465" s="145" t="s">
        <v>1861</v>
      </c>
      <c r="H465" s="144" t="s">
        <v>32</v>
      </c>
      <c r="I465" s="146"/>
      <c r="L465" s="142"/>
      <c r="M465" s="147"/>
      <c r="T465" s="148"/>
      <c r="AT465" s="144" t="s">
        <v>159</v>
      </c>
      <c r="AU465" s="144" t="s">
        <v>89</v>
      </c>
      <c r="AV465" s="12" t="s">
        <v>40</v>
      </c>
      <c r="AW465" s="12" t="s">
        <v>38</v>
      </c>
      <c r="AX465" s="12" t="s">
        <v>80</v>
      </c>
      <c r="AY465" s="144" t="s">
        <v>150</v>
      </c>
    </row>
    <row r="466" spans="2:51" s="12" customFormat="1">
      <c r="B466" s="142"/>
      <c r="D466" s="143" t="s">
        <v>159</v>
      </c>
      <c r="E466" s="144" t="s">
        <v>32</v>
      </c>
      <c r="F466" s="145" t="s">
        <v>1862</v>
      </c>
      <c r="H466" s="144" t="s">
        <v>32</v>
      </c>
      <c r="I466" s="146"/>
      <c r="L466" s="142"/>
      <c r="M466" s="147"/>
      <c r="T466" s="148"/>
      <c r="AT466" s="144" t="s">
        <v>159</v>
      </c>
      <c r="AU466" s="144" t="s">
        <v>89</v>
      </c>
      <c r="AV466" s="12" t="s">
        <v>40</v>
      </c>
      <c r="AW466" s="12" t="s">
        <v>38</v>
      </c>
      <c r="AX466" s="12" t="s">
        <v>80</v>
      </c>
      <c r="AY466" s="144" t="s">
        <v>150</v>
      </c>
    </row>
    <row r="467" spans="2:51" s="12" customFormat="1">
      <c r="B467" s="142"/>
      <c r="D467" s="143" t="s">
        <v>159</v>
      </c>
      <c r="E467" s="144" t="s">
        <v>32</v>
      </c>
      <c r="F467" s="145" t="s">
        <v>1863</v>
      </c>
      <c r="H467" s="144" t="s">
        <v>32</v>
      </c>
      <c r="I467" s="146"/>
      <c r="L467" s="142"/>
      <c r="M467" s="147"/>
      <c r="T467" s="148"/>
      <c r="AT467" s="144" t="s">
        <v>159</v>
      </c>
      <c r="AU467" s="144" t="s">
        <v>89</v>
      </c>
      <c r="AV467" s="12" t="s">
        <v>40</v>
      </c>
      <c r="AW467" s="12" t="s">
        <v>38</v>
      </c>
      <c r="AX467" s="12" t="s">
        <v>80</v>
      </c>
      <c r="AY467" s="144" t="s">
        <v>150</v>
      </c>
    </row>
    <row r="468" spans="2:51" s="12" customFormat="1">
      <c r="B468" s="142"/>
      <c r="D468" s="143" t="s">
        <v>159</v>
      </c>
      <c r="E468" s="144" t="s">
        <v>32</v>
      </c>
      <c r="F468" s="145" t="s">
        <v>1864</v>
      </c>
      <c r="H468" s="144" t="s">
        <v>32</v>
      </c>
      <c r="I468" s="146"/>
      <c r="L468" s="142"/>
      <c r="M468" s="147"/>
      <c r="T468" s="148"/>
      <c r="AT468" s="144" t="s">
        <v>159</v>
      </c>
      <c r="AU468" s="144" t="s">
        <v>89</v>
      </c>
      <c r="AV468" s="12" t="s">
        <v>40</v>
      </c>
      <c r="AW468" s="12" t="s">
        <v>38</v>
      </c>
      <c r="AX468" s="12" t="s">
        <v>80</v>
      </c>
      <c r="AY468" s="144" t="s">
        <v>150</v>
      </c>
    </row>
    <row r="469" spans="2:51" s="12" customFormat="1">
      <c r="B469" s="142"/>
      <c r="D469" s="143" t="s">
        <v>159</v>
      </c>
      <c r="E469" s="144" t="s">
        <v>32</v>
      </c>
      <c r="F469" s="145" t="s">
        <v>1865</v>
      </c>
      <c r="H469" s="144" t="s">
        <v>32</v>
      </c>
      <c r="I469" s="146"/>
      <c r="L469" s="142"/>
      <c r="M469" s="147"/>
      <c r="T469" s="148"/>
      <c r="AT469" s="144" t="s">
        <v>159</v>
      </c>
      <c r="AU469" s="144" t="s">
        <v>89</v>
      </c>
      <c r="AV469" s="12" t="s">
        <v>40</v>
      </c>
      <c r="AW469" s="12" t="s">
        <v>38</v>
      </c>
      <c r="AX469" s="12" t="s">
        <v>80</v>
      </c>
      <c r="AY469" s="144" t="s">
        <v>150</v>
      </c>
    </row>
    <row r="470" spans="2:51" s="12" customFormat="1">
      <c r="B470" s="142"/>
      <c r="D470" s="143" t="s">
        <v>159</v>
      </c>
      <c r="E470" s="144" t="s">
        <v>32</v>
      </c>
      <c r="F470" s="145" t="s">
        <v>1866</v>
      </c>
      <c r="H470" s="144" t="s">
        <v>32</v>
      </c>
      <c r="I470" s="146"/>
      <c r="L470" s="142"/>
      <c r="M470" s="147"/>
      <c r="T470" s="148"/>
      <c r="AT470" s="144" t="s">
        <v>159</v>
      </c>
      <c r="AU470" s="144" t="s">
        <v>89</v>
      </c>
      <c r="AV470" s="12" t="s">
        <v>40</v>
      </c>
      <c r="AW470" s="12" t="s">
        <v>38</v>
      </c>
      <c r="AX470" s="12" t="s">
        <v>80</v>
      </c>
      <c r="AY470" s="144" t="s">
        <v>150</v>
      </c>
    </row>
    <row r="471" spans="2:51" s="12" customFormat="1">
      <c r="B471" s="142"/>
      <c r="D471" s="143" t="s">
        <v>159</v>
      </c>
      <c r="E471" s="144" t="s">
        <v>32</v>
      </c>
      <c r="F471" s="145" t="s">
        <v>1867</v>
      </c>
      <c r="H471" s="144" t="s">
        <v>32</v>
      </c>
      <c r="I471" s="146"/>
      <c r="L471" s="142"/>
      <c r="M471" s="147"/>
      <c r="T471" s="148"/>
      <c r="AT471" s="144" t="s">
        <v>159</v>
      </c>
      <c r="AU471" s="144" t="s">
        <v>89</v>
      </c>
      <c r="AV471" s="12" t="s">
        <v>40</v>
      </c>
      <c r="AW471" s="12" t="s">
        <v>38</v>
      </c>
      <c r="AX471" s="12" t="s">
        <v>80</v>
      </c>
      <c r="AY471" s="144" t="s">
        <v>150</v>
      </c>
    </row>
    <row r="472" spans="2:51" s="12" customFormat="1">
      <c r="B472" s="142"/>
      <c r="D472" s="143" t="s">
        <v>159</v>
      </c>
      <c r="E472" s="144" t="s">
        <v>32</v>
      </c>
      <c r="F472" s="145" t="s">
        <v>1868</v>
      </c>
      <c r="H472" s="144" t="s">
        <v>32</v>
      </c>
      <c r="I472" s="146"/>
      <c r="L472" s="142"/>
      <c r="M472" s="147"/>
      <c r="T472" s="148"/>
      <c r="AT472" s="144" t="s">
        <v>159</v>
      </c>
      <c r="AU472" s="144" t="s">
        <v>89</v>
      </c>
      <c r="AV472" s="12" t="s">
        <v>40</v>
      </c>
      <c r="AW472" s="12" t="s">
        <v>38</v>
      </c>
      <c r="AX472" s="12" t="s">
        <v>80</v>
      </c>
      <c r="AY472" s="144" t="s">
        <v>150</v>
      </c>
    </row>
    <row r="473" spans="2:51" s="12" customFormat="1">
      <c r="B473" s="142"/>
      <c r="D473" s="143" t="s">
        <v>159</v>
      </c>
      <c r="E473" s="144" t="s">
        <v>32</v>
      </c>
      <c r="F473" s="145" t="s">
        <v>1869</v>
      </c>
      <c r="H473" s="144" t="s">
        <v>32</v>
      </c>
      <c r="I473" s="146"/>
      <c r="L473" s="142"/>
      <c r="M473" s="147"/>
      <c r="T473" s="148"/>
      <c r="AT473" s="144" t="s">
        <v>159</v>
      </c>
      <c r="AU473" s="144" t="s">
        <v>89</v>
      </c>
      <c r="AV473" s="12" t="s">
        <v>40</v>
      </c>
      <c r="AW473" s="12" t="s">
        <v>38</v>
      </c>
      <c r="AX473" s="12" t="s">
        <v>80</v>
      </c>
      <c r="AY473" s="144" t="s">
        <v>150</v>
      </c>
    </row>
    <row r="474" spans="2:51" s="12" customFormat="1">
      <c r="B474" s="142"/>
      <c r="D474" s="143" t="s">
        <v>159</v>
      </c>
      <c r="E474" s="144" t="s">
        <v>32</v>
      </c>
      <c r="F474" s="145" t="s">
        <v>1870</v>
      </c>
      <c r="H474" s="144" t="s">
        <v>32</v>
      </c>
      <c r="I474" s="146"/>
      <c r="L474" s="142"/>
      <c r="M474" s="147"/>
      <c r="T474" s="148"/>
      <c r="AT474" s="144" t="s">
        <v>159</v>
      </c>
      <c r="AU474" s="144" t="s">
        <v>89</v>
      </c>
      <c r="AV474" s="12" t="s">
        <v>40</v>
      </c>
      <c r="AW474" s="12" t="s">
        <v>38</v>
      </c>
      <c r="AX474" s="12" t="s">
        <v>80</v>
      </c>
      <c r="AY474" s="144" t="s">
        <v>150</v>
      </c>
    </row>
    <row r="475" spans="2:51" s="12" customFormat="1">
      <c r="B475" s="142"/>
      <c r="D475" s="143" t="s">
        <v>159</v>
      </c>
      <c r="E475" s="144" t="s">
        <v>32</v>
      </c>
      <c r="F475" s="145" t="s">
        <v>1871</v>
      </c>
      <c r="H475" s="144" t="s">
        <v>32</v>
      </c>
      <c r="I475" s="146"/>
      <c r="L475" s="142"/>
      <c r="M475" s="147"/>
      <c r="T475" s="148"/>
      <c r="AT475" s="144" t="s">
        <v>159</v>
      </c>
      <c r="AU475" s="144" t="s">
        <v>89</v>
      </c>
      <c r="AV475" s="12" t="s">
        <v>40</v>
      </c>
      <c r="AW475" s="12" t="s">
        <v>38</v>
      </c>
      <c r="AX475" s="12" t="s">
        <v>80</v>
      </c>
      <c r="AY475" s="144" t="s">
        <v>150</v>
      </c>
    </row>
    <row r="476" spans="2:51" s="12" customFormat="1">
      <c r="B476" s="142"/>
      <c r="D476" s="143" t="s">
        <v>159</v>
      </c>
      <c r="E476" s="144" t="s">
        <v>32</v>
      </c>
      <c r="F476" s="145" t="s">
        <v>1872</v>
      </c>
      <c r="H476" s="144" t="s">
        <v>32</v>
      </c>
      <c r="I476" s="146"/>
      <c r="L476" s="142"/>
      <c r="M476" s="147"/>
      <c r="T476" s="148"/>
      <c r="AT476" s="144" t="s">
        <v>159</v>
      </c>
      <c r="AU476" s="144" t="s">
        <v>89</v>
      </c>
      <c r="AV476" s="12" t="s">
        <v>40</v>
      </c>
      <c r="AW476" s="12" t="s">
        <v>38</v>
      </c>
      <c r="AX476" s="12" t="s">
        <v>80</v>
      </c>
      <c r="AY476" s="144" t="s">
        <v>150</v>
      </c>
    </row>
    <row r="477" spans="2:51" s="12" customFormat="1">
      <c r="B477" s="142"/>
      <c r="D477" s="143" t="s">
        <v>159</v>
      </c>
      <c r="E477" s="144" t="s">
        <v>32</v>
      </c>
      <c r="F477" s="145" t="s">
        <v>1873</v>
      </c>
      <c r="H477" s="144" t="s">
        <v>32</v>
      </c>
      <c r="I477" s="146"/>
      <c r="L477" s="142"/>
      <c r="M477" s="147"/>
      <c r="T477" s="148"/>
      <c r="AT477" s="144" t="s">
        <v>159</v>
      </c>
      <c r="AU477" s="144" t="s">
        <v>89</v>
      </c>
      <c r="AV477" s="12" t="s">
        <v>40</v>
      </c>
      <c r="AW477" s="12" t="s">
        <v>38</v>
      </c>
      <c r="AX477" s="12" t="s">
        <v>80</v>
      </c>
      <c r="AY477" s="144" t="s">
        <v>150</v>
      </c>
    </row>
    <row r="478" spans="2:51" s="12" customFormat="1">
      <c r="B478" s="142"/>
      <c r="D478" s="143" t="s">
        <v>159</v>
      </c>
      <c r="E478" s="144" t="s">
        <v>32</v>
      </c>
      <c r="F478" s="145" t="s">
        <v>1874</v>
      </c>
      <c r="H478" s="144" t="s">
        <v>32</v>
      </c>
      <c r="I478" s="146"/>
      <c r="L478" s="142"/>
      <c r="M478" s="147"/>
      <c r="T478" s="148"/>
      <c r="AT478" s="144" t="s">
        <v>159</v>
      </c>
      <c r="AU478" s="144" t="s">
        <v>89</v>
      </c>
      <c r="AV478" s="12" t="s">
        <v>40</v>
      </c>
      <c r="AW478" s="12" t="s">
        <v>38</v>
      </c>
      <c r="AX478" s="12" t="s">
        <v>80</v>
      </c>
      <c r="AY478" s="144" t="s">
        <v>150</v>
      </c>
    </row>
    <row r="479" spans="2:51" s="12" customFormat="1">
      <c r="B479" s="142"/>
      <c r="D479" s="143" t="s">
        <v>159</v>
      </c>
      <c r="E479" s="144" t="s">
        <v>32</v>
      </c>
      <c r="F479" s="145" t="s">
        <v>1875</v>
      </c>
      <c r="H479" s="144" t="s">
        <v>32</v>
      </c>
      <c r="I479" s="146"/>
      <c r="L479" s="142"/>
      <c r="M479" s="147"/>
      <c r="T479" s="148"/>
      <c r="AT479" s="144" t="s">
        <v>159</v>
      </c>
      <c r="AU479" s="144" t="s">
        <v>89</v>
      </c>
      <c r="AV479" s="12" t="s">
        <v>40</v>
      </c>
      <c r="AW479" s="12" t="s">
        <v>38</v>
      </c>
      <c r="AX479" s="12" t="s">
        <v>80</v>
      </c>
      <c r="AY479" s="144" t="s">
        <v>150</v>
      </c>
    </row>
    <row r="480" spans="2:51" s="12" customFormat="1">
      <c r="B480" s="142"/>
      <c r="D480" s="143" t="s">
        <v>159</v>
      </c>
      <c r="E480" s="144" t="s">
        <v>32</v>
      </c>
      <c r="F480" s="145" t="s">
        <v>1876</v>
      </c>
      <c r="H480" s="144" t="s">
        <v>32</v>
      </c>
      <c r="I480" s="146"/>
      <c r="L480" s="142"/>
      <c r="M480" s="147"/>
      <c r="T480" s="148"/>
      <c r="AT480" s="144" t="s">
        <v>159</v>
      </c>
      <c r="AU480" s="144" t="s">
        <v>89</v>
      </c>
      <c r="AV480" s="12" t="s">
        <v>40</v>
      </c>
      <c r="AW480" s="12" t="s">
        <v>38</v>
      </c>
      <c r="AX480" s="12" t="s">
        <v>80</v>
      </c>
      <c r="AY480" s="144" t="s">
        <v>150</v>
      </c>
    </row>
    <row r="481" spans="2:65" s="12" customFormat="1">
      <c r="B481" s="142"/>
      <c r="D481" s="143" t="s">
        <v>159</v>
      </c>
      <c r="E481" s="144" t="s">
        <v>32</v>
      </c>
      <c r="F481" s="145" t="s">
        <v>1877</v>
      </c>
      <c r="H481" s="144" t="s">
        <v>32</v>
      </c>
      <c r="I481" s="146"/>
      <c r="L481" s="142"/>
      <c r="M481" s="147"/>
      <c r="T481" s="148"/>
      <c r="AT481" s="144" t="s">
        <v>159</v>
      </c>
      <c r="AU481" s="144" t="s">
        <v>89</v>
      </c>
      <c r="AV481" s="12" t="s">
        <v>40</v>
      </c>
      <c r="AW481" s="12" t="s">
        <v>38</v>
      </c>
      <c r="AX481" s="12" t="s">
        <v>80</v>
      </c>
      <c r="AY481" s="144" t="s">
        <v>150</v>
      </c>
    </row>
    <row r="482" spans="2:65" s="12" customFormat="1">
      <c r="B482" s="142"/>
      <c r="D482" s="143" t="s">
        <v>159</v>
      </c>
      <c r="E482" s="144" t="s">
        <v>32</v>
      </c>
      <c r="F482" s="145" t="s">
        <v>1878</v>
      </c>
      <c r="H482" s="144" t="s">
        <v>32</v>
      </c>
      <c r="I482" s="146"/>
      <c r="L482" s="142"/>
      <c r="M482" s="147"/>
      <c r="T482" s="148"/>
      <c r="AT482" s="144" t="s">
        <v>159</v>
      </c>
      <c r="AU482" s="144" t="s">
        <v>89</v>
      </c>
      <c r="AV482" s="12" t="s">
        <v>40</v>
      </c>
      <c r="AW482" s="12" t="s">
        <v>38</v>
      </c>
      <c r="AX482" s="12" t="s">
        <v>80</v>
      </c>
      <c r="AY482" s="144" t="s">
        <v>150</v>
      </c>
    </row>
    <row r="483" spans="2:65" s="12" customFormat="1">
      <c r="B483" s="142"/>
      <c r="D483" s="143" t="s">
        <v>159</v>
      </c>
      <c r="E483" s="144" t="s">
        <v>32</v>
      </c>
      <c r="F483" s="145" t="s">
        <v>1879</v>
      </c>
      <c r="H483" s="144" t="s">
        <v>32</v>
      </c>
      <c r="I483" s="146"/>
      <c r="L483" s="142"/>
      <c r="M483" s="147"/>
      <c r="T483" s="148"/>
      <c r="AT483" s="144" t="s">
        <v>159</v>
      </c>
      <c r="AU483" s="144" t="s">
        <v>89</v>
      </c>
      <c r="AV483" s="12" t="s">
        <v>40</v>
      </c>
      <c r="AW483" s="12" t="s">
        <v>38</v>
      </c>
      <c r="AX483" s="12" t="s">
        <v>80</v>
      </c>
      <c r="AY483" s="144" t="s">
        <v>150</v>
      </c>
    </row>
    <row r="484" spans="2:65" s="12" customFormat="1">
      <c r="B484" s="142"/>
      <c r="D484" s="143" t="s">
        <v>159</v>
      </c>
      <c r="E484" s="144" t="s">
        <v>32</v>
      </c>
      <c r="F484" s="145" t="s">
        <v>1880</v>
      </c>
      <c r="H484" s="144" t="s">
        <v>32</v>
      </c>
      <c r="I484" s="146"/>
      <c r="L484" s="142"/>
      <c r="M484" s="147"/>
      <c r="T484" s="148"/>
      <c r="AT484" s="144" t="s">
        <v>159</v>
      </c>
      <c r="AU484" s="144" t="s">
        <v>89</v>
      </c>
      <c r="AV484" s="12" t="s">
        <v>40</v>
      </c>
      <c r="AW484" s="12" t="s">
        <v>38</v>
      </c>
      <c r="AX484" s="12" t="s">
        <v>80</v>
      </c>
      <c r="AY484" s="144" t="s">
        <v>150</v>
      </c>
    </row>
    <row r="485" spans="2:65" s="13" customFormat="1">
      <c r="B485" s="149"/>
      <c r="D485" s="143" t="s">
        <v>159</v>
      </c>
      <c r="E485" s="150" t="s">
        <v>32</v>
      </c>
      <c r="F485" s="151" t="s">
        <v>1468</v>
      </c>
      <c r="H485" s="152">
        <v>6.4109999999999996</v>
      </c>
      <c r="I485" s="153"/>
      <c r="L485" s="149"/>
      <c r="M485" s="154"/>
      <c r="T485" s="155"/>
      <c r="AT485" s="150" t="s">
        <v>159</v>
      </c>
      <c r="AU485" s="150" t="s">
        <v>89</v>
      </c>
      <c r="AV485" s="13" t="s">
        <v>89</v>
      </c>
      <c r="AW485" s="13" t="s">
        <v>38</v>
      </c>
      <c r="AX485" s="13" t="s">
        <v>40</v>
      </c>
      <c r="AY485" s="150" t="s">
        <v>150</v>
      </c>
    </row>
    <row r="486" spans="2:65" s="1" customFormat="1" ht="24.15" customHeight="1">
      <c r="B486" s="34"/>
      <c r="C486" s="129" t="s">
        <v>302</v>
      </c>
      <c r="D486" s="129" t="s">
        <v>152</v>
      </c>
      <c r="E486" s="130" t="s">
        <v>1881</v>
      </c>
      <c r="F486" s="131" t="s">
        <v>1882</v>
      </c>
      <c r="G486" s="132" t="s">
        <v>165</v>
      </c>
      <c r="H486" s="133">
        <v>70.462999999999994</v>
      </c>
      <c r="I486" s="134"/>
      <c r="J486" s="135">
        <f>ROUND(I486*H486,2)</f>
        <v>0</v>
      </c>
      <c r="K486" s="131" t="s">
        <v>172</v>
      </c>
      <c r="L486" s="34"/>
      <c r="M486" s="136" t="s">
        <v>32</v>
      </c>
      <c r="N486" s="137" t="s">
        <v>51</v>
      </c>
      <c r="P486" s="138">
        <f>O486*H486</f>
        <v>0</v>
      </c>
      <c r="Q486" s="138">
        <v>0</v>
      </c>
      <c r="R486" s="138">
        <f>Q486*H486</f>
        <v>0</v>
      </c>
      <c r="S486" s="138">
        <v>2.2000000000000002</v>
      </c>
      <c r="T486" s="139">
        <f>S486*H486</f>
        <v>155.01859999999999</v>
      </c>
      <c r="AR486" s="140" t="s">
        <v>157</v>
      </c>
      <c r="AT486" s="140" t="s">
        <v>152</v>
      </c>
      <c r="AU486" s="140" t="s">
        <v>89</v>
      </c>
      <c r="AY486" s="18" t="s">
        <v>150</v>
      </c>
      <c r="BE486" s="141">
        <f>IF(N486="základní",J486,0)</f>
        <v>0</v>
      </c>
      <c r="BF486" s="141">
        <f>IF(N486="snížená",J486,0)</f>
        <v>0</v>
      </c>
      <c r="BG486" s="141">
        <f>IF(N486="zákl. přenesená",J486,0)</f>
        <v>0</v>
      </c>
      <c r="BH486" s="141">
        <f>IF(N486="sníž. přenesená",J486,0)</f>
        <v>0</v>
      </c>
      <c r="BI486" s="141">
        <f>IF(N486="nulová",J486,0)</f>
        <v>0</v>
      </c>
      <c r="BJ486" s="18" t="s">
        <v>40</v>
      </c>
      <c r="BK486" s="141">
        <f>ROUND(I486*H486,2)</f>
        <v>0</v>
      </c>
      <c r="BL486" s="18" t="s">
        <v>157</v>
      </c>
      <c r="BM486" s="140" t="s">
        <v>1883</v>
      </c>
    </row>
    <row r="487" spans="2:65" s="1" customFormat="1">
      <c r="B487" s="34"/>
      <c r="D487" s="163" t="s">
        <v>174</v>
      </c>
      <c r="F487" s="164" t="s">
        <v>1884</v>
      </c>
      <c r="I487" s="165"/>
      <c r="L487" s="34"/>
      <c r="M487" s="166"/>
      <c r="T487" s="55"/>
      <c r="AT487" s="18" t="s">
        <v>174</v>
      </c>
      <c r="AU487" s="18" t="s">
        <v>89</v>
      </c>
    </row>
    <row r="488" spans="2:65" s="12" customFormat="1">
      <c r="B488" s="142"/>
      <c r="D488" s="143" t="s">
        <v>159</v>
      </c>
      <c r="E488" s="144" t="s">
        <v>32</v>
      </c>
      <c r="F488" s="145" t="s">
        <v>1603</v>
      </c>
      <c r="H488" s="144" t="s">
        <v>32</v>
      </c>
      <c r="I488" s="146"/>
      <c r="L488" s="142"/>
      <c r="M488" s="147"/>
      <c r="T488" s="148"/>
      <c r="AT488" s="144" t="s">
        <v>159</v>
      </c>
      <c r="AU488" s="144" t="s">
        <v>89</v>
      </c>
      <c r="AV488" s="12" t="s">
        <v>40</v>
      </c>
      <c r="AW488" s="12" t="s">
        <v>38</v>
      </c>
      <c r="AX488" s="12" t="s">
        <v>80</v>
      </c>
      <c r="AY488" s="144" t="s">
        <v>150</v>
      </c>
    </row>
    <row r="489" spans="2:65" s="12" customFormat="1">
      <c r="B489" s="142"/>
      <c r="D489" s="143" t="s">
        <v>159</v>
      </c>
      <c r="E489" s="144" t="s">
        <v>32</v>
      </c>
      <c r="F489" s="145" t="s">
        <v>1885</v>
      </c>
      <c r="H489" s="144" t="s">
        <v>32</v>
      </c>
      <c r="I489" s="146"/>
      <c r="L489" s="142"/>
      <c r="M489" s="147"/>
      <c r="T489" s="148"/>
      <c r="AT489" s="144" t="s">
        <v>159</v>
      </c>
      <c r="AU489" s="144" t="s">
        <v>89</v>
      </c>
      <c r="AV489" s="12" t="s">
        <v>40</v>
      </c>
      <c r="AW489" s="12" t="s">
        <v>38</v>
      </c>
      <c r="AX489" s="12" t="s">
        <v>80</v>
      </c>
      <c r="AY489" s="144" t="s">
        <v>150</v>
      </c>
    </row>
    <row r="490" spans="2:65" s="12" customFormat="1">
      <c r="B490" s="142"/>
      <c r="D490" s="143" t="s">
        <v>159</v>
      </c>
      <c r="E490" s="144" t="s">
        <v>32</v>
      </c>
      <c r="F490" s="145" t="s">
        <v>1886</v>
      </c>
      <c r="H490" s="144" t="s">
        <v>32</v>
      </c>
      <c r="I490" s="146"/>
      <c r="L490" s="142"/>
      <c r="M490" s="147"/>
      <c r="T490" s="148"/>
      <c r="AT490" s="144" t="s">
        <v>159</v>
      </c>
      <c r="AU490" s="144" t="s">
        <v>89</v>
      </c>
      <c r="AV490" s="12" t="s">
        <v>40</v>
      </c>
      <c r="AW490" s="12" t="s">
        <v>38</v>
      </c>
      <c r="AX490" s="12" t="s">
        <v>80</v>
      </c>
      <c r="AY490" s="144" t="s">
        <v>150</v>
      </c>
    </row>
    <row r="491" spans="2:65" s="12" customFormat="1">
      <c r="B491" s="142"/>
      <c r="D491" s="143" t="s">
        <v>159</v>
      </c>
      <c r="E491" s="144" t="s">
        <v>32</v>
      </c>
      <c r="F491" s="145" t="s">
        <v>1887</v>
      </c>
      <c r="H491" s="144" t="s">
        <v>32</v>
      </c>
      <c r="I491" s="146"/>
      <c r="L491" s="142"/>
      <c r="M491" s="147"/>
      <c r="T491" s="148"/>
      <c r="AT491" s="144" t="s">
        <v>159</v>
      </c>
      <c r="AU491" s="144" t="s">
        <v>89</v>
      </c>
      <c r="AV491" s="12" t="s">
        <v>40</v>
      </c>
      <c r="AW491" s="12" t="s">
        <v>38</v>
      </c>
      <c r="AX491" s="12" t="s">
        <v>80</v>
      </c>
      <c r="AY491" s="144" t="s">
        <v>150</v>
      </c>
    </row>
    <row r="492" spans="2:65" s="12" customFormat="1">
      <c r="B492" s="142"/>
      <c r="D492" s="143" t="s">
        <v>159</v>
      </c>
      <c r="E492" s="144" t="s">
        <v>32</v>
      </c>
      <c r="F492" s="145" t="s">
        <v>1888</v>
      </c>
      <c r="H492" s="144" t="s">
        <v>32</v>
      </c>
      <c r="I492" s="146"/>
      <c r="L492" s="142"/>
      <c r="M492" s="147"/>
      <c r="T492" s="148"/>
      <c r="AT492" s="144" t="s">
        <v>159</v>
      </c>
      <c r="AU492" s="144" t="s">
        <v>89</v>
      </c>
      <c r="AV492" s="12" t="s">
        <v>40</v>
      </c>
      <c r="AW492" s="12" t="s">
        <v>38</v>
      </c>
      <c r="AX492" s="12" t="s">
        <v>80</v>
      </c>
      <c r="AY492" s="144" t="s">
        <v>150</v>
      </c>
    </row>
    <row r="493" spans="2:65" s="12" customFormat="1">
      <c r="B493" s="142"/>
      <c r="D493" s="143" t="s">
        <v>159</v>
      </c>
      <c r="E493" s="144" t="s">
        <v>32</v>
      </c>
      <c r="F493" s="145" t="s">
        <v>1889</v>
      </c>
      <c r="H493" s="144" t="s">
        <v>32</v>
      </c>
      <c r="I493" s="146"/>
      <c r="L493" s="142"/>
      <c r="M493" s="147"/>
      <c r="T493" s="148"/>
      <c r="AT493" s="144" t="s">
        <v>159</v>
      </c>
      <c r="AU493" s="144" t="s">
        <v>89</v>
      </c>
      <c r="AV493" s="12" t="s">
        <v>40</v>
      </c>
      <c r="AW493" s="12" t="s">
        <v>38</v>
      </c>
      <c r="AX493" s="12" t="s">
        <v>80</v>
      </c>
      <c r="AY493" s="144" t="s">
        <v>150</v>
      </c>
    </row>
    <row r="494" spans="2:65" s="12" customFormat="1">
      <c r="B494" s="142"/>
      <c r="D494" s="143" t="s">
        <v>159</v>
      </c>
      <c r="E494" s="144" t="s">
        <v>32</v>
      </c>
      <c r="F494" s="145" t="s">
        <v>1890</v>
      </c>
      <c r="H494" s="144" t="s">
        <v>32</v>
      </c>
      <c r="I494" s="146"/>
      <c r="L494" s="142"/>
      <c r="M494" s="147"/>
      <c r="T494" s="148"/>
      <c r="AT494" s="144" t="s">
        <v>159</v>
      </c>
      <c r="AU494" s="144" t="s">
        <v>89</v>
      </c>
      <c r="AV494" s="12" t="s">
        <v>40</v>
      </c>
      <c r="AW494" s="12" t="s">
        <v>38</v>
      </c>
      <c r="AX494" s="12" t="s">
        <v>80</v>
      </c>
      <c r="AY494" s="144" t="s">
        <v>150</v>
      </c>
    </row>
    <row r="495" spans="2:65" s="12" customFormat="1">
      <c r="B495" s="142"/>
      <c r="D495" s="143" t="s">
        <v>159</v>
      </c>
      <c r="E495" s="144" t="s">
        <v>32</v>
      </c>
      <c r="F495" s="145" t="s">
        <v>1891</v>
      </c>
      <c r="H495" s="144" t="s">
        <v>32</v>
      </c>
      <c r="I495" s="146"/>
      <c r="L495" s="142"/>
      <c r="M495" s="147"/>
      <c r="T495" s="148"/>
      <c r="AT495" s="144" t="s">
        <v>159</v>
      </c>
      <c r="AU495" s="144" t="s">
        <v>89</v>
      </c>
      <c r="AV495" s="12" t="s">
        <v>40</v>
      </c>
      <c r="AW495" s="12" t="s">
        <v>38</v>
      </c>
      <c r="AX495" s="12" t="s">
        <v>80</v>
      </c>
      <c r="AY495" s="144" t="s">
        <v>150</v>
      </c>
    </row>
    <row r="496" spans="2:65" s="12" customFormat="1">
      <c r="B496" s="142"/>
      <c r="D496" s="143" t="s">
        <v>159</v>
      </c>
      <c r="E496" s="144" t="s">
        <v>32</v>
      </c>
      <c r="F496" s="145" t="s">
        <v>1892</v>
      </c>
      <c r="H496" s="144" t="s">
        <v>32</v>
      </c>
      <c r="I496" s="146"/>
      <c r="L496" s="142"/>
      <c r="M496" s="147"/>
      <c r="T496" s="148"/>
      <c r="AT496" s="144" t="s">
        <v>159</v>
      </c>
      <c r="AU496" s="144" t="s">
        <v>89</v>
      </c>
      <c r="AV496" s="12" t="s">
        <v>40</v>
      </c>
      <c r="AW496" s="12" t="s">
        <v>38</v>
      </c>
      <c r="AX496" s="12" t="s">
        <v>80</v>
      </c>
      <c r="AY496" s="144" t="s">
        <v>150</v>
      </c>
    </row>
    <row r="497" spans="2:51" s="12" customFormat="1">
      <c r="B497" s="142"/>
      <c r="D497" s="143" t="s">
        <v>159</v>
      </c>
      <c r="E497" s="144" t="s">
        <v>32</v>
      </c>
      <c r="F497" s="145" t="s">
        <v>1893</v>
      </c>
      <c r="H497" s="144" t="s">
        <v>32</v>
      </c>
      <c r="I497" s="146"/>
      <c r="L497" s="142"/>
      <c r="M497" s="147"/>
      <c r="T497" s="148"/>
      <c r="AT497" s="144" t="s">
        <v>159</v>
      </c>
      <c r="AU497" s="144" t="s">
        <v>89</v>
      </c>
      <c r="AV497" s="12" t="s">
        <v>40</v>
      </c>
      <c r="AW497" s="12" t="s">
        <v>38</v>
      </c>
      <c r="AX497" s="12" t="s">
        <v>80</v>
      </c>
      <c r="AY497" s="144" t="s">
        <v>150</v>
      </c>
    </row>
    <row r="498" spans="2:51" s="12" customFormat="1">
      <c r="B498" s="142"/>
      <c r="D498" s="143" t="s">
        <v>159</v>
      </c>
      <c r="E498" s="144" t="s">
        <v>32</v>
      </c>
      <c r="F498" s="145" t="s">
        <v>1894</v>
      </c>
      <c r="H498" s="144" t="s">
        <v>32</v>
      </c>
      <c r="I498" s="146"/>
      <c r="L498" s="142"/>
      <c r="M498" s="147"/>
      <c r="T498" s="148"/>
      <c r="AT498" s="144" t="s">
        <v>159</v>
      </c>
      <c r="AU498" s="144" t="s">
        <v>89</v>
      </c>
      <c r="AV498" s="12" t="s">
        <v>40</v>
      </c>
      <c r="AW498" s="12" t="s">
        <v>38</v>
      </c>
      <c r="AX498" s="12" t="s">
        <v>80</v>
      </c>
      <c r="AY498" s="144" t="s">
        <v>150</v>
      </c>
    </row>
    <row r="499" spans="2:51" s="12" customFormat="1">
      <c r="B499" s="142"/>
      <c r="D499" s="143" t="s">
        <v>159</v>
      </c>
      <c r="E499" s="144" t="s">
        <v>32</v>
      </c>
      <c r="F499" s="145" t="s">
        <v>1895</v>
      </c>
      <c r="H499" s="144" t="s">
        <v>32</v>
      </c>
      <c r="I499" s="146"/>
      <c r="L499" s="142"/>
      <c r="M499" s="147"/>
      <c r="T499" s="148"/>
      <c r="AT499" s="144" t="s">
        <v>159</v>
      </c>
      <c r="AU499" s="144" t="s">
        <v>89</v>
      </c>
      <c r="AV499" s="12" t="s">
        <v>40</v>
      </c>
      <c r="AW499" s="12" t="s">
        <v>38</v>
      </c>
      <c r="AX499" s="12" t="s">
        <v>80</v>
      </c>
      <c r="AY499" s="144" t="s">
        <v>150</v>
      </c>
    </row>
    <row r="500" spans="2:51" s="12" customFormat="1">
      <c r="B500" s="142"/>
      <c r="D500" s="143" t="s">
        <v>159</v>
      </c>
      <c r="E500" s="144" t="s">
        <v>32</v>
      </c>
      <c r="F500" s="145" t="s">
        <v>1896</v>
      </c>
      <c r="H500" s="144" t="s">
        <v>32</v>
      </c>
      <c r="I500" s="146"/>
      <c r="L500" s="142"/>
      <c r="M500" s="147"/>
      <c r="T500" s="148"/>
      <c r="AT500" s="144" t="s">
        <v>159</v>
      </c>
      <c r="AU500" s="144" t="s">
        <v>89</v>
      </c>
      <c r="AV500" s="12" t="s">
        <v>40</v>
      </c>
      <c r="AW500" s="12" t="s">
        <v>38</v>
      </c>
      <c r="AX500" s="12" t="s">
        <v>80</v>
      </c>
      <c r="AY500" s="144" t="s">
        <v>150</v>
      </c>
    </row>
    <row r="501" spans="2:51" s="12" customFormat="1">
      <c r="B501" s="142"/>
      <c r="D501" s="143" t="s">
        <v>159</v>
      </c>
      <c r="E501" s="144" t="s">
        <v>32</v>
      </c>
      <c r="F501" s="145" t="s">
        <v>1897</v>
      </c>
      <c r="H501" s="144" t="s">
        <v>32</v>
      </c>
      <c r="I501" s="146"/>
      <c r="L501" s="142"/>
      <c r="M501" s="147"/>
      <c r="T501" s="148"/>
      <c r="AT501" s="144" t="s">
        <v>159</v>
      </c>
      <c r="AU501" s="144" t="s">
        <v>89</v>
      </c>
      <c r="AV501" s="12" t="s">
        <v>40</v>
      </c>
      <c r="AW501" s="12" t="s">
        <v>38</v>
      </c>
      <c r="AX501" s="12" t="s">
        <v>80</v>
      </c>
      <c r="AY501" s="144" t="s">
        <v>150</v>
      </c>
    </row>
    <row r="502" spans="2:51" s="12" customFormat="1">
      <c r="B502" s="142"/>
      <c r="D502" s="143" t="s">
        <v>159</v>
      </c>
      <c r="E502" s="144" t="s">
        <v>32</v>
      </c>
      <c r="F502" s="145" t="s">
        <v>1898</v>
      </c>
      <c r="H502" s="144" t="s">
        <v>32</v>
      </c>
      <c r="I502" s="146"/>
      <c r="L502" s="142"/>
      <c r="M502" s="147"/>
      <c r="T502" s="148"/>
      <c r="AT502" s="144" t="s">
        <v>159</v>
      </c>
      <c r="AU502" s="144" t="s">
        <v>89</v>
      </c>
      <c r="AV502" s="12" t="s">
        <v>40</v>
      </c>
      <c r="AW502" s="12" t="s">
        <v>38</v>
      </c>
      <c r="AX502" s="12" t="s">
        <v>80</v>
      </c>
      <c r="AY502" s="144" t="s">
        <v>150</v>
      </c>
    </row>
    <row r="503" spans="2:51" s="12" customFormat="1">
      <c r="B503" s="142"/>
      <c r="D503" s="143" t="s">
        <v>159</v>
      </c>
      <c r="E503" s="144" t="s">
        <v>32</v>
      </c>
      <c r="F503" s="145" t="s">
        <v>1899</v>
      </c>
      <c r="H503" s="144" t="s">
        <v>32</v>
      </c>
      <c r="I503" s="146"/>
      <c r="L503" s="142"/>
      <c r="M503" s="147"/>
      <c r="T503" s="148"/>
      <c r="AT503" s="144" t="s">
        <v>159</v>
      </c>
      <c r="AU503" s="144" t="s">
        <v>89</v>
      </c>
      <c r="AV503" s="12" t="s">
        <v>40</v>
      </c>
      <c r="AW503" s="12" t="s">
        <v>38</v>
      </c>
      <c r="AX503" s="12" t="s">
        <v>80</v>
      </c>
      <c r="AY503" s="144" t="s">
        <v>150</v>
      </c>
    </row>
    <row r="504" spans="2:51" s="12" customFormat="1">
      <c r="B504" s="142"/>
      <c r="D504" s="143" t="s">
        <v>159</v>
      </c>
      <c r="E504" s="144" t="s">
        <v>32</v>
      </c>
      <c r="F504" s="145" t="s">
        <v>1900</v>
      </c>
      <c r="H504" s="144" t="s">
        <v>32</v>
      </c>
      <c r="I504" s="146"/>
      <c r="L504" s="142"/>
      <c r="M504" s="147"/>
      <c r="T504" s="148"/>
      <c r="AT504" s="144" t="s">
        <v>159</v>
      </c>
      <c r="AU504" s="144" t="s">
        <v>89</v>
      </c>
      <c r="AV504" s="12" t="s">
        <v>40</v>
      </c>
      <c r="AW504" s="12" t="s">
        <v>38</v>
      </c>
      <c r="AX504" s="12" t="s">
        <v>80</v>
      </c>
      <c r="AY504" s="144" t="s">
        <v>150</v>
      </c>
    </row>
    <row r="505" spans="2:51" s="12" customFormat="1">
      <c r="B505" s="142"/>
      <c r="D505" s="143" t="s">
        <v>159</v>
      </c>
      <c r="E505" s="144" t="s">
        <v>32</v>
      </c>
      <c r="F505" s="145" t="s">
        <v>1901</v>
      </c>
      <c r="H505" s="144" t="s">
        <v>32</v>
      </c>
      <c r="I505" s="146"/>
      <c r="L505" s="142"/>
      <c r="M505" s="147"/>
      <c r="T505" s="148"/>
      <c r="AT505" s="144" t="s">
        <v>159</v>
      </c>
      <c r="AU505" s="144" t="s">
        <v>89</v>
      </c>
      <c r="AV505" s="12" t="s">
        <v>40</v>
      </c>
      <c r="AW505" s="12" t="s">
        <v>38</v>
      </c>
      <c r="AX505" s="12" t="s">
        <v>80</v>
      </c>
      <c r="AY505" s="144" t="s">
        <v>150</v>
      </c>
    </row>
    <row r="506" spans="2:51" s="12" customFormat="1">
      <c r="B506" s="142"/>
      <c r="D506" s="143" t="s">
        <v>159</v>
      </c>
      <c r="E506" s="144" t="s">
        <v>32</v>
      </c>
      <c r="F506" s="145" t="s">
        <v>1902</v>
      </c>
      <c r="H506" s="144" t="s">
        <v>32</v>
      </c>
      <c r="I506" s="146"/>
      <c r="L506" s="142"/>
      <c r="M506" s="147"/>
      <c r="T506" s="148"/>
      <c r="AT506" s="144" t="s">
        <v>159</v>
      </c>
      <c r="AU506" s="144" t="s">
        <v>89</v>
      </c>
      <c r="AV506" s="12" t="s">
        <v>40</v>
      </c>
      <c r="AW506" s="12" t="s">
        <v>38</v>
      </c>
      <c r="AX506" s="12" t="s">
        <v>80</v>
      </c>
      <c r="AY506" s="144" t="s">
        <v>150</v>
      </c>
    </row>
    <row r="507" spans="2:51" s="12" customFormat="1">
      <c r="B507" s="142"/>
      <c r="D507" s="143" t="s">
        <v>159</v>
      </c>
      <c r="E507" s="144" t="s">
        <v>32</v>
      </c>
      <c r="F507" s="145" t="s">
        <v>1903</v>
      </c>
      <c r="H507" s="144" t="s">
        <v>32</v>
      </c>
      <c r="I507" s="146"/>
      <c r="L507" s="142"/>
      <c r="M507" s="147"/>
      <c r="T507" s="148"/>
      <c r="AT507" s="144" t="s">
        <v>159</v>
      </c>
      <c r="AU507" s="144" t="s">
        <v>89</v>
      </c>
      <c r="AV507" s="12" t="s">
        <v>40</v>
      </c>
      <c r="AW507" s="12" t="s">
        <v>38</v>
      </c>
      <c r="AX507" s="12" t="s">
        <v>80</v>
      </c>
      <c r="AY507" s="144" t="s">
        <v>150</v>
      </c>
    </row>
    <row r="508" spans="2:51" s="12" customFormat="1">
      <c r="B508" s="142"/>
      <c r="D508" s="143" t="s">
        <v>159</v>
      </c>
      <c r="E508" s="144" t="s">
        <v>32</v>
      </c>
      <c r="F508" s="145" t="s">
        <v>1904</v>
      </c>
      <c r="H508" s="144" t="s">
        <v>32</v>
      </c>
      <c r="I508" s="146"/>
      <c r="L508" s="142"/>
      <c r="M508" s="147"/>
      <c r="T508" s="148"/>
      <c r="AT508" s="144" t="s">
        <v>159</v>
      </c>
      <c r="AU508" s="144" t="s">
        <v>89</v>
      </c>
      <c r="AV508" s="12" t="s">
        <v>40</v>
      </c>
      <c r="AW508" s="12" t="s">
        <v>38</v>
      </c>
      <c r="AX508" s="12" t="s">
        <v>80</v>
      </c>
      <c r="AY508" s="144" t="s">
        <v>150</v>
      </c>
    </row>
    <row r="509" spans="2:51" s="12" customFormat="1">
      <c r="B509" s="142"/>
      <c r="D509" s="143" t="s">
        <v>159</v>
      </c>
      <c r="E509" s="144" t="s">
        <v>32</v>
      </c>
      <c r="F509" s="145" t="s">
        <v>1905</v>
      </c>
      <c r="H509" s="144" t="s">
        <v>32</v>
      </c>
      <c r="I509" s="146"/>
      <c r="L509" s="142"/>
      <c r="M509" s="147"/>
      <c r="T509" s="148"/>
      <c r="AT509" s="144" t="s">
        <v>159</v>
      </c>
      <c r="AU509" s="144" t="s">
        <v>89</v>
      </c>
      <c r="AV509" s="12" t="s">
        <v>40</v>
      </c>
      <c r="AW509" s="12" t="s">
        <v>38</v>
      </c>
      <c r="AX509" s="12" t="s">
        <v>80</v>
      </c>
      <c r="AY509" s="144" t="s">
        <v>150</v>
      </c>
    </row>
    <row r="510" spans="2:51" s="12" customFormat="1">
      <c r="B510" s="142"/>
      <c r="D510" s="143" t="s">
        <v>159</v>
      </c>
      <c r="E510" s="144" t="s">
        <v>32</v>
      </c>
      <c r="F510" s="145" t="s">
        <v>1906</v>
      </c>
      <c r="H510" s="144" t="s">
        <v>32</v>
      </c>
      <c r="I510" s="146"/>
      <c r="L510" s="142"/>
      <c r="M510" s="147"/>
      <c r="T510" s="148"/>
      <c r="AT510" s="144" t="s">
        <v>159</v>
      </c>
      <c r="AU510" s="144" t="s">
        <v>89</v>
      </c>
      <c r="AV510" s="12" t="s">
        <v>40</v>
      </c>
      <c r="AW510" s="12" t="s">
        <v>38</v>
      </c>
      <c r="AX510" s="12" t="s">
        <v>80</v>
      </c>
      <c r="AY510" s="144" t="s">
        <v>150</v>
      </c>
    </row>
    <row r="511" spans="2:51" s="12" customFormat="1">
      <c r="B511" s="142"/>
      <c r="D511" s="143" t="s">
        <v>159</v>
      </c>
      <c r="E511" s="144" t="s">
        <v>32</v>
      </c>
      <c r="F511" s="145" t="s">
        <v>1907</v>
      </c>
      <c r="H511" s="144" t="s">
        <v>32</v>
      </c>
      <c r="I511" s="146"/>
      <c r="L511" s="142"/>
      <c r="M511" s="147"/>
      <c r="T511" s="148"/>
      <c r="AT511" s="144" t="s">
        <v>159</v>
      </c>
      <c r="AU511" s="144" t="s">
        <v>89</v>
      </c>
      <c r="AV511" s="12" t="s">
        <v>40</v>
      </c>
      <c r="AW511" s="12" t="s">
        <v>38</v>
      </c>
      <c r="AX511" s="12" t="s">
        <v>80</v>
      </c>
      <c r="AY511" s="144" t="s">
        <v>150</v>
      </c>
    </row>
    <row r="512" spans="2:51" s="12" customFormat="1">
      <c r="B512" s="142"/>
      <c r="D512" s="143" t="s">
        <v>159</v>
      </c>
      <c r="E512" s="144" t="s">
        <v>32</v>
      </c>
      <c r="F512" s="145" t="s">
        <v>1908</v>
      </c>
      <c r="H512" s="144" t="s">
        <v>32</v>
      </c>
      <c r="I512" s="146"/>
      <c r="L512" s="142"/>
      <c r="M512" s="147"/>
      <c r="T512" s="148"/>
      <c r="AT512" s="144" t="s">
        <v>159</v>
      </c>
      <c r="AU512" s="144" t="s">
        <v>89</v>
      </c>
      <c r="AV512" s="12" t="s">
        <v>40</v>
      </c>
      <c r="AW512" s="12" t="s">
        <v>38</v>
      </c>
      <c r="AX512" s="12" t="s">
        <v>80</v>
      </c>
      <c r="AY512" s="144" t="s">
        <v>150</v>
      </c>
    </row>
    <row r="513" spans="2:65" s="12" customFormat="1">
      <c r="B513" s="142"/>
      <c r="D513" s="143" t="s">
        <v>159</v>
      </c>
      <c r="E513" s="144" t="s">
        <v>32</v>
      </c>
      <c r="F513" s="145" t="s">
        <v>1909</v>
      </c>
      <c r="H513" s="144" t="s">
        <v>32</v>
      </c>
      <c r="I513" s="146"/>
      <c r="L513" s="142"/>
      <c r="M513" s="147"/>
      <c r="T513" s="148"/>
      <c r="AT513" s="144" t="s">
        <v>159</v>
      </c>
      <c r="AU513" s="144" t="s">
        <v>89</v>
      </c>
      <c r="AV513" s="12" t="s">
        <v>40</v>
      </c>
      <c r="AW513" s="12" t="s">
        <v>38</v>
      </c>
      <c r="AX513" s="12" t="s">
        <v>80</v>
      </c>
      <c r="AY513" s="144" t="s">
        <v>150</v>
      </c>
    </row>
    <row r="514" spans="2:65" s="12" customFormat="1">
      <c r="B514" s="142"/>
      <c r="D514" s="143" t="s">
        <v>159</v>
      </c>
      <c r="E514" s="144" t="s">
        <v>32</v>
      </c>
      <c r="F514" s="145" t="s">
        <v>1910</v>
      </c>
      <c r="H514" s="144" t="s">
        <v>32</v>
      </c>
      <c r="I514" s="146"/>
      <c r="L514" s="142"/>
      <c r="M514" s="147"/>
      <c r="T514" s="148"/>
      <c r="AT514" s="144" t="s">
        <v>159</v>
      </c>
      <c r="AU514" s="144" t="s">
        <v>89</v>
      </c>
      <c r="AV514" s="12" t="s">
        <v>40</v>
      </c>
      <c r="AW514" s="12" t="s">
        <v>38</v>
      </c>
      <c r="AX514" s="12" t="s">
        <v>80</v>
      </c>
      <c r="AY514" s="144" t="s">
        <v>150</v>
      </c>
    </row>
    <row r="515" spans="2:65" s="13" customFormat="1">
      <c r="B515" s="149"/>
      <c r="D515" s="143" t="s">
        <v>159</v>
      </c>
      <c r="E515" s="150" t="s">
        <v>32</v>
      </c>
      <c r="F515" s="151" t="s">
        <v>1471</v>
      </c>
      <c r="H515" s="152">
        <v>70.462999999999994</v>
      </c>
      <c r="I515" s="153"/>
      <c r="L515" s="149"/>
      <c r="M515" s="154"/>
      <c r="T515" s="155"/>
      <c r="AT515" s="150" t="s">
        <v>159</v>
      </c>
      <c r="AU515" s="150" t="s">
        <v>89</v>
      </c>
      <c r="AV515" s="13" t="s">
        <v>89</v>
      </c>
      <c r="AW515" s="13" t="s">
        <v>38</v>
      </c>
      <c r="AX515" s="13" t="s">
        <v>40</v>
      </c>
      <c r="AY515" s="150" t="s">
        <v>150</v>
      </c>
    </row>
    <row r="516" spans="2:65" s="1" customFormat="1" ht="21.75" customHeight="1">
      <c r="B516" s="34"/>
      <c r="C516" s="129" t="s">
        <v>314</v>
      </c>
      <c r="D516" s="129" t="s">
        <v>152</v>
      </c>
      <c r="E516" s="130" t="s">
        <v>1911</v>
      </c>
      <c r="F516" s="131" t="s">
        <v>1912</v>
      </c>
      <c r="G516" s="132" t="s">
        <v>155</v>
      </c>
      <c r="H516" s="133">
        <v>769.2</v>
      </c>
      <c r="I516" s="134"/>
      <c r="J516" s="135">
        <f>ROUND(I516*H516,2)</f>
        <v>0</v>
      </c>
      <c r="K516" s="131" t="s">
        <v>172</v>
      </c>
      <c r="L516" s="34"/>
      <c r="M516" s="136" t="s">
        <v>32</v>
      </c>
      <c r="N516" s="137" t="s">
        <v>51</v>
      </c>
      <c r="P516" s="138">
        <f>O516*H516</f>
        <v>0</v>
      </c>
      <c r="Q516" s="138">
        <v>0</v>
      </c>
      <c r="R516" s="138">
        <f>Q516*H516</f>
        <v>0</v>
      </c>
      <c r="S516" s="138">
        <v>0</v>
      </c>
      <c r="T516" s="139">
        <f>S516*H516</f>
        <v>0</v>
      </c>
      <c r="AR516" s="140" t="s">
        <v>157</v>
      </c>
      <c r="AT516" s="140" t="s">
        <v>152</v>
      </c>
      <c r="AU516" s="140" t="s">
        <v>89</v>
      </c>
      <c r="AY516" s="18" t="s">
        <v>150</v>
      </c>
      <c r="BE516" s="141">
        <f>IF(N516="základní",J516,0)</f>
        <v>0</v>
      </c>
      <c r="BF516" s="141">
        <f>IF(N516="snížená",J516,0)</f>
        <v>0</v>
      </c>
      <c r="BG516" s="141">
        <f>IF(N516="zákl. přenesená",J516,0)</f>
        <v>0</v>
      </c>
      <c r="BH516" s="141">
        <f>IF(N516="sníž. přenesená",J516,0)</f>
        <v>0</v>
      </c>
      <c r="BI516" s="141">
        <f>IF(N516="nulová",J516,0)</f>
        <v>0</v>
      </c>
      <c r="BJ516" s="18" t="s">
        <v>40</v>
      </c>
      <c r="BK516" s="141">
        <f>ROUND(I516*H516,2)</f>
        <v>0</v>
      </c>
      <c r="BL516" s="18" t="s">
        <v>157</v>
      </c>
      <c r="BM516" s="140" t="s">
        <v>1913</v>
      </c>
    </row>
    <row r="517" spans="2:65" s="1" customFormat="1">
      <c r="B517" s="34"/>
      <c r="D517" s="163" t="s">
        <v>174</v>
      </c>
      <c r="F517" s="164" t="s">
        <v>1914</v>
      </c>
      <c r="I517" s="165"/>
      <c r="L517" s="34"/>
      <c r="M517" s="166"/>
      <c r="T517" s="55"/>
      <c r="AT517" s="18" t="s">
        <v>174</v>
      </c>
      <c r="AU517" s="18" t="s">
        <v>89</v>
      </c>
    </row>
    <row r="518" spans="2:65" s="12" customFormat="1">
      <c r="B518" s="142"/>
      <c r="D518" s="143" t="s">
        <v>159</v>
      </c>
      <c r="E518" s="144" t="s">
        <v>32</v>
      </c>
      <c r="F518" s="145" t="s">
        <v>1603</v>
      </c>
      <c r="H518" s="144" t="s">
        <v>32</v>
      </c>
      <c r="I518" s="146"/>
      <c r="L518" s="142"/>
      <c r="M518" s="147"/>
      <c r="T518" s="148"/>
      <c r="AT518" s="144" t="s">
        <v>159</v>
      </c>
      <c r="AU518" s="144" t="s">
        <v>89</v>
      </c>
      <c r="AV518" s="12" t="s">
        <v>40</v>
      </c>
      <c r="AW518" s="12" t="s">
        <v>38</v>
      </c>
      <c r="AX518" s="12" t="s">
        <v>80</v>
      </c>
      <c r="AY518" s="144" t="s">
        <v>150</v>
      </c>
    </row>
    <row r="519" spans="2:65" s="12" customFormat="1" ht="20.399999999999999">
      <c r="B519" s="142"/>
      <c r="D519" s="143" t="s">
        <v>159</v>
      </c>
      <c r="E519" s="144" t="s">
        <v>32</v>
      </c>
      <c r="F519" s="145" t="s">
        <v>1915</v>
      </c>
      <c r="H519" s="144" t="s">
        <v>32</v>
      </c>
      <c r="I519" s="146"/>
      <c r="L519" s="142"/>
      <c r="M519" s="147"/>
      <c r="T519" s="148"/>
      <c r="AT519" s="144" t="s">
        <v>159</v>
      </c>
      <c r="AU519" s="144" t="s">
        <v>89</v>
      </c>
      <c r="AV519" s="12" t="s">
        <v>40</v>
      </c>
      <c r="AW519" s="12" t="s">
        <v>38</v>
      </c>
      <c r="AX519" s="12" t="s">
        <v>80</v>
      </c>
      <c r="AY519" s="144" t="s">
        <v>150</v>
      </c>
    </row>
    <row r="520" spans="2:65" s="12" customFormat="1">
      <c r="B520" s="142"/>
      <c r="D520" s="143" t="s">
        <v>159</v>
      </c>
      <c r="E520" s="144" t="s">
        <v>32</v>
      </c>
      <c r="F520" s="145" t="s">
        <v>1916</v>
      </c>
      <c r="H520" s="144" t="s">
        <v>32</v>
      </c>
      <c r="I520" s="146"/>
      <c r="L520" s="142"/>
      <c r="M520" s="147"/>
      <c r="T520" s="148"/>
      <c r="AT520" s="144" t="s">
        <v>159</v>
      </c>
      <c r="AU520" s="144" t="s">
        <v>89</v>
      </c>
      <c r="AV520" s="12" t="s">
        <v>40</v>
      </c>
      <c r="AW520" s="12" t="s">
        <v>38</v>
      </c>
      <c r="AX520" s="12" t="s">
        <v>80</v>
      </c>
      <c r="AY520" s="144" t="s">
        <v>150</v>
      </c>
    </row>
    <row r="521" spans="2:65" s="12" customFormat="1">
      <c r="B521" s="142"/>
      <c r="D521" s="143" t="s">
        <v>159</v>
      </c>
      <c r="E521" s="144" t="s">
        <v>32</v>
      </c>
      <c r="F521" s="145" t="s">
        <v>1917</v>
      </c>
      <c r="H521" s="144" t="s">
        <v>32</v>
      </c>
      <c r="I521" s="146"/>
      <c r="L521" s="142"/>
      <c r="M521" s="147"/>
      <c r="T521" s="148"/>
      <c r="AT521" s="144" t="s">
        <v>159</v>
      </c>
      <c r="AU521" s="144" t="s">
        <v>89</v>
      </c>
      <c r="AV521" s="12" t="s">
        <v>40</v>
      </c>
      <c r="AW521" s="12" t="s">
        <v>38</v>
      </c>
      <c r="AX521" s="12" t="s">
        <v>80</v>
      </c>
      <c r="AY521" s="144" t="s">
        <v>150</v>
      </c>
    </row>
    <row r="522" spans="2:65" s="12" customFormat="1">
      <c r="B522" s="142"/>
      <c r="D522" s="143" t="s">
        <v>159</v>
      </c>
      <c r="E522" s="144" t="s">
        <v>32</v>
      </c>
      <c r="F522" s="145" t="s">
        <v>1918</v>
      </c>
      <c r="H522" s="144" t="s">
        <v>32</v>
      </c>
      <c r="I522" s="146"/>
      <c r="L522" s="142"/>
      <c r="M522" s="147"/>
      <c r="T522" s="148"/>
      <c r="AT522" s="144" t="s">
        <v>159</v>
      </c>
      <c r="AU522" s="144" t="s">
        <v>89</v>
      </c>
      <c r="AV522" s="12" t="s">
        <v>40</v>
      </c>
      <c r="AW522" s="12" t="s">
        <v>38</v>
      </c>
      <c r="AX522" s="12" t="s">
        <v>80</v>
      </c>
      <c r="AY522" s="144" t="s">
        <v>150</v>
      </c>
    </row>
    <row r="523" spans="2:65" s="12" customFormat="1">
      <c r="B523" s="142"/>
      <c r="D523" s="143" t="s">
        <v>159</v>
      </c>
      <c r="E523" s="144" t="s">
        <v>32</v>
      </c>
      <c r="F523" s="145" t="s">
        <v>1604</v>
      </c>
      <c r="H523" s="144" t="s">
        <v>32</v>
      </c>
      <c r="I523" s="146"/>
      <c r="L523" s="142"/>
      <c r="M523" s="147"/>
      <c r="T523" s="148"/>
      <c r="AT523" s="144" t="s">
        <v>159</v>
      </c>
      <c r="AU523" s="144" t="s">
        <v>89</v>
      </c>
      <c r="AV523" s="12" t="s">
        <v>40</v>
      </c>
      <c r="AW523" s="12" t="s">
        <v>38</v>
      </c>
      <c r="AX523" s="12" t="s">
        <v>80</v>
      </c>
      <c r="AY523" s="144" t="s">
        <v>150</v>
      </c>
    </row>
    <row r="524" spans="2:65" s="12" customFormat="1">
      <c r="B524" s="142"/>
      <c r="D524" s="143" t="s">
        <v>159</v>
      </c>
      <c r="E524" s="144" t="s">
        <v>32</v>
      </c>
      <c r="F524" s="145" t="s">
        <v>1605</v>
      </c>
      <c r="H524" s="144" t="s">
        <v>32</v>
      </c>
      <c r="I524" s="146"/>
      <c r="L524" s="142"/>
      <c r="M524" s="147"/>
      <c r="T524" s="148"/>
      <c r="AT524" s="144" t="s">
        <v>159</v>
      </c>
      <c r="AU524" s="144" t="s">
        <v>89</v>
      </c>
      <c r="AV524" s="12" t="s">
        <v>40</v>
      </c>
      <c r="AW524" s="12" t="s">
        <v>38</v>
      </c>
      <c r="AX524" s="12" t="s">
        <v>80</v>
      </c>
      <c r="AY524" s="144" t="s">
        <v>150</v>
      </c>
    </row>
    <row r="525" spans="2:65" s="12" customFormat="1">
      <c r="B525" s="142"/>
      <c r="D525" s="143" t="s">
        <v>159</v>
      </c>
      <c r="E525" s="144" t="s">
        <v>32</v>
      </c>
      <c r="F525" s="145" t="s">
        <v>1606</v>
      </c>
      <c r="H525" s="144" t="s">
        <v>32</v>
      </c>
      <c r="I525" s="146"/>
      <c r="L525" s="142"/>
      <c r="M525" s="147"/>
      <c r="T525" s="148"/>
      <c r="AT525" s="144" t="s">
        <v>159</v>
      </c>
      <c r="AU525" s="144" t="s">
        <v>89</v>
      </c>
      <c r="AV525" s="12" t="s">
        <v>40</v>
      </c>
      <c r="AW525" s="12" t="s">
        <v>38</v>
      </c>
      <c r="AX525" s="12" t="s">
        <v>80</v>
      </c>
      <c r="AY525" s="144" t="s">
        <v>150</v>
      </c>
    </row>
    <row r="526" spans="2:65" s="12" customFormat="1">
      <c r="B526" s="142"/>
      <c r="D526" s="143" t="s">
        <v>159</v>
      </c>
      <c r="E526" s="144" t="s">
        <v>32</v>
      </c>
      <c r="F526" s="145" t="s">
        <v>1607</v>
      </c>
      <c r="H526" s="144" t="s">
        <v>32</v>
      </c>
      <c r="I526" s="146"/>
      <c r="L526" s="142"/>
      <c r="M526" s="147"/>
      <c r="T526" s="148"/>
      <c r="AT526" s="144" t="s">
        <v>159</v>
      </c>
      <c r="AU526" s="144" t="s">
        <v>89</v>
      </c>
      <c r="AV526" s="12" t="s">
        <v>40</v>
      </c>
      <c r="AW526" s="12" t="s">
        <v>38</v>
      </c>
      <c r="AX526" s="12" t="s">
        <v>80</v>
      </c>
      <c r="AY526" s="144" t="s">
        <v>150</v>
      </c>
    </row>
    <row r="527" spans="2:65" s="12" customFormat="1">
      <c r="B527" s="142"/>
      <c r="D527" s="143" t="s">
        <v>159</v>
      </c>
      <c r="E527" s="144" t="s">
        <v>32</v>
      </c>
      <c r="F527" s="145" t="s">
        <v>1608</v>
      </c>
      <c r="H527" s="144" t="s">
        <v>32</v>
      </c>
      <c r="I527" s="146"/>
      <c r="L527" s="142"/>
      <c r="M527" s="147"/>
      <c r="T527" s="148"/>
      <c r="AT527" s="144" t="s">
        <v>159</v>
      </c>
      <c r="AU527" s="144" t="s">
        <v>89</v>
      </c>
      <c r="AV527" s="12" t="s">
        <v>40</v>
      </c>
      <c r="AW527" s="12" t="s">
        <v>38</v>
      </c>
      <c r="AX527" s="12" t="s">
        <v>80</v>
      </c>
      <c r="AY527" s="144" t="s">
        <v>150</v>
      </c>
    </row>
    <row r="528" spans="2:65" s="12" customFormat="1">
      <c r="B528" s="142"/>
      <c r="D528" s="143" t="s">
        <v>159</v>
      </c>
      <c r="E528" s="144" t="s">
        <v>32</v>
      </c>
      <c r="F528" s="145" t="s">
        <v>1609</v>
      </c>
      <c r="H528" s="144" t="s">
        <v>32</v>
      </c>
      <c r="I528" s="146"/>
      <c r="L528" s="142"/>
      <c r="M528" s="147"/>
      <c r="T528" s="148"/>
      <c r="AT528" s="144" t="s">
        <v>159</v>
      </c>
      <c r="AU528" s="144" t="s">
        <v>89</v>
      </c>
      <c r="AV528" s="12" t="s">
        <v>40</v>
      </c>
      <c r="AW528" s="12" t="s">
        <v>38</v>
      </c>
      <c r="AX528" s="12" t="s">
        <v>80</v>
      </c>
      <c r="AY528" s="144" t="s">
        <v>150</v>
      </c>
    </row>
    <row r="529" spans="2:51" s="12" customFormat="1">
      <c r="B529" s="142"/>
      <c r="D529" s="143" t="s">
        <v>159</v>
      </c>
      <c r="E529" s="144" t="s">
        <v>32</v>
      </c>
      <c r="F529" s="145" t="s">
        <v>1610</v>
      </c>
      <c r="H529" s="144" t="s">
        <v>32</v>
      </c>
      <c r="I529" s="146"/>
      <c r="L529" s="142"/>
      <c r="M529" s="147"/>
      <c r="T529" s="148"/>
      <c r="AT529" s="144" t="s">
        <v>159</v>
      </c>
      <c r="AU529" s="144" t="s">
        <v>89</v>
      </c>
      <c r="AV529" s="12" t="s">
        <v>40</v>
      </c>
      <c r="AW529" s="12" t="s">
        <v>38</v>
      </c>
      <c r="AX529" s="12" t="s">
        <v>80</v>
      </c>
      <c r="AY529" s="144" t="s">
        <v>150</v>
      </c>
    </row>
    <row r="530" spans="2:51" s="12" customFormat="1">
      <c r="B530" s="142"/>
      <c r="D530" s="143" t="s">
        <v>159</v>
      </c>
      <c r="E530" s="144" t="s">
        <v>32</v>
      </c>
      <c r="F530" s="145" t="s">
        <v>1611</v>
      </c>
      <c r="H530" s="144" t="s">
        <v>32</v>
      </c>
      <c r="I530" s="146"/>
      <c r="L530" s="142"/>
      <c r="M530" s="147"/>
      <c r="T530" s="148"/>
      <c r="AT530" s="144" t="s">
        <v>159</v>
      </c>
      <c r="AU530" s="144" t="s">
        <v>89</v>
      </c>
      <c r="AV530" s="12" t="s">
        <v>40</v>
      </c>
      <c r="AW530" s="12" t="s">
        <v>38</v>
      </c>
      <c r="AX530" s="12" t="s">
        <v>80</v>
      </c>
      <c r="AY530" s="144" t="s">
        <v>150</v>
      </c>
    </row>
    <row r="531" spans="2:51" s="12" customFormat="1">
      <c r="B531" s="142"/>
      <c r="D531" s="143" t="s">
        <v>159</v>
      </c>
      <c r="E531" s="144" t="s">
        <v>32</v>
      </c>
      <c r="F531" s="145" t="s">
        <v>1612</v>
      </c>
      <c r="H531" s="144" t="s">
        <v>32</v>
      </c>
      <c r="I531" s="146"/>
      <c r="L531" s="142"/>
      <c r="M531" s="147"/>
      <c r="T531" s="148"/>
      <c r="AT531" s="144" t="s">
        <v>159</v>
      </c>
      <c r="AU531" s="144" t="s">
        <v>89</v>
      </c>
      <c r="AV531" s="12" t="s">
        <v>40</v>
      </c>
      <c r="AW531" s="12" t="s">
        <v>38</v>
      </c>
      <c r="AX531" s="12" t="s">
        <v>80</v>
      </c>
      <c r="AY531" s="144" t="s">
        <v>150</v>
      </c>
    </row>
    <row r="532" spans="2:51" s="12" customFormat="1">
      <c r="B532" s="142"/>
      <c r="D532" s="143" t="s">
        <v>159</v>
      </c>
      <c r="E532" s="144" t="s">
        <v>32</v>
      </c>
      <c r="F532" s="145" t="s">
        <v>1613</v>
      </c>
      <c r="H532" s="144" t="s">
        <v>32</v>
      </c>
      <c r="I532" s="146"/>
      <c r="L532" s="142"/>
      <c r="M532" s="147"/>
      <c r="T532" s="148"/>
      <c r="AT532" s="144" t="s">
        <v>159</v>
      </c>
      <c r="AU532" s="144" t="s">
        <v>89</v>
      </c>
      <c r="AV532" s="12" t="s">
        <v>40</v>
      </c>
      <c r="AW532" s="12" t="s">
        <v>38</v>
      </c>
      <c r="AX532" s="12" t="s">
        <v>80</v>
      </c>
      <c r="AY532" s="144" t="s">
        <v>150</v>
      </c>
    </row>
    <row r="533" spans="2:51" s="12" customFormat="1">
      <c r="B533" s="142"/>
      <c r="D533" s="143" t="s">
        <v>159</v>
      </c>
      <c r="E533" s="144" t="s">
        <v>32</v>
      </c>
      <c r="F533" s="145" t="s">
        <v>1614</v>
      </c>
      <c r="H533" s="144" t="s">
        <v>32</v>
      </c>
      <c r="I533" s="146"/>
      <c r="L533" s="142"/>
      <c r="M533" s="147"/>
      <c r="T533" s="148"/>
      <c r="AT533" s="144" t="s">
        <v>159</v>
      </c>
      <c r="AU533" s="144" t="s">
        <v>89</v>
      </c>
      <c r="AV533" s="12" t="s">
        <v>40</v>
      </c>
      <c r="AW533" s="12" t="s">
        <v>38</v>
      </c>
      <c r="AX533" s="12" t="s">
        <v>80</v>
      </c>
      <c r="AY533" s="144" t="s">
        <v>150</v>
      </c>
    </row>
    <row r="534" spans="2:51" s="12" customFormat="1">
      <c r="B534" s="142"/>
      <c r="D534" s="143" t="s">
        <v>159</v>
      </c>
      <c r="E534" s="144" t="s">
        <v>32</v>
      </c>
      <c r="F534" s="145" t="s">
        <v>1615</v>
      </c>
      <c r="H534" s="144" t="s">
        <v>32</v>
      </c>
      <c r="I534" s="146"/>
      <c r="L534" s="142"/>
      <c r="M534" s="147"/>
      <c r="T534" s="148"/>
      <c r="AT534" s="144" t="s">
        <v>159</v>
      </c>
      <c r="AU534" s="144" t="s">
        <v>89</v>
      </c>
      <c r="AV534" s="12" t="s">
        <v>40</v>
      </c>
      <c r="AW534" s="12" t="s">
        <v>38</v>
      </c>
      <c r="AX534" s="12" t="s">
        <v>80</v>
      </c>
      <c r="AY534" s="144" t="s">
        <v>150</v>
      </c>
    </row>
    <row r="535" spans="2:51" s="12" customFormat="1">
      <c r="B535" s="142"/>
      <c r="D535" s="143" t="s">
        <v>159</v>
      </c>
      <c r="E535" s="144" t="s">
        <v>32</v>
      </c>
      <c r="F535" s="145" t="s">
        <v>1616</v>
      </c>
      <c r="H535" s="144" t="s">
        <v>32</v>
      </c>
      <c r="I535" s="146"/>
      <c r="L535" s="142"/>
      <c r="M535" s="147"/>
      <c r="T535" s="148"/>
      <c r="AT535" s="144" t="s">
        <v>159</v>
      </c>
      <c r="AU535" s="144" t="s">
        <v>89</v>
      </c>
      <c r="AV535" s="12" t="s">
        <v>40</v>
      </c>
      <c r="AW535" s="12" t="s">
        <v>38</v>
      </c>
      <c r="AX535" s="12" t="s">
        <v>80</v>
      </c>
      <c r="AY535" s="144" t="s">
        <v>150</v>
      </c>
    </row>
    <row r="536" spans="2:51" s="12" customFormat="1">
      <c r="B536" s="142"/>
      <c r="D536" s="143" t="s">
        <v>159</v>
      </c>
      <c r="E536" s="144" t="s">
        <v>32</v>
      </c>
      <c r="F536" s="145" t="s">
        <v>1617</v>
      </c>
      <c r="H536" s="144" t="s">
        <v>32</v>
      </c>
      <c r="I536" s="146"/>
      <c r="L536" s="142"/>
      <c r="M536" s="147"/>
      <c r="T536" s="148"/>
      <c r="AT536" s="144" t="s">
        <v>159</v>
      </c>
      <c r="AU536" s="144" t="s">
        <v>89</v>
      </c>
      <c r="AV536" s="12" t="s">
        <v>40</v>
      </c>
      <c r="AW536" s="12" t="s">
        <v>38</v>
      </c>
      <c r="AX536" s="12" t="s">
        <v>80</v>
      </c>
      <c r="AY536" s="144" t="s">
        <v>150</v>
      </c>
    </row>
    <row r="537" spans="2:51" s="12" customFormat="1">
      <c r="B537" s="142"/>
      <c r="D537" s="143" t="s">
        <v>159</v>
      </c>
      <c r="E537" s="144" t="s">
        <v>32</v>
      </c>
      <c r="F537" s="145" t="s">
        <v>1618</v>
      </c>
      <c r="H537" s="144" t="s">
        <v>32</v>
      </c>
      <c r="I537" s="146"/>
      <c r="L537" s="142"/>
      <c r="M537" s="147"/>
      <c r="T537" s="148"/>
      <c r="AT537" s="144" t="s">
        <v>159</v>
      </c>
      <c r="AU537" s="144" t="s">
        <v>89</v>
      </c>
      <c r="AV537" s="12" t="s">
        <v>40</v>
      </c>
      <c r="AW537" s="12" t="s">
        <v>38</v>
      </c>
      <c r="AX537" s="12" t="s">
        <v>80</v>
      </c>
      <c r="AY537" s="144" t="s">
        <v>150</v>
      </c>
    </row>
    <row r="538" spans="2:51" s="12" customFormat="1">
      <c r="B538" s="142"/>
      <c r="D538" s="143" t="s">
        <v>159</v>
      </c>
      <c r="E538" s="144" t="s">
        <v>32</v>
      </c>
      <c r="F538" s="145" t="s">
        <v>1619</v>
      </c>
      <c r="H538" s="144" t="s">
        <v>32</v>
      </c>
      <c r="I538" s="146"/>
      <c r="L538" s="142"/>
      <c r="M538" s="147"/>
      <c r="T538" s="148"/>
      <c r="AT538" s="144" t="s">
        <v>159</v>
      </c>
      <c r="AU538" s="144" t="s">
        <v>89</v>
      </c>
      <c r="AV538" s="12" t="s">
        <v>40</v>
      </c>
      <c r="AW538" s="12" t="s">
        <v>38</v>
      </c>
      <c r="AX538" s="12" t="s">
        <v>80</v>
      </c>
      <c r="AY538" s="144" t="s">
        <v>150</v>
      </c>
    </row>
    <row r="539" spans="2:51" s="12" customFormat="1">
      <c r="B539" s="142"/>
      <c r="D539" s="143" t="s">
        <v>159</v>
      </c>
      <c r="E539" s="144" t="s">
        <v>32</v>
      </c>
      <c r="F539" s="145" t="s">
        <v>1620</v>
      </c>
      <c r="H539" s="144" t="s">
        <v>32</v>
      </c>
      <c r="I539" s="146"/>
      <c r="L539" s="142"/>
      <c r="M539" s="147"/>
      <c r="T539" s="148"/>
      <c r="AT539" s="144" t="s">
        <v>159</v>
      </c>
      <c r="AU539" s="144" t="s">
        <v>89</v>
      </c>
      <c r="AV539" s="12" t="s">
        <v>40</v>
      </c>
      <c r="AW539" s="12" t="s">
        <v>38</v>
      </c>
      <c r="AX539" s="12" t="s">
        <v>80</v>
      </c>
      <c r="AY539" s="144" t="s">
        <v>150</v>
      </c>
    </row>
    <row r="540" spans="2:51" s="12" customFormat="1">
      <c r="B540" s="142"/>
      <c r="D540" s="143" t="s">
        <v>159</v>
      </c>
      <c r="E540" s="144" t="s">
        <v>32</v>
      </c>
      <c r="F540" s="145" t="s">
        <v>1621</v>
      </c>
      <c r="H540" s="144" t="s">
        <v>32</v>
      </c>
      <c r="I540" s="146"/>
      <c r="L540" s="142"/>
      <c r="M540" s="147"/>
      <c r="T540" s="148"/>
      <c r="AT540" s="144" t="s">
        <v>159</v>
      </c>
      <c r="AU540" s="144" t="s">
        <v>89</v>
      </c>
      <c r="AV540" s="12" t="s">
        <v>40</v>
      </c>
      <c r="AW540" s="12" t="s">
        <v>38</v>
      </c>
      <c r="AX540" s="12" t="s">
        <v>80</v>
      </c>
      <c r="AY540" s="144" t="s">
        <v>150</v>
      </c>
    </row>
    <row r="541" spans="2:51" s="12" customFormat="1">
      <c r="B541" s="142"/>
      <c r="D541" s="143" t="s">
        <v>159</v>
      </c>
      <c r="E541" s="144" t="s">
        <v>32</v>
      </c>
      <c r="F541" s="145" t="s">
        <v>1622</v>
      </c>
      <c r="H541" s="144" t="s">
        <v>32</v>
      </c>
      <c r="I541" s="146"/>
      <c r="L541" s="142"/>
      <c r="M541" s="147"/>
      <c r="T541" s="148"/>
      <c r="AT541" s="144" t="s">
        <v>159</v>
      </c>
      <c r="AU541" s="144" t="s">
        <v>89</v>
      </c>
      <c r="AV541" s="12" t="s">
        <v>40</v>
      </c>
      <c r="AW541" s="12" t="s">
        <v>38</v>
      </c>
      <c r="AX541" s="12" t="s">
        <v>80</v>
      </c>
      <c r="AY541" s="144" t="s">
        <v>150</v>
      </c>
    </row>
    <row r="542" spans="2:51" s="12" customFormat="1">
      <c r="B542" s="142"/>
      <c r="D542" s="143" t="s">
        <v>159</v>
      </c>
      <c r="E542" s="144" t="s">
        <v>32</v>
      </c>
      <c r="F542" s="145" t="s">
        <v>1623</v>
      </c>
      <c r="H542" s="144" t="s">
        <v>32</v>
      </c>
      <c r="I542" s="146"/>
      <c r="L542" s="142"/>
      <c r="M542" s="147"/>
      <c r="T542" s="148"/>
      <c r="AT542" s="144" t="s">
        <v>159</v>
      </c>
      <c r="AU542" s="144" t="s">
        <v>89</v>
      </c>
      <c r="AV542" s="12" t="s">
        <v>40</v>
      </c>
      <c r="AW542" s="12" t="s">
        <v>38</v>
      </c>
      <c r="AX542" s="12" t="s">
        <v>80</v>
      </c>
      <c r="AY542" s="144" t="s">
        <v>150</v>
      </c>
    </row>
    <row r="543" spans="2:51" s="12" customFormat="1">
      <c r="B543" s="142"/>
      <c r="D543" s="143" t="s">
        <v>159</v>
      </c>
      <c r="E543" s="144" t="s">
        <v>32</v>
      </c>
      <c r="F543" s="145" t="s">
        <v>1624</v>
      </c>
      <c r="H543" s="144" t="s">
        <v>32</v>
      </c>
      <c r="I543" s="146"/>
      <c r="L543" s="142"/>
      <c r="M543" s="147"/>
      <c r="T543" s="148"/>
      <c r="AT543" s="144" t="s">
        <v>159</v>
      </c>
      <c r="AU543" s="144" t="s">
        <v>89</v>
      </c>
      <c r="AV543" s="12" t="s">
        <v>40</v>
      </c>
      <c r="AW543" s="12" t="s">
        <v>38</v>
      </c>
      <c r="AX543" s="12" t="s">
        <v>80</v>
      </c>
      <c r="AY543" s="144" t="s">
        <v>150</v>
      </c>
    </row>
    <row r="544" spans="2:51" s="12" customFormat="1">
      <c r="B544" s="142"/>
      <c r="D544" s="143" t="s">
        <v>159</v>
      </c>
      <c r="E544" s="144" t="s">
        <v>32</v>
      </c>
      <c r="F544" s="145" t="s">
        <v>1919</v>
      </c>
      <c r="H544" s="144" t="s">
        <v>32</v>
      </c>
      <c r="I544" s="146"/>
      <c r="L544" s="142"/>
      <c r="M544" s="147"/>
      <c r="T544" s="148"/>
      <c r="AT544" s="144" t="s">
        <v>159</v>
      </c>
      <c r="AU544" s="144" t="s">
        <v>89</v>
      </c>
      <c r="AV544" s="12" t="s">
        <v>40</v>
      </c>
      <c r="AW544" s="12" t="s">
        <v>38</v>
      </c>
      <c r="AX544" s="12" t="s">
        <v>80</v>
      </c>
      <c r="AY544" s="144" t="s">
        <v>150</v>
      </c>
    </row>
    <row r="545" spans="2:51" s="12" customFormat="1">
      <c r="B545" s="142"/>
      <c r="D545" s="143" t="s">
        <v>159</v>
      </c>
      <c r="E545" s="144" t="s">
        <v>32</v>
      </c>
      <c r="F545" s="145" t="s">
        <v>1625</v>
      </c>
      <c r="H545" s="144" t="s">
        <v>32</v>
      </c>
      <c r="I545" s="146"/>
      <c r="L545" s="142"/>
      <c r="M545" s="147"/>
      <c r="T545" s="148"/>
      <c r="AT545" s="144" t="s">
        <v>159</v>
      </c>
      <c r="AU545" s="144" t="s">
        <v>89</v>
      </c>
      <c r="AV545" s="12" t="s">
        <v>40</v>
      </c>
      <c r="AW545" s="12" t="s">
        <v>38</v>
      </c>
      <c r="AX545" s="12" t="s">
        <v>80</v>
      </c>
      <c r="AY545" s="144" t="s">
        <v>150</v>
      </c>
    </row>
    <row r="546" spans="2:51" s="12" customFormat="1">
      <c r="B546" s="142"/>
      <c r="D546" s="143" t="s">
        <v>159</v>
      </c>
      <c r="E546" s="144" t="s">
        <v>32</v>
      </c>
      <c r="F546" s="145" t="s">
        <v>1626</v>
      </c>
      <c r="H546" s="144" t="s">
        <v>32</v>
      </c>
      <c r="I546" s="146"/>
      <c r="L546" s="142"/>
      <c r="M546" s="147"/>
      <c r="T546" s="148"/>
      <c r="AT546" s="144" t="s">
        <v>159</v>
      </c>
      <c r="AU546" s="144" t="s">
        <v>89</v>
      </c>
      <c r="AV546" s="12" t="s">
        <v>40</v>
      </c>
      <c r="AW546" s="12" t="s">
        <v>38</v>
      </c>
      <c r="AX546" s="12" t="s">
        <v>80</v>
      </c>
      <c r="AY546" s="144" t="s">
        <v>150</v>
      </c>
    </row>
    <row r="547" spans="2:51" s="12" customFormat="1">
      <c r="B547" s="142"/>
      <c r="D547" s="143" t="s">
        <v>159</v>
      </c>
      <c r="E547" s="144" t="s">
        <v>32</v>
      </c>
      <c r="F547" s="145" t="s">
        <v>1627</v>
      </c>
      <c r="H547" s="144" t="s">
        <v>32</v>
      </c>
      <c r="I547" s="146"/>
      <c r="L547" s="142"/>
      <c r="M547" s="147"/>
      <c r="T547" s="148"/>
      <c r="AT547" s="144" t="s">
        <v>159</v>
      </c>
      <c r="AU547" s="144" t="s">
        <v>89</v>
      </c>
      <c r="AV547" s="12" t="s">
        <v>40</v>
      </c>
      <c r="AW547" s="12" t="s">
        <v>38</v>
      </c>
      <c r="AX547" s="12" t="s">
        <v>80</v>
      </c>
      <c r="AY547" s="144" t="s">
        <v>150</v>
      </c>
    </row>
    <row r="548" spans="2:51" s="12" customFormat="1">
      <c r="B548" s="142"/>
      <c r="D548" s="143" t="s">
        <v>159</v>
      </c>
      <c r="E548" s="144" t="s">
        <v>32</v>
      </c>
      <c r="F548" s="145" t="s">
        <v>1628</v>
      </c>
      <c r="H548" s="144" t="s">
        <v>32</v>
      </c>
      <c r="I548" s="146"/>
      <c r="L548" s="142"/>
      <c r="M548" s="147"/>
      <c r="T548" s="148"/>
      <c r="AT548" s="144" t="s">
        <v>159</v>
      </c>
      <c r="AU548" s="144" t="s">
        <v>89</v>
      </c>
      <c r="AV548" s="12" t="s">
        <v>40</v>
      </c>
      <c r="AW548" s="12" t="s">
        <v>38</v>
      </c>
      <c r="AX548" s="12" t="s">
        <v>80</v>
      </c>
      <c r="AY548" s="144" t="s">
        <v>150</v>
      </c>
    </row>
    <row r="549" spans="2:51" s="12" customFormat="1">
      <c r="B549" s="142"/>
      <c r="D549" s="143" t="s">
        <v>159</v>
      </c>
      <c r="E549" s="144" t="s">
        <v>32</v>
      </c>
      <c r="F549" s="145" t="s">
        <v>1629</v>
      </c>
      <c r="H549" s="144" t="s">
        <v>32</v>
      </c>
      <c r="I549" s="146"/>
      <c r="L549" s="142"/>
      <c r="M549" s="147"/>
      <c r="T549" s="148"/>
      <c r="AT549" s="144" t="s">
        <v>159</v>
      </c>
      <c r="AU549" s="144" t="s">
        <v>89</v>
      </c>
      <c r="AV549" s="12" t="s">
        <v>40</v>
      </c>
      <c r="AW549" s="12" t="s">
        <v>38</v>
      </c>
      <c r="AX549" s="12" t="s">
        <v>80</v>
      </c>
      <c r="AY549" s="144" t="s">
        <v>150</v>
      </c>
    </row>
    <row r="550" spans="2:51" s="12" customFormat="1">
      <c r="B550" s="142"/>
      <c r="D550" s="143" t="s">
        <v>159</v>
      </c>
      <c r="E550" s="144" t="s">
        <v>32</v>
      </c>
      <c r="F550" s="145" t="s">
        <v>1630</v>
      </c>
      <c r="H550" s="144" t="s">
        <v>32</v>
      </c>
      <c r="I550" s="146"/>
      <c r="L550" s="142"/>
      <c r="M550" s="147"/>
      <c r="T550" s="148"/>
      <c r="AT550" s="144" t="s">
        <v>159</v>
      </c>
      <c r="AU550" s="144" t="s">
        <v>89</v>
      </c>
      <c r="AV550" s="12" t="s">
        <v>40</v>
      </c>
      <c r="AW550" s="12" t="s">
        <v>38</v>
      </c>
      <c r="AX550" s="12" t="s">
        <v>80</v>
      </c>
      <c r="AY550" s="144" t="s">
        <v>150</v>
      </c>
    </row>
    <row r="551" spans="2:51" s="12" customFormat="1">
      <c r="B551" s="142"/>
      <c r="D551" s="143" t="s">
        <v>159</v>
      </c>
      <c r="E551" s="144" t="s">
        <v>32</v>
      </c>
      <c r="F551" s="145" t="s">
        <v>1631</v>
      </c>
      <c r="H551" s="144" t="s">
        <v>32</v>
      </c>
      <c r="I551" s="146"/>
      <c r="L551" s="142"/>
      <c r="M551" s="147"/>
      <c r="T551" s="148"/>
      <c r="AT551" s="144" t="s">
        <v>159</v>
      </c>
      <c r="AU551" s="144" t="s">
        <v>89</v>
      </c>
      <c r="AV551" s="12" t="s">
        <v>40</v>
      </c>
      <c r="AW551" s="12" t="s">
        <v>38</v>
      </c>
      <c r="AX551" s="12" t="s">
        <v>80</v>
      </c>
      <c r="AY551" s="144" t="s">
        <v>150</v>
      </c>
    </row>
    <row r="552" spans="2:51" s="12" customFormat="1">
      <c r="B552" s="142"/>
      <c r="D552" s="143" t="s">
        <v>159</v>
      </c>
      <c r="E552" s="144" t="s">
        <v>32</v>
      </c>
      <c r="F552" s="145" t="s">
        <v>1632</v>
      </c>
      <c r="H552" s="144" t="s">
        <v>32</v>
      </c>
      <c r="I552" s="146"/>
      <c r="L552" s="142"/>
      <c r="M552" s="147"/>
      <c r="T552" s="148"/>
      <c r="AT552" s="144" t="s">
        <v>159</v>
      </c>
      <c r="AU552" s="144" t="s">
        <v>89</v>
      </c>
      <c r="AV552" s="12" t="s">
        <v>40</v>
      </c>
      <c r="AW552" s="12" t="s">
        <v>38</v>
      </c>
      <c r="AX552" s="12" t="s">
        <v>80</v>
      </c>
      <c r="AY552" s="144" t="s">
        <v>150</v>
      </c>
    </row>
    <row r="553" spans="2:51" s="12" customFormat="1">
      <c r="B553" s="142"/>
      <c r="D553" s="143" t="s">
        <v>159</v>
      </c>
      <c r="E553" s="144" t="s">
        <v>32</v>
      </c>
      <c r="F553" s="145" t="s">
        <v>1633</v>
      </c>
      <c r="H553" s="144" t="s">
        <v>32</v>
      </c>
      <c r="I553" s="146"/>
      <c r="L553" s="142"/>
      <c r="M553" s="147"/>
      <c r="T553" s="148"/>
      <c r="AT553" s="144" t="s">
        <v>159</v>
      </c>
      <c r="AU553" s="144" t="s">
        <v>89</v>
      </c>
      <c r="AV553" s="12" t="s">
        <v>40</v>
      </c>
      <c r="AW553" s="12" t="s">
        <v>38</v>
      </c>
      <c r="AX553" s="12" t="s">
        <v>80</v>
      </c>
      <c r="AY553" s="144" t="s">
        <v>150</v>
      </c>
    </row>
    <row r="554" spans="2:51" s="12" customFormat="1">
      <c r="B554" s="142"/>
      <c r="D554" s="143" t="s">
        <v>159</v>
      </c>
      <c r="E554" s="144" t="s">
        <v>32</v>
      </c>
      <c r="F554" s="145" t="s">
        <v>1634</v>
      </c>
      <c r="H554" s="144" t="s">
        <v>32</v>
      </c>
      <c r="I554" s="146"/>
      <c r="L554" s="142"/>
      <c r="M554" s="147"/>
      <c r="T554" s="148"/>
      <c r="AT554" s="144" t="s">
        <v>159</v>
      </c>
      <c r="AU554" s="144" t="s">
        <v>89</v>
      </c>
      <c r="AV554" s="12" t="s">
        <v>40</v>
      </c>
      <c r="AW554" s="12" t="s">
        <v>38</v>
      </c>
      <c r="AX554" s="12" t="s">
        <v>80</v>
      </c>
      <c r="AY554" s="144" t="s">
        <v>150</v>
      </c>
    </row>
    <row r="555" spans="2:51" s="12" customFormat="1">
      <c r="B555" s="142"/>
      <c r="D555" s="143" t="s">
        <v>159</v>
      </c>
      <c r="E555" s="144" t="s">
        <v>32</v>
      </c>
      <c r="F555" s="145" t="s">
        <v>1635</v>
      </c>
      <c r="H555" s="144" t="s">
        <v>32</v>
      </c>
      <c r="I555" s="146"/>
      <c r="L555" s="142"/>
      <c r="M555" s="147"/>
      <c r="T555" s="148"/>
      <c r="AT555" s="144" t="s">
        <v>159</v>
      </c>
      <c r="AU555" s="144" t="s">
        <v>89</v>
      </c>
      <c r="AV555" s="12" t="s">
        <v>40</v>
      </c>
      <c r="AW555" s="12" t="s">
        <v>38</v>
      </c>
      <c r="AX555" s="12" t="s">
        <v>80</v>
      </c>
      <c r="AY555" s="144" t="s">
        <v>150</v>
      </c>
    </row>
    <row r="556" spans="2:51" s="12" customFormat="1">
      <c r="B556" s="142"/>
      <c r="D556" s="143" t="s">
        <v>159</v>
      </c>
      <c r="E556" s="144" t="s">
        <v>32</v>
      </c>
      <c r="F556" s="145" t="s">
        <v>1636</v>
      </c>
      <c r="H556" s="144" t="s">
        <v>32</v>
      </c>
      <c r="I556" s="146"/>
      <c r="L556" s="142"/>
      <c r="M556" s="147"/>
      <c r="T556" s="148"/>
      <c r="AT556" s="144" t="s">
        <v>159</v>
      </c>
      <c r="AU556" s="144" t="s">
        <v>89</v>
      </c>
      <c r="AV556" s="12" t="s">
        <v>40</v>
      </c>
      <c r="AW556" s="12" t="s">
        <v>38</v>
      </c>
      <c r="AX556" s="12" t="s">
        <v>80</v>
      </c>
      <c r="AY556" s="144" t="s">
        <v>150</v>
      </c>
    </row>
    <row r="557" spans="2:51" s="12" customFormat="1">
      <c r="B557" s="142"/>
      <c r="D557" s="143" t="s">
        <v>159</v>
      </c>
      <c r="E557" s="144" t="s">
        <v>32</v>
      </c>
      <c r="F557" s="145" t="s">
        <v>1637</v>
      </c>
      <c r="H557" s="144" t="s">
        <v>32</v>
      </c>
      <c r="I557" s="146"/>
      <c r="L557" s="142"/>
      <c r="M557" s="147"/>
      <c r="T557" s="148"/>
      <c r="AT557" s="144" t="s">
        <v>159</v>
      </c>
      <c r="AU557" s="144" t="s">
        <v>89</v>
      </c>
      <c r="AV557" s="12" t="s">
        <v>40</v>
      </c>
      <c r="AW557" s="12" t="s">
        <v>38</v>
      </c>
      <c r="AX557" s="12" t="s">
        <v>80</v>
      </c>
      <c r="AY557" s="144" t="s">
        <v>150</v>
      </c>
    </row>
    <row r="558" spans="2:51" s="12" customFormat="1">
      <c r="B558" s="142"/>
      <c r="D558" s="143" t="s">
        <v>159</v>
      </c>
      <c r="E558" s="144" t="s">
        <v>32</v>
      </c>
      <c r="F558" s="145" t="s">
        <v>1638</v>
      </c>
      <c r="H558" s="144" t="s">
        <v>32</v>
      </c>
      <c r="I558" s="146"/>
      <c r="L558" s="142"/>
      <c r="M558" s="147"/>
      <c r="T558" s="148"/>
      <c r="AT558" s="144" t="s">
        <v>159</v>
      </c>
      <c r="AU558" s="144" t="s">
        <v>89</v>
      </c>
      <c r="AV558" s="12" t="s">
        <v>40</v>
      </c>
      <c r="AW558" s="12" t="s">
        <v>38</v>
      </c>
      <c r="AX558" s="12" t="s">
        <v>80</v>
      </c>
      <c r="AY558" s="144" t="s">
        <v>150</v>
      </c>
    </row>
    <row r="559" spans="2:51" s="12" customFormat="1">
      <c r="B559" s="142"/>
      <c r="D559" s="143" t="s">
        <v>159</v>
      </c>
      <c r="E559" s="144" t="s">
        <v>32</v>
      </c>
      <c r="F559" s="145" t="s">
        <v>1639</v>
      </c>
      <c r="H559" s="144" t="s">
        <v>32</v>
      </c>
      <c r="I559" s="146"/>
      <c r="L559" s="142"/>
      <c r="M559" s="147"/>
      <c r="T559" s="148"/>
      <c r="AT559" s="144" t="s">
        <v>159</v>
      </c>
      <c r="AU559" s="144" t="s">
        <v>89</v>
      </c>
      <c r="AV559" s="12" t="s">
        <v>40</v>
      </c>
      <c r="AW559" s="12" t="s">
        <v>38</v>
      </c>
      <c r="AX559" s="12" t="s">
        <v>80</v>
      </c>
      <c r="AY559" s="144" t="s">
        <v>150</v>
      </c>
    </row>
    <row r="560" spans="2:51" s="12" customFormat="1">
      <c r="B560" s="142"/>
      <c r="D560" s="143" t="s">
        <v>159</v>
      </c>
      <c r="E560" s="144" t="s">
        <v>32</v>
      </c>
      <c r="F560" s="145" t="s">
        <v>1640</v>
      </c>
      <c r="H560" s="144" t="s">
        <v>32</v>
      </c>
      <c r="I560" s="146"/>
      <c r="L560" s="142"/>
      <c r="M560" s="147"/>
      <c r="T560" s="148"/>
      <c r="AT560" s="144" t="s">
        <v>159</v>
      </c>
      <c r="AU560" s="144" t="s">
        <v>89</v>
      </c>
      <c r="AV560" s="12" t="s">
        <v>40</v>
      </c>
      <c r="AW560" s="12" t="s">
        <v>38</v>
      </c>
      <c r="AX560" s="12" t="s">
        <v>80</v>
      </c>
      <c r="AY560" s="144" t="s">
        <v>150</v>
      </c>
    </row>
    <row r="561" spans="2:51" s="12" customFormat="1">
      <c r="B561" s="142"/>
      <c r="D561" s="143" t="s">
        <v>159</v>
      </c>
      <c r="E561" s="144" t="s">
        <v>32</v>
      </c>
      <c r="F561" s="145" t="s">
        <v>1641</v>
      </c>
      <c r="H561" s="144" t="s">
        <v>32</v>
      </c>
      <c r="I561" s="146"/>
      <c r="L561" s="142"/>
      <c r="M561" s="147"/>
      <c r="T561" s="148"/>
      <c r="AT561" s="144" t="s">
        <v>159</v>
      </c>
      <c r="AU561" s="144" t="s">
        <v>89</v>
      </c>
      <c r="AV561" s="12" t="s">
        <v>40</v>
      </c>
      <c r="AW561" s="12" t="s">
        <v>38</v>
      </c>
      <c r="AX561" s="12" t="s">
        <v>80</v>
      </c>
      <c r="AY561" s="144" t="s">
        <v>150</v>
      </c>
    </row>
    <row r="562" spans="2:51" s="12" customFormat="1">
      <c r="B562" s="142"/>
      <c r="D562" s="143" t="s">
        <v>159</v>
      </c>
      <c r="E562" s="144" t="s">
        <v>32</v>
      </c>
      <c r="F562" s="145" t="s">
        <v>1642</v>
      </c>
      <c r="H562" s="144" t="s">
        <v>32</v>
      </c>
      <c r="I562" s="146"/>
      <c r="L562" s="142"/>
      <c r="M562" s="147"/>
      <c r="T562" s="148"/>
      <c r="AT562" s="144" t="s">
        <v>159</v>
      </c>
      <c r="AU562" s="144" t="s">
        <v>89</v>
      </c>
      <c r="AV562" s="12" t="s">
        <v>40</v>
      </c>
      <c r="AW562" s="12" t="s">
        <v>38</v>
      </c>
      <c r="AX562" s="12" t="s">
        <v>80</v>
      </c>
      <c r="AY562" s="144" t="s">
        <v>150</v>
      </c>
    </row>
    <row r="563" spans="2:51" s="12" customFormat="1">
      <c r="B563" s="142"/>
      <c r="D563" s="143" t="s">
        <v>159</v>
      </c>
      <c r="E563" s="144" t="s">
        <v>32</v>
      </c>
      <c r="F563" s="145" t="s">
        <v>1643</v>
      </c>
      <c r="H563" s="144" t="s">
        <v>32</v>
      </c>
      <c r="I563" s="146"/>
      <c r="L563" s="142"/>
      <c r="M563" s="147"/>
      <c r="T563" s="148"/>
      <c r="AT563" s="144" t="s">
        <v>159</v>
      </c>
      <c r="AU563" s="144" t="s">
        <v>89</v>
      </c>
      <c r="AV563" s="12" t="s">
        <v>40</v>
      </c>
      <c r="AW563" s="12" t="s">
        <v>38</v>
      </c>
      <c r="AX563" s="12" t="s">
        <v>80</v>
      </c>
      <c r="AY563" s="144" t="s">
        <v>150</v>
      </c>
    </row>
    <row r="564" spans="2:51" s="12" customFormat="1">
      <c r="B564" s="142"/>
      <c r="D564" s="143" t="s">
        <v>159</v>
      </c>
      <c r="E564" s="144" t="s">
        <v>32</v>
      </c>
      <c r="F564" s="145" t="s">
        <v>1644</v>
      </c>
      <c r="H564" s="144" t="s">
        <v>32</v>
      </c>
      <c r="I564" s="146"/>
      <c r="L564" s="142"/>
      <c r="M564" s="147"/>
      <c r="T564" s="148"/>
      <c r="AT564" s="144" t="s">
        <v>159</v>
      </c>
      <c r="AU564" s="144" t="s">
        <v>89</v>
      </c>
      <c r="AV564" s="12" t="s">
        <v>40</v>
      </c>
      <c r="AW564" s="12" t="s">
        <v>38</v>
      </c>
      <c r="AX564" s="12" t="s">
        <v>80</v>
      </c>
      <c r="AY564" s="144" t="s">
        <v>150</v>
      </c>
    </row>
    <row r="565" spans="2:51" s="12" customFormat="1">
      <c r="B565" s="142"/>
      <c r="D565" s="143" t="s">
        <v>159</v>
      </c>
      <c r="E565" s="144" t="s">
        <v>32</v>
      </c>
      <c r="F565" s="145" t="s">
        <v>1646</v>
      </c>
      <c r="H565" s="144" t="s">
        <v>32</v>
      </c>
      <c r="I565" s="146"/>
      <c r="L565" s="142"/>
      <c r="M565" s="147"/>
      <c r="T565" s="148"/>
      <c r="AT565" s="144" t="s">
        <v>159</v>
      </c>
      <c r="AU565" s="144" t="s">
        <v>89</v>
      </c>
      <c r="AV565" s="12" t="s">
        <v>40</v>
      </c>
      <c r="AW565" s="12" t="s">
        <v>38</v>
      </c>
      <c r="AX565" s="12" t="s">
        <v>80</v>
      </c>
      <c r="AY565" s="144" t="s">
        <v>150</v>
      </c>
    </row>
    <row r="566" spans="2:51" s="12" customFormat="1">
      <c r="B566" s="142"/>
      <c r="D566" s="143" t="s">
        <v>159</v>
      </c>
      <c r="E566" s="144" t="s">
        <v>32</v>
      </c>
      <c r="F566" s="145" t="s">
        <v>1647</v>
      </c>
      <c r="H566" s="144" t="s">
        <v>32</v>
      </c>
      <c r="I566" s="146"/>
      <c r="L566" s="142"/>
      <c r="M566" s="147"/>
      <c r="T566" s="148"/>
      <c r="AT566" s="144" t="s">
        <v>159</v>
      </c>
      <c r="AU566" s="144" t="s">
        <v>89</v>
      </c>
      <c r="AV566" s="12" t="s">
        <v>40</v>
      </c>
      <c r="AW566" s="12" t="s">
        <v>38</v>
      </c>
      <c r="AX566" s="12" t="s">
        <v>80</v>
      </c>
      <c r="AY566" s="144" t="s">
        <v>150</v>
      </c>
    </row>
    <row r="567" spans="2:51" s="12" customFormat="1">
      <c r="B567" s="142"/>
      <c r="D567" s="143" t="s">
        <v>159</v>
      </c>
      <c r="E567" s="144" t="s">
        <v>32</v>
      </c>
      <c r="F567" s="145" t="s">
        <v>1648</v>
      </c>
      <c r="H567" s="144" t="s">
        <v>32</v>
      </c>
      <c r="I567" s="146"/>
      <c r="L567" s="142"/>
      <c r="M567" s="147"/>
      <c r="T567" s="148"/>
      <c r="AT567" s="144" t="s">
        <v>159</v>
      </c>
      <c r="AU567" s="144" t="s">
        <v>89</v>
      </c>
      <c r="AV567" s="12" t="s">
        <v>40</v>
      </c>
      <c r="AW567" s="12" t="s">
        <v>38</v>
      </c>
      <c r="AX567" s="12" t="s">
        <v>80</v>
      </c>
      <c r="AY567" s="144" t="s">
        <v>150</v>
      </c>
    </row>
    <row r="568" spans="2:51" s="12" customFormat="1">
      <c r="B568" s="142"/>
      <c r="D568" s="143" t="s">
        <v>159</v>
      </c>
      <c r="E568" s="144" t="s">
        <v>32</v>
      </c>
      <c r="F568" s="145" t="s">
        <v>1649</v>
      </c>
      <c r="H568" s="144" t="s">
        <v>32</v>
      </c>
      <c r="I568" s="146"/>
      <c r="L568" s="142"/>
      <c r="M568" s="147"/>
      <c r="T568" s="148"/>
      <c r="AT568" s="144" t="s">
        <v>159</v>
      </c>
      <c r="AU568" s="144" t="s">
        <v>89</v>
      </c>
      <c r="AV568" s="12" t="s">
        <v>40</v>
      </c>
      <c r="AW568" s="12" t="s">
        <v>38</v>
      </c>
      <c r="AX568" s="12" t="s">
        <v>80</v>
      </c>
      <c r="AY568" s="144" t="s">
        <v>150</v>
      </c>
    </row>
    <row r="569" spans="2:51" s="12" customFormat="1">
      <c r="B569" s="142"/>
      <c r="D569" s="143" t="s">
        <v>159</v>
      </c>
      <c r="E569" s="144" t="s">
        <v>32</v>
      </c>
      <c r="F569" s="145" t="s">
        <v>1650</v>
      </c>
      <c r="H569" s="144" t="s">
        <v>32</v>
      </c>
      <c r="I569" s="146"/>
      <c r="L569" s="142"/>
      <c r="M569" s="147"/>
      <c r="T569" s="148"/>
      <c r="AT569" s="144" t="s">
        <v>159</v>
      </c>
      <c r="AU569" s="144" t="s">
        <v>89</v>
      </c>
      <c r="AV569" s="12" t="s">
        <v>40</v>
      </c>
      <c r="AW569" s="12" t="s">
        <v>38</v>
      </c>
      <c r="AX569" s="12" t="s">
        <v>80</v>
      </c>
      <c r="AY569" s="144" t="s">
        <v>150</v>
      </c>
    </row>
    <row r="570" spans="2:51" s="12" customFormat="1">
      <c r="B570" s="142"/>
      <c r="D570" s="143" t="s">
        <v>159</v>
      </c>
      <c r="E570" s="144" t="s">
        <v>32</v>
      </c>
      <c r="F570" s="145" t="s">
        <v>1651</v>
      </c>
      <c r="H570" s="144" t="s">
        <v>32</v>
      </c>
      <c r="I570" s="146"/>
      <c r="L570" s="142"/>
      <c r="M570" s="147"/>
      <c r="T570" s="148"/>
      <c r="AT570" s="144" t="s">
        <v>159</v>
      </c>
      <c r="AU570" s="144" t="s">
        <v>89</v>
      </c>
      <c r="AV570" s="12" t="s">
        <v>40</v>
      </c>
      <c r="AW570" s="12" t="s">
        <v>38</v>
      </c>
      <c r="AX570" s="12" t="s">
        <v>80</v>
      </c>
      <c r="AY570" s="144" t="s">
        <v>150</v>
      </c>
    </row>
    <row r="571" spans="2:51" s="12" customFormat="1">
      <c r="B571" s="142"/>
      <c r="D571" s="143" t="s">
        <v>159</v>
      </c>
      <c r="E571" s="144" t="s">
        <v>32</v>
      </c>
      <c r="F571" s="145" t="s">
        <v>1920</v>
      </c>
      <c r="H571" s="144" t="s">
        <v>32</v>
      </c>
      <c r="I571" s="146"/>
      <c r="L571" s="142"/>
      <c r="M571" s="147"/>
      <c r="T571" s="148"/>
      <c r="AT571" s="144" t="s">
        <v>159</v>
      </c>
      <c r="AU571" s="144" t="s">
        <v>89</v>
      </c>
      <c r="AV571" s="12" t="s">
        <v>40</v>
      </c>
      <c r="AW571" s="12" t="s">
        <v>38</v>
      </c>
      <c r="AX571" s="12" t="s">
        <v>80</v>
      </c>
      <c r="AY571" s="144" t="s">
        <v>150</v>
      </c>
    </row>
    <row r="572" spans="2:51" s="12" customFormat="1">
      <c r="B572" s="142"/>
      <c r="D572" s="143" t="s">
        <v>159</v>
      </c>
      <c r="E572" s="144" t="s">
        <v>32</v>
      </c>
      <c r="F572" s="145" t="s">
        <v>1921</v>
      </c>
      <c r="H572" s="144" t="s">
        <v>32</v>
      </c>
      <c r="I572" s="146"/>
      <c r="L572" s="142"/>
      <c r="M572" s="147"/>
      <c r="T572" s="148"/>
      <c r="AT572" s="144" t="s">
        <v>159</v>
      </c>
      <c r="AU572" s="144" t="s">
        <v>89</v>
      </c>
      <c r="AV572" s="12" t="s">
        <v>40</v>
      </c>
      <c r="AW572" s="12" t="s">
        <v>38</v>
      </c>
      <c r="AX572" s="12" t="s">
        <v>80</v>
      </c>
      <c r="AY572" s="144" t="s">
        <v>150</v>
      </c>
    </row>
    <row r="573" spans="2:51" s="12" customFormat="1">
      <c r="B573" s="142"/>
      <c r="D573" s="143" t="s">
        <v>159</v>
      </c>
      <c r="E573" s="144" t="s">
        <v>32</v>
      </c>
      <c r="F573" s="145" t="s">
        <v>1922</v>
      </c>
      <c r="H573" s="144" t="s">
        <v>32</v>
      </c>
      <c r="I573" s="146"/>
      <c r="L573" s="142"/>
      <c r="M573" s="147"/>
      <c r="T573" s="148"/>
      <c r="AT573" s="144" t="s">
        <v>159</v>
      </c>
      <c r="AU573" s="144" t="s">
        <v>89</v>
      </c>
      <c r="AV573" s="12" t="s">
        <v>40</v>
      </c>
      <c r="AW573" s="12" t="s">
        <v>38</v>
      </c>
      <c r="AX573" s="12" t="s">
        <v>80</v>
      </c>
      <c r="AY573" s="144" t="s">
        <v>150</v>
      </c>
    </row>
    <row r="574" spans="2:51" s="12" customFormat="1">
      <c r="B574" s="142"/>
      <c r="D574" s="143" t="s">
        <v>159</v>
      </c>
      <c r="E574" s="144" t="s">
        <v>32</v>
      </c>
      <c r="F574" s="145" t="s">
        <v>1923</v>
      </c>
      <c r="H574" s="144" t="s">
        <v>32</v>
      </c>
      <c r="I574" s="146"/>
      <c r="L574" s="142"/>
      <c r="M574" s="147"/>
      <c r="T574" s="148"/>
      <c r="AT574" s="144" t="s">
        <v>159</v>
      </c>
      <c r="AU574" s="144" t="s">
        <v>89</v>
      </c>
      <c r="AV574" s="12" t="s">
        <v>40</v>
      </c>
      <c r="AW574" s="12" t="s">
        <v>38</v>
      </c>
      <c r="AX574" s="12" t="s">
        <v>80</v>
      </c>
      <c r="AY574" s="144" t="s">
        <v>150</v>
      </c>
    </row>
    <row r="575" spans="2:51" s="12" customFormat="1">
      <c r="B575" s="142"/>
      <c r="D575" s="143" t="s">
        <v>159</v>
      </c>
      <c r="E575" s="144" t="s">
        <v>32</v>
      </c>
      <c r="F575" s="145" t="s">
        <v>1924</v>
      </c>
      <c r="H575" s="144" t="s">
        <v>32</v>
      </c>
      <c r="I575" s="146"/>
      <c r="L575" s="142"/>
      <c r="M575" s="147"/>
      <c r="T575" s="148"/>
      <c r="AT575" s="144" t="s">
        <v>159</v>
      </c>
      <c r="AU575" s="144" t="s">
        <v>89</v>
      </c>
      <c r="AV575" s="12" t="s">
        <v>40</v>
      </c>
      <c r="AW575" s="12" t="s">
        <v>38</v>
      </c>
      <c r="AX575" s="12" t="s">
        <v>80</v>
      </c>
      <c r="AY575" s="144" t="s">
        <v>150</v>
      </c>
    </row>
    <row r="576" spans="2:51" s="12" customFormat="1">
      <c r="B576" s="142"/>
      <c r="D576" s="143" t="s">
        <v>159</v>
      </c>
      <c r="E576" s="144" t="s">
        <v>32</v>
      </c>
      <c r="F576" s="145" t="s">
        <v>1925</v>
      </c>
      <c r="H576" s="144" t="s">
        <v>32</v>
      </c>
      <c r="I576" s="146"/>
      <c r="L576" s="142"/>
      <c r="M576" s="147"/>
      <c r="T576" s="148"/>
      <c r="AT576" s="144" t="s">
        <v>159</v>
      </c>
      <c r="AU576" s="144" t="s">
        <v>89</v>
      </c>
      <c r="AV576" s="12" t="s">
        <v>40</v>
      </c>
      <c r="AW576" s="12" t="s">
        <v>38</v>
      </c>
      <c r="AX576" s="12" t="s">
        <v>80</v>
      </c>
      <c r="AY576" s="144" t="s">
        <v>150</v>
      </c>
    </row>
    <row r="577" spans="2:65" s="12" customFormat="1">
      <c r="B577" s="142"/>
      <c r="D577" s="143" t="s">
        <v>159</v>
      </c>
      <c r="E577" s="144" t="s">
        <v>32</v>
      </c>
      <c r="F577" s="145" t="s">
        <v>1926</v>
      </c>
      <c r="H577" s="144" t="s">
        <v>32</v>
      </c>
      <c r="I577" s="146"/>
      <c r="L577" s="142"/>
      <c r="M577" s="147"/>
      <c r="T577" s="148"/>
      <c r="AT577" s="144" t="s">
        <v>159</v>
      </c>
      <c r="AU577" s="144" t="s">
        <v>89</v>
      </c>
      <c r="AV577" s="12" t="s">
        <v>40</v>
      </c>
      <c r="AW577" s="12" t="s">
        <v>38</v>
      </c>
      <c r="AX577" s="12" t="s">
        <v>80</v>
      </c>
      <c r="AY577" s="144" t="s">
        <v>150</v>
      </c>
    </row>
    <row r="578" spans="2:65" s="12" customFormat="1">
      <c r="B578" s="142"/>
      <c r="D578" s="143" t="s">
        <v>159</v>
      </c>
      <c r="E578" s="144" t="s">
        <v>32</v>
      </c>
      <c r="F578" s="145" t="s">
        <v>1927</v>
      </c>
      <c r="H578" s="144" t="s">
        <v>32</v>
      </c>
      <c r="I578" s="146"/>
      <c r="L578" s="142"/>
      <c r="M578" s="147"/>
      <c r="T578" s="148"/>
      <c r="AT578" s="144" t="s">
        <v>159</v>
      </c>
      <c r="AU578" s="144" t="s">
        <v>89</v>
      </c>
      <c r="AV578" s="12" t="s">
        <v>40</v>
      </c>
      <c r="AW578" s="12" t="s">
        <v>38</v>
      </c>
      <c r="AX578" s="12" t="s">
        <v>80</v>
      </c>
      <c r="AY578" s="144" t="s">
        <v>150</v>
      </c>
    </row>
    <row r="579" spans="2:65" s="12" customFormat="1">
      <c r="B579" s="142"/>
      <c r="D579" s="143" t="s">
        <v>159</v>
      </c>
      <c r="E579" s="144" t="s">
        <v>32</v>
      </c>
      <c r="F579" s="145" t="s">
        <v>1928</v>
      </c>
      <c r="H579" s="144" t="s">
        <v>32</v>
      </c>
      <c r="I579" s="146"/>
      <c r="L579" s="142"/>
      <c r="M579" s="147"/>
      <c r="T579" s="148"/>
      <c r="AT579" s="144" t="s">
        <v>159</v>
      </c>
      <c r="AU579" s="144" t="s">
        <v>89</v>
      </c>
      <c r="AV579" s="12" t="s">
        <v>40</v>
      </c>
      <c r="AW579" s="12" t="s">
        <v>38</v>
      </c>
      <c r="AX579" s="12" t="s">
        <v>80</v>
      </c>
      <c r="AY579" s="144" t="s">
        <v>150</v>
      </c>
    </row>
    <row r="580" spans="2:65" s="12" customFormat="1">
      <c r="B580" s="142"/>
      <c r="D580" s="143" t="s">
        <v>159</v>
      </c>
      <c r="E580" s="144" t="s">
        <v>32</v>
      </c>
      <c r="F580" s="145" t="s">
        <v>1929</v>
      </c>
      <c r="H580" s="144" t="s">
        <v>32</v>
      </c>
      <c r="I580" s="146"/>
      <c r="L580" s="142"/>
      <c r="M580" s="147"/>
      <c r="T580" s="148"/>
      <c r="AT580" s="144" t="s">
        <v>159</v>
      </c>
      <c r="AU580" s="144" t="s">
        <v>89</v>
      </c>
      <c r="AV580" s="12" t="s">
        <v>40</v>
      </c>
      <c r="AW580" s="12" t="s">
        <v>38</v>
      </c>
      <c r="AX580" s="12" t="s">
        <v>80</v>
      </c>
      <c r="AY580" s="144" t="s">
        <v>150</v>
      </c>
    </row>
    <row r="581" spans="2:65" s="13" customFormat="1">
      <c r="B581" s="149"/>
      <c r="D581" s="143" t="s">
        <v>159</v>
      </c>
      <c r="E581" s="150" t="s">
        <v>32</v>
      </c>
      <c r="F581" s="151" t="s">
        <v>1474</v>
      </c>
      <c r="H581" s="152">
        <v>769.2</v>
      </c>
      <c r="I581" s="153"/>
      <c r="L581" s="149"/>
      <c r="M581" s="154"/>
      <c r="T581" s="155"/>
      <c r="AT581" s="150" t="s">
        <v>159</v>
      </c>
      <c r="AU581" s="150" t="s">
        <v>89</v>
      </c>
      <c r="AV581" s="13" t="s">
        <v>89</v>
      </c>
      <c r="AW581" s="13" t="s">
        <v>38</v>
      </c>
      <c r="AX581" s="13" t="s">
        <v>40</v>
      </c>
      <c r="AY581" s="150" t="s">
        <v>150</v>
      </c>
    </row>
    <row r="582" spans="2:65" s="1" customFormat="1" ht="24.15" customHeight="1">
      <c r="B582" s="34"/>
      <c r="C582" s="129" t="s">
        <v>319</v>
      </c>
      <c r="D582" s="129" t="s">
        <v>152</v>
      </c>
      <c r="E582" s="130" t="s">
        <v>1930</v>
      </c>
      <c r="F582" s="131" t="s">
        <v>1931</v>
      </c>
      <c r="G582" s="132" t="s">
        <v>155</v>
      </c>
      <c r="H582" s="133">
        <v>1538.4</v>
      </c>
      <c r="I582" s="134"/>
      <c r="J582" s="135">
        <f>ROUND(I582*H582,2)</f>
        <v>0</v>
      </c>
      <c r="K582" s="131" t="s">
        <v>172</v>
      </c>
      <c r="L582" s="34"/>
      <c r="M582" s="136" t="s">
        <v>32</v>
      </c>
      <c r="N582" s="137" t="s">
        <v>51</v>
      </c>
      <c r="P582" s="138">
        <f>O582*H582</f>
        <v>0</v>
      </c>
      <c r="Q582" s="138">
        <v>0</v>
      </c>
      <c r="R582" s="138">
        <f>Q582*H582</f>
        <v>0</v>
      </c>
      <c r="S582" s="138">
        <v>0</v>
      </c>
      <c r="T582" s="139">
        <f>S582*H582</f>
        <v>0</v>
      </c>
      <c r="AR582" s="140" t="s">
        <v>157</v>
      </c>
      <c r="AT582" s="140" t="s">
        <v>152</v>
      </c>
      <c r="AU582" s="140" t="s">
        <v>89</v>
      </c>
      <c r="AY582" s="18" t="s">
        <v>150</v>
      </c>
      <c r="BE582" s="141">
        <f>IF(N582="základní",J582,0)</f>
        <v>0</v>
      </c>
      <c r="BF582" s="141">
        <f>IF(N582="snížená",J582,0)</f>
        <v>0</v>
      </c>
      <c r="BG582" s="141">
        <f>IF(N582="zákl. přenesená",J582,0)</f>
        <v>0</v>
      </c>
      <c r="BH582" s="141">
        <f>IF(N582="sníž. přenesená",J582,0)</f>
        <v>0</v>
      </c>
      <c r="BI582" s="141">
        <f>IF(N582="nulová",J582,0)</f>
        <v>0</v>
      </c>
      <c r="BJ582" s="18" t="s">
        <v>40</v>
      </c>
      <c r="BK582" s="141">
        <f>ROUND(I582*H582,2)</f>
        <v>0</v>
      </c>
      <c r="BL582" s="18" t="s">
        <v>157</v>
      </c>
      <c r="BM582" s="140" t="s">
        <v>1932</v>
      </c>
    </row>
    <row r="583" spans="2:65" s="1" customFormat="1">
      <c r="B583" s="34"/>
      <c r="D583" s="163" t="s">
        <v>174</v>
      </c>
      <c r="F583" s="164" t="s">
        <v>1933</v>
      </c>
      <c r="I583" s="165"/>
      <c r="L583" s="34"/>
      <c r="M583" s="166"/>
      <c r="T583" s="55"/>
      <c r="AT583" s="18" t="s">
        <v>174</v>
      </c>
      <c r="AU583" s="18" t="s">
        <v>89</v>
      </c>
    </row>
    <row r="584" spans="2:65" s="12" customFormat="1">
      <c r="B584" s="142"/>
      <c r="D584" s="143" t="s">
        <v>159</v>
      </c>
      <c r="E584" s="144" t="s">
        <v>32</v>
      </c>
      <c r="F584" s="145" t="s">
        <v>1603</v>
      </c>
      <c r="H584" s="144" t="s">
        <v>32</v>
      </c>
      <c r="I584" s="146"/>
      <c r="L584" s="142"/>
      <c r="M584" s="147"/>
      <c r="T584" s="148"/>
      <c r="AT584" s="144" t="s">
        <v>159</v>
      </c>
      <c r="AU584" s="144" t="s">
        <v>89</v>
      </c>
      <c r="AV584" s="12" t="s">
        <v>40</v>
      </c>
      <c r="AW584" s="12" t="s">
        <v>38</v>
      </c>
      <c r="AX584" s="12" t="s">
        <v>80</v>
      </c>
      <c r="AY584" s="144" t="s">
        <v>150</v>
      </c>
    </row>
    <row r="585" spans="2:65" s="12" customFormat="1" ht="20.399999999999999">
      <c r="B585" s="142"/>
      <c r="D585" s="143" t="s">
        <v>159</v>
      </c>
      <c r="E585" s="144" t="s">
        <v>32</v>
      </c>
      <c r="F585" s="145" t="s">
        <v>1915</v>
      </c>
      <c r="H585" s="144" t="s">
        <v>32</v>
      </c>
      <c r="I585" s="146"/>
      <c r="L585" s="142"/>
      <c r="M585" s="147"/>
      <c r="T585" s="148"/>
      <c r="AT585" s="144" t="s">
        <v>159</v>
      </c>
      <c r="AU585" s="144" t="s">
        <v>89</v>
      </c>
      <c r="AV585" s="12" t="s">
        <v>40</v>
      </c>
      <c r="AW585" s="12" t="s">
        <v>38</v>
      </c>
      <c r="AX585" s="12" t="s">
        <v>80</v>
      </c>
      <c r="AY585" s="144" t="s">
        <v>150</v>
      </c>
    </row>
    <row r="586" spans="2:65" s="12" customFormat="1">
      <c r="B586" s="142"/>
      <c r="D586" s="143" t="s">
        <v>159</v>
      </c>
      <c r="E586" s="144" t="s">
        <v>32</v>
      </c>
      <c r="F586" s="145" t="s">
        <v>1916</v>
      </c>
      <c r="H586" s="144" t="s">
        <v>32</v>
      </c>
      <c r="I586" s="146"/>
      <c r="L586" s="142"/>
      <c r="M586" s="147"/>
      <c r="T586" s="148"/>
      <c r="AT586" s="144" t="s">
        <v>159</v>
      </c>
      <c r="AU586" s="144" t="s">
        <v>89</v>
      </c>
      <c r="AV586" s="12" t="s">
        <v>40</v>
      </c>
      <c r="AW586" s="12" t="s">
        <v>38</v>
      </c>
      <c r="AX586" s="12" t="s">
        <v>80</v>
      </c>
      <c r="AY586" s="144" t="s">
        <v>150</v>
      </c>
    </row>
    <row r="587" spans="2:65" s="12" customFormat="1">
      <c r="B587" s="142"/>
      <c r="D587" s="143" t="s">
        <v>159</v>
      </c>
      <c r="E587" s="144" t="s">
        <v>32</v>
      </c>
      <c r="F587" s="145" t="s">
        <v>1934</v>
      </c>
      <c r="H587" s="144" t="s">
        <v>32</v>
      </c>
      <c r="I587" s="146"/>
      <c r="L587" s="142"/>
      <c r="M587" s="147"/>
      <c r="T587" s="148"/>
      <c r="AT587" s="144" t="s">
        <v>159</v>
      </c>
      <c r="AU587" s="144" t="s">
        <v>89</v>
      </c>
      <c r="AV587" s="12" t="s">
        <v>40</v>
      </c>
      <c r="AW587" s="12" t="s">
        <v>38</v>
      </c>
      <c r="AX587" s="12" t="s">
        <v>80</v>
      </c>
      <c r="AY587" s="144" t="s">
        <v>150</v>
      </c>
    </row>
    <row r="588" spans="2:65" s="12" customFormat="1">
      <c r="B588" s="142"/>
      <c r="D588" s="143" t="s">
        <v>159</v>
      </c>
      <c r="E588" s="144" t="s">
        <v>32</v>
      </c>
      <c r="F588" s="145" t="s">
        <v>1935</v>
      </c>
      <c r="H588" s="144" t="s">
        <v>32</v>
      </c>
      <c r="I588" s="146"/>
      <c r="L588" s="142"/>
      <c r="M588" s="147"/>
      <c r="T588" s="148"/>
      <c r="AT588" s="144" t="s">
        <v>159</v>
      </c>
      <c r="AU588" s="144" t="s">
        <v>89</v>
      </c>
      <c r="AV588" s="12" t="s">
        <v>40</v>
      </c>
      <c r="AW588" s="12" t="s">
        <v>38</v>
      </c>
      <c r="AX588" s="12" t="s">
        <v>80</v>
      </c>
      <c r="AY588" s="144" t="s">
        <v>150</v>
      </c>
    </row>
    <row r="589" spans="2:65" s="12" customFormat="1">
      <c r="B589" s="142"/>
      <c r="D589" s="143" t="s">
        <v>159</v>
      </c>
      <c r="E589" s="144" t="s">
        <v>32</v>
      </c>
      <c r="F589" s="145" t="s">
        <v>1936</v>
      </c>
      <c r="H589" s="144" t="s">
        <v>32</v>
      </c>
      <c r="I589" s="146"/>
      <c r="L589" s="142"/>
      <c r="M589" s="147"/>
      <c r="T589" s="148"/>
      <c r="AT589" s="144" t="s">
        <v>159</v>
      </c>
      <c r="AU589" s="144" t="s">
        <v>89</v>
      </c>
      <c r="AV589" s="12" t="s">
        <v>40</v>
      </c>
      <c r="AW589" s="12" t="s">
        <v>38</v>
      </c>
      <c r="AX589" s="12" t="s">
        <v>80</v>
      </c>
      <c r="AY589" s="144" t="s">
        <v>150</v>
      </c>
    </row>
    <row r="590" spans="2:65" s="12" customFormat="1">
      <c r="B590" s="142"/>
      <c r="D590" s="143" t="s">
        <v>159</v>
      </c>
      <c r="E590" s="144" t="s">
        <v>32</v>
      </c>
      <c r="F590" s="145" t="s">
        <v>1937</v>
      </c>
      <c r="H590" s="144" t="s">
        <v>32</v>
      </c>
      <c r="I590" s="146"/>
      <c r="L590" s="142"/>
      <c r="M590" s="147"/>
      <c r="T590" s="148"/>
      <c r="AT590" s="144" t="s">
        <v>159</v>
      </c>
      <c r="AU590" s="144" t="s">
        <v>89</v>
      </c>
      <c r="AV590" s="12" t="s">
        <v>40</v>
      </c>
      <c r="AW590" s="12" t="s">
        <v>38</v>
      </c>
      <c r="AX590" s="12" t="s">
        <v>80</v>
      </c>
      <c r="AY590" s="144" t="s">
        <v>150</v>
      </c>
    </row>
    <row r="591" spans="2:65" s="12" customFormat="1">
      <c r="B591" s="142"/>
      <c r="D591" s="143" t="s">
        <v>159</v>
      </c>
      <c r="E591" s="144" t="s">
        <v>32</v>
      </c>
      <c r="F591" s="145" t="s">
        <v>1938</v>
      </c>
      <c r="H591" s="144" t="s">
        <v>32</v>
      </c>
      <c r="I591" s="146"/>
      <c r="L591" s="142"/>
      <c r="M591" s="147"/>
      <c r="T591" s="148"/>
      <c r="AT591" s="144" t="s">
        <v>159</v>
      </c>
      <c r="AU591" s="144" t="s">
        <v>89</v>
      </c>
      <c r="AV591" s="12" t="s">
        <v>40</v>
      </c>
      <c r="AW591" s="12" t="s">
        <v>38</v>
      </c>
      <c r="AX591" s="12" t="s">
        <v>80</v>
      </c>
      <c r="AY591" s="144" t="s">
        <v>150</v>
      </c>
    </row>
    <row r="592" spans="2:65" s="12" customFormat="1">
      <c r="B592" s="142"/>
      <c r="D592" s="143" t="s">
        <v>159</v>
      </c>
      <c r="E592" s="144" t="s">
        <v>32</v>
      </c>
      <c r="F592" s="145" t="s">
        <v>1939</v>
      </c>
      <c r="H592" s="144" t="s">
        <v>32</v>
      </c>
      <c r="I592" s="146"/>
      <c r="L592" s="142"/>
      <c r="M592" s="147"/>
      <c r="T592" s="148"/>
      <c r="AT592" s="144" t="s">
        <v>159</v>
      </c>
      <c r="AU592" s="144" t="s">
        <v>89</v>
      </c>
      <c r="AV592" s="12" t="s">
        <v>40</v>
      </c>
      <c r="AW592" s="12" t="s">
        <v>38</v>
      </c>
      <c r="AX592" s="12" t="s">
        <v>80</v>
      </c>
      <c r="AY592" s="144" t="s">
        <v>150</v>
      </c>
    </row>
    <row r="593" spans="2:51" s="12" customFormat="1">
      <c r="B593" s="142"/>
      <c r="D593" s="143" t="s">
        <v>159</v>
      </c>
      <c r="E593" s="144" t="s">
        <v>32</v>
      </c>
      <c r="F593" s="145" t="s">
        <v>1940</v>
      </c>
      <c r="H593" s="144" t="s">
        <v>32</v>
      </c>
      <c r="I593" s="146"/>
      <c r="L593" s="142"/>
      <c r="M593" s="147"/>
      <c r="T593" s="148"/>
      <c r="AT593" s="144" t="s">
        <v>159</v>
      </c>
      <c r="AU593" s="144" t="s">
        <v>89</v>
      </c>
      <c r="AV593" s="12" t="s">
        <v>40</v>
      </c>
      <c r="AW593" s="12" t="s">
        <v>38</v>
      </c>
      <c r="AX593" s="12" t="s">
        <v>80</v>
      </c>
      <c r="AY593" s="144" t="s">
        <v>150</v>
      </c>
    </row>
    <row r="594" spans="2:51" s="12" customFormat="1">
      <c r="B594" s="142"/>
      <c r="D594" s="143" t="s">
        <v>159</v>
      </c>
      <c r="E594" s="144" t="s">
        <v>32</v>
      </c>
      <c r="F594" s="145" t="s">
        <v>1941</v>
      </c>
      <c r="H594" s="144" t="s">
        <v>32</v>
      </c>
      <c r="I594" s="146"/>
      <c r="L594" s="142"/>
      <c r="M594" s="147"/>
      <c r="T594" s="148"/>
      <c r="AT594" s="144" t="s">
        <v>159</v>
      </c>
      <c r="AU594" s="144" t="s">
        <v>89</v>
      </c>
      <c r="AV594" s="12" t="s">
        <v>40</v>
      </c>
      <c r="AW594" s="12" t="s">
        <v>38</v>
      </c>
      <c r="AX594" s="12" t="s">
        <v>80</v>
      </c>
      <c r="AY594" s="144" t="s">
        <v>150</v>
      </c>
    </row>
    <row r="595" spans="2:51" s="12" customFormat="1">
      <c r="B595" s="142"/>
      <c r="D595" s="143" t="s">
        <v>159</v>
      </c>
      <c r="E595" s="144" t="s">
        <v>32</v>
      </c>
      <c r="F595" s="145" t="s">
        <v>1942</v>
      </c>
      <c r="H595" s="144" t="s">
        <v>32</v>
      </c>
      <c r="I595" s="146"/>
      <c r="L595" s="142"/>
      <c r="M595" s="147"/>
      <c r="T595" s="148"/>
      <c r="AT595" s="144" t="s">
        <v>159</v>
      </c>
      <c r="AU595" s="144" t="s">
        <v>89</v>
      </c>
      <c r="AV595" s="12" t="s">
        <v>40</v>
      </c>
      <c r="AW595" s="12" t="s">
        <v>38</v>
      </c>
      <c r="AX595" s="12" t="s">
        <v>80</v>
      </c>
      <c r="AY595" s="144" t="s">
        <v>150</v>
      </c>
    </row>
    <row r="596" spans="2:51" s="12" customFormat="1">
      <c r="B596" s="142"/>
      <c r="D596" s="143" t="s">
        <v>159</v>
      </c>
      <c r="E596" s="144" t="s">
        <v>32</v>
      </c>
      <c r="F596" s="145" t="s">
        <v>1943</v>
      </c>
      <c r="H596" s="144" t="s">
        <v>32</v>
      </c>
      <c r="I596" s="146"/>
      <c r="L596" s="142"/>
      <c r="M596" s="147"/>
      <c r="T596" s="148"/>
      <c r="AT596" s="144" t="s">
        <v>159</v>
      </c>
      <c r="AU596" s="144" t="s">
        <v>89</v>
      </c>
      <c r="AV596" s="12" t="s">
        <v>40</v>
      </c>
      <c r="AW596" s="12" t="s">
        <v>38</v>
      </c>
      <c r="AX596" s="12" t="s">
        <v>80</v>
      </c>
      <c r="AY596" s="144" t="s">
        <v>150</v>
      </c>
    </row>
    <row r="597" spans="2:51" s="12" customFormat="1">
      <c r="B597" s="142"/>
      <c r="D597" s="143" t="s">
        <v>159</v>
      </c>
      <c r="E597" s="144" t="s">
        <v>32</v>
      </c>
      <c r="F597" s="145" t="s">
        <v>1944</v>
      </c>
      <c r="H597" s="144" t="s">
        <v>32</v>
      </c>
      <c r="I597" s="146"/>
      <c r="L597" s="142"/>
      <c r="M597" s="147"/>
      <c r="T597" s="148"/>
      <c r="AT597" s="144" t="s">
        <v>159</v>
      </c>
      <c r="AU597" s="144" t="s">
        <v>89</v>
      </c>
      <c r="AV597" s="12" t="s">
        <v>40</v>
      </c>
      <c r="AW597" s="12" t="s">
        <v>38</v>
      </c>
      <c r="AX597" s="12" t="s">
        <v>80</v>
      </c>
      <c r="AY597" s="144" t="s">
        <v>150</v>
      </c>
    </row>
    <row r="598" spans="2:51" s="12" customFormat="1">
      <c r="B598" s="142"/>
      <c r="D598" s="143" t="s">
        <v>159</v>
      </c>
      <c r="E598" s="144" t="s">
        <v>32</v>
      </c>
      <c r="F598" s="145" t="s">
        <v>1945</v>
      </c>
      <c r="H598" s="144" t="s">
        <v>32</v>
      </c>
      <c r="I598" s="146"/>
      <c r="L598" s="142"/>
      <c r="M598" s="147"/>
      <c r="T598" s="148"/>
      <c r="AT598" s="144" t="s">
        <v>159</v>
      </c>
      <c r="AU598" s="144" t="s">
        <v>89</v>
      </c>
      <c r="AV598" s="12" t="s">
        <v>40</v>
      </c>
      <c r="AW598" s="12" t="s">
        <v>38</v>
      </c>
      <c r="AX598" s="12" t="s">
        <v>80</v>
      </c>
      <c r="AY598" s="144" t="s">
        <v>150</v>
      </c>
    </row>
    <row r="599" spans="2:51" s="12" customFormat="1">
      <c r="B599" s="142"/>
      <c r="D599" s="143" t="s">
        <v>159</v>
      </c>
      <c r="E599" s="144" t="s">
        <v>32</v>
      </c>
      <c r="F599" s="145" t="s">
        <v>1946</v>
      </c>
      <c r="H599" s="144" t="s">
        <v>32</v>
      </c>
      <c r="I599" s="146"/>
      <c r="L599" s="142"/>
      <c r="M599" s="147"/>
      <c r="T599" s="148"/>
      <c r="AT599" s="144" t="s">
        <v>159</v>
      </c>
      <c r="AU599" s="144" t="s">
        <v>89</v>
      </c>
      <c r="AV599" s="12" t="s">
        <v>40</v>
      </c>
      <c r="AW599" s="12" t="s">
        <v>38</v>
      </c>
      <c r="AX599" s="12" t="s">
        <v>80</v>
      </c>
      <c r="AY599" s="144" t="s">
        <v>150</v>
      </c>
    </row>
    <row r="600" spans="2:51" s="12" customFormat="1">
      <c r="B600" s="142"/>
      <c r="D600" s="143" t="s">
        <v>159</v>
      </c>
      <c r="E600" s="144" t="s">
        <v>32</v>
      </c>
      <c r="F600" s="145" t="s">
        <v>1947</v>
      </c>
      <c r="H600" s="144" t="s">
        <v>32</v>
      </c>
      <c r="I600" s="146"/>
      <c r="L600" s="142"/>
      <c r="M600" s="147"/>
      <c r="T600" s="148"/>
      <c r="AT600" s="144" t="s">
        <v>159</v>
      </c>
      <c r="AU600" s="144" t="s">
        <v>89</v>
      </c>
      <c r="AV600" s="12" t="s">
        <v>40</v>
      </c>
      <c r="AW600" s="12" t="s">
        <v>38</v>
      </c>
      <c r="AX600" s="12" t="s">
        <v>80</v>
      </c>
      <c r="AY600" s="144" t="s">
        <v>150</v>
      </c>
    </row>
    <row r="601" spans="2:51" s="12" customFormat="1">
      <c r="B601" s="142"/>
      <c r="D601" s="143" t="s">
        <v>159</v>
      </c>
      <c r="E601" s="144" t="s">
        <v>32</v>
      </c>
      <c r="F601" s="145" t="s">
        <v>1948</v>
      </c>
      <c r="H601" s="144" t="s">
        <v>32</v>
      </c>
      <c r="I601" s="146"/>
      <c r="L601" s="142"/>
      <c r="M601" s="147"/>
      <c r="T601" s="148"/>
      <c r="AT601" s="144" t="s">
        <v>159</v>
      </c>
      <c r="AU601" s="144" t="s">
        <v>89</v>
      </c>
      <c r="AV601" s="12" t="s">
        <v>40</v>
      </c>
      <c r="AW601" s="12" t="s">
        <v>38</v>
      </c>
      <c r="AX601" s="12" t="s">
        <v>80</v>
      </c>
      <c r="AY601" s="144" t="s">
        <v>150</v>
      </c>
    </row>
    <row r="602" spans="2:51" s="12" customFormat="1">
      <c r="B602" s="142"/>
      <c r="D602" s="143" t="s">
        <v>159</v>
      </c>
      <c r="E602" s="144" t="s">
        <v>32</v>
      </c>
      <c r="F602" s="145" t="s">
        <v>1949</v>
      </c>
      <c r="H602" s="144" t="s">
        <v>32</v>
      </c>
      <c r="I602" s="146"/>
      <c r="L602" s="142"/>
      <c r="M602" s="147"/>
      <c r="T602" s="148"/>
      <c r="AT602" s="144" t="s">
        <v>159</v>
      </c>
      <c r="AU602" s="144" t="s">
        <v>89</v>
      </c>
      <c r="AV602" s="12" t="s">
        <v>40</v>
      </c>
      <c r="AW602" s="12" t="s">
        <v>38</v>
      </c>
      <c r="AX602" s="12" t="s">
        <v>80</v>
      </c>
      <c r="AY602" s="144" t="s">
        <v>150</v>
      </c>
    </row>
    <row r="603" spans="2:51" s="12" customFormat="1">
      <c r="B603" s="142"/>
      <c r="D603" s="143" t="s">
        <v>159</v>
      </c>
      <c r="E603" s="144" t="s">
        <v>32</v>
      </c>
      <c r="F603" s="145" t="s">
        <v>1950</v>
      </c>
      <c r="H603" s="144" t="s">
        <v>32</v>
      </c>
      <c r="I603" s="146"/>
      <c r="L603" s="142"/>
      <c r="M603" s="147"/>
      <c r="T603" s="148"/>
      <c r="AT603" s="144" t="s">
        <v>159</v>
      </c>
      <c r="AU603" s="144" t="s">
        <v>89</v>
      </c>
      <c r="AV603" s="12" t="s">
        <v>40</v>
      </c>
      <c r="AW603" s="12" t="s">
        <v>38</v>
      </c>
      <c r="AX603" s="12" t="s">
        <v>80</v>
      </c>
      <c r="AY603" s="144" t="s">
        <v>150</v>
      </c>
    </row>
    <row r="604" spans="2:51" s="12" customFormat="1">
      <c r="B604" s="142"/>
      <c r="D604" s="143" t="s">
        <v>159</v>
      </c>
      <c r="E604" s="144" t="s">
        <v>32</v>
      </c>
      <c r="F604" s="145" t="s">
        <v>1951</v>
      </c>
      <c r="H604" s="144" t="s">
        <v>32</v>
      </c>
      <c r="I604" s="146"/>
      <c r="L604" s="142"/>
      <c r="M604" s="147"/>
      <c r="T604" s="148"/>
      <c r="AT604" s="144" t="s">
        <v>159</v>
      </c>
      <c r="AU604" s="144" t="s">
        <v>89</v>
      </c>
      <c r="AV604" s="12" t="s">
        <v>40</v>
      </c>
      <c r="AW604" s="12" t="s">
        <v>38</v>
      </c>
      <c r="AX604" s="12" t="s">
        <v>80</v>
      </c>
      <c r="AY604" s="144" t="s">
        <v>150</v>
      </c>
    </row>
    <row r="605" spans="2:51" s="12" customFormat="1">
      <c r="B605" s="142"/>
      <c r="D605" s="143" t="s">
        <v>159</v>
      </c>
      <c r="E605" s="144" t="s">
        <v>32</v>
      </c>
      <c r="F605" s="145" t="s">
        <v>1952</v>
      </c>
      <c r="H605" s="144" t="s">
        <v>32</v>
      </c>
      <c r="I605" s="146"/>
      <c r="L605" s="142"/>
      <c r="M605" s="147"/>
      <c r="T605" s="148"/>
      <c r="AT605" s="144" t="s">
        <v>159</v>
      </c>
      <c r="AU605" s="144" t="s">
        <v>89</v>
      </c>
      <c r="AV605" s="12" t="s">
        <v>40</v>
      </c>
      <c r="AW605" s="12" t="s">
        <v>38</v>
      </c>
      <c r="AX605" s="12" t="s">
        <v>80</v>
      </c>
      <c r="AY605" s="144" t="s">
        <v>150</v>
      </c>
    </row>
    <row r="606" spans="2:51" s="12" customFormat="1">
      <c r="B606" s="142"/>
      <c r="D606" s="143" t="s">
        <v>159</v>
      </c>
      <c r="E606" s="144" t="s">
        <v>32</v>
      </c>
      <c r="F606" s="145" t="s">
        <v>1953</v>
      </c>
      <c r="H606" s="144" t="s">
        <v>32</v>
      </c>
      <c r="I606" s="146"/>
      <c r="L606" s="142"/>
      <c r="M606" s="147"/>
      <c r="T606" s="148"/>
      <c r="AT606" s="144" t="s">
        <v>159</v>
      </c>
      <c r="AU606" s="144" t="s">
        <v>89</v>
      </c>
      <c r="AV606" s="12" t="s">
        <v>40</v>
      </c>
      <c r="AW606" s="12" t="s">
        <v>38</v>
      </c>
      <c r="AX606" s="12" t="s">
        <v>80</v>
      </c>
      <c r="AY606" s="144" t="s">
        <v>150</v>
      </c>
    </row>
    <row r="607" spans="2:51" s="12" customFormat="1">
      <c r="B607" s="142"/>
      <c r="D607" s="143" t="s">
        <v>159</v>
      </c>
      <c r="E607" s="144" t="s">
        <v>32</v>
      </c>
      <c r="F607" s="145" t="s">
        <v>1954</v>
      </c>
      <c r="H607" s="144" t="s">
        <v>32</v>
      </c>
      <c r="I607" s="146"/>
      <c r="L607" s="142"/>
      <c r="M607" s="147"/>
      <c r="T607" s="148"/>
      <c r="AT607" s="144" t="s">
        <v>159</v>
      </c>
      <c r="AU607" s="144" t="s">
        <v>89</v>
      </c>
      <c r="AV607" s="12" t="s">
        <v>40</v>
      </c>
      <c r="AW607" s="12" t="s">
        <v>38</v>
      </c>
      <c r="AX607" s="12" t="s">
        <v>80</v>
      </c>
      <c r="AY607" s="144" t="s">
        <v>150</v>
      </c>
    </row>
    <row r="608" spans="2:51" s="12" customFormat="1">
      <c r="B608" s="142"/>
      <c r="D608" s="143" t="s">
        <v>159</v>
      </c>
      <c r="E608" s="144" t="s">
        <v>32</v>
      </c>
      <c r="F608" s="145" t="s">
        <v>1955</v>
      </c>
      <c r="H608" s="144" t="s">
        <v>32</v>
      </c>
      <c r="I608" s="146"/>
      <c r="L608" s="142"/>
      <c r="M608" s="147"/>
      <c r="T608" s="148"/>
      <c r="AT608" s="144" t="s">
        <v>159</v>
      </c>
      <c r="AU608" s="144" t="s">
        <v>89</v>
      </c>
      <c r="AV608" s="12" t="s">
        <v>40</v>
      </c>
      <c r="AW608" s="12" t="s">
        <v>38</v>
      </c>
      <c r="AX608" s="12" t="s">
        <v>80</v>
      </c>
      <c r="AY608" s="144" t="s">
        <v>150</v>
      </c>
    </row>
    <row r="609" spans="2:51" s="12" customFormat="1">
      <c r="B609" s="142"/>
      <c r="D609" s="143" t="s">
        <v>159</v>
      </c>
      <c r="E609" s="144" t="s">
        <v>32</v>
      </c>
      <c r="F609" s="145" t="s">
        <v>1956</v>
      </c>
      <c r="H609" s="144" t="s">
        <v>32</v>
      </c>
      <c r="I609" s="146"/>
      <c r="L609" s="142"/>
      <c r="M609" s="147"/>
      <c r="T609" s="148"/>
      <c r="AT609" s="144" t="s">
        <v>159</v>
      </c>
      <c r="AU609" s="144" t="s">
        <v>89</v>
      </c>
      <c r="AV609" s="12" t="s">
        <v>40</v>
      </c>
      <c r="AW609" s="12" t="s">
        <v>38</v>
      </c>
      <c r="AX609" s="12" t="s">
        <v>80</v>
      </c>
      <c r="AY609" s="144" t="s">
        <v>150</v>
      </c>
    </row>
    <row r="610" spans="2:51" s="12" customFormat="1">
      <c r="B610" s="142"/>
      <c r="D610" s="143" t="s">
        <v>159</v>
      </c>
      <c r="E610" s="144" t="s">
        <v>32</v>
      </c>
      <c r="F610" s="145" t="s">
        <v>1957</v>
      </c>
      <c r="H610" s="144" t="s">
        <v>32</v>
      </c>
      <c r="I610" s="146"/>
      <c r="L610" s="142"/>
      <c r="M610" s="147"/>
      <c r="T610" s="148"/>
      <c r="AT610" s="144" t="s">
        <v>159</v>
      </c>
      <c r="AU610" s="144" t="s">
        <v>89</v>
      </c>
      <c r="AV610" s="12" t="s">
        <v>40</v>
      </c>
      <c r="AW610" s="12" t="s">
        <v>38</v>
      </c>
      <c r="AX610" s="12" t="s">
        <v>80</v>
      </c>
      <c r="AY610" s="144" t="s">
        <v>150</v>
      </c>
    </row>
    <row r="611" spans="2:51" s="12" customFormat="1">
      <c r="B611" s="142"/>
      <c r="D611" s="143" t="s">
        <v>159</v>
      </c>
      <c r="E611" s="144" t="s">
        <v>32</v>
      </c>
      <c r="F611" s="145" t="s">
        <v>1958</v>
      </c>
      <c r="H611" s="144" t="s">
        <v>32</v>
      </c>
      <c r="I611" s="146"/>
      <c r="L611" s="142"/>
      <c r="M611" s="147"/>
      <c r="T611" s="148"/>
      <c r="AT611" s="144" t="s">
        <v>159</v>
      </c>
      <c r="AU611" s="144" t="s">
        <v>89</v>
      </c>
      <c r="AV611" s="12" t="s">
        <v>40</v>
      </c>
      <c r="AW611" s="12" t="s">
        <v>38</v>
      </c>
      <c r="AX611" s="12" t="s">
        <v>80</v>
      </c>
      <c r="AY611" s="144" t="s">
        <v>150</v>
      </c>
    </row>
    <row r="612" spans="2:51" s="12" customFormat="1">
      <c r="B612" s="142"/>
      <c r="D612" s="143" t="s">
        <v>159</v>
      </c>
      <c r="E612" s="144" t="s">
        <v>32</v>
      </c>
      <c r="F612" s="145" t="s">
        <v>1959</v>
      </c>
      <c r="H612" s="144" t="s">
        <v>32</v>
      </c>
      <c r="I612" s="146"/>
      <c r="L612" s="142"/>
      <c r="M612" s="147"/>
      <c r="T612" s="148"/>
      <c r="AT612" s="144" t="s">
        <v>159</v>
      </c>
      <c r="AU612" s="144" t="s">
        <v>89</v>
      </c>
      <c r="AV612" s="12" t="s">
        <v>40</v>
      </c>
      <c r="AW612" s="12" t="s">
        <v>38</v>
      </c>
      <c r="AX612" s="12" t="s">
        <v>80</v>
      </c>
      <c r="AY612" s="144" t="s">
        <v>150</v>
      </c>
    </row>
    <row r="613" spans="2:51" s="12" customFormat="1">
      <c r="B613" s="142"/>
      <c r="D613" s="143" t="s">
        <v>159</v>
      </c>
      <c r="E613" s="144" t="s">
        <v>32</v>
      </c>
      <c r="F613" s="145" t="s">
        <v>1960</v>
      </c>
      <c r="H613" s="144" t="s">
        <v>32</v>
      </c>
      <c r="I613" s="146"/>
      <c r="L613" s="142"/>
      <c r="M613" s="147"/>
      <c r="T613" s="148"/>
      <c r="AT613" s="144" t="s">
        <v>159</v>
      </c>
      <c r="AU613" s="144" t="s">
        <v>89</v>
      </c>
      <c r="AV613" s="12" t="s">
        <v>40</v>
      </c>
      <c r="AW613" s="12" t="s">
        <v>38</v>
      </c>
      <c r="AX613" s="12" t="s">
        <v>80</v>
      </c>
      <c r="AY613" s="144" t="s">
        <v>150</v>
      </c>
    </row>
    <row r="614" spans="2:51" s="12" customFormat="1">
      <c r="B614" s="142"/>
      <c r="D614" s="143" t="s">
        <v>159</v>
      </c>
      <c r="E614" s="144" t="s">
        <v>32</v>
      </c>
      <c r="F614" s="145" t="s">
        <v>1961</v>
      </c>
      <c r="H614" s="144" t="s">
        <v>32</v>
      </c>
      <c r="I614" s="146"/>
      <c r="L614" s="142"/>
      <c r="M614" s="147"/>
      <c r="T614" s="148"/>
      <c r="AT614" s="144" t="s">
        <v>159</v>
      </c>
      <c r="AU614" s="144" t="s">
        <v>89</v>
      </c>
      <c r="AV614" s="12" t="s">
        <v>40</v>
      </c>
      <c r="AW614" s="12" t="s">
        <v>38</v>
      </c>
      <c r="AX614" s="12" t="s">
        <v>80</v>
      </c>
      <c r="AY614" s="144" t="s">
        <v>150</v>
      </c>
    </row>
    <row r="615" spans="2:51" s="12" customFormat="1">
      <c r="B615" s="142"/>
      <c r="D615" s="143" t="s">
        <v>159</v>
      </c>
      <c r="E615" s="144" t="s">
        <v>32</v>
      </c>
      <c r="F615" s="145" t="s">
        <v>1962</v>
      </c>
      <c r="H615" s="144" t="s">
        <v>32</v>
      </c>
      <c r="I615" s="146"/>
      <c r="L615" s="142"/>
      <c r="M615" s="147"/>
      <c r="T615" s="148"/>
      <c r="AT615" s="144" t="s">
        <v>159</v>
      </c>
      <c r="AU615" s="144" t="s">
        <v>89</v>
      </c>
      <c r="AV615" s="12" t="s">
        <v>40</v>
      </c>
      <c r="AW615" s="12" t="s">
        <v>38</v>
      </c>
      <c r="AX615" s="12" t="s">
        <v>80</v>
      </c>
      <c r="AY615" s="144" t="s">
        <v>150</v>
      </c>
    </row>
    <row r="616" spans="2:51" s="12" customFormat="1">
      <c r="B616" s="142"/>
      <c r="D616" s="143" t="s">
        <v>159</v>
      </c>
      <c r="E616" s="144" t="s">
        <v>32</v>
      </c>
      <c r="F616" s="145" t="s">
        <v>1963</v>
      </c>
      <c r="H616" s="144" t="s">
        <v>32</v>
      </c>
      <c r="I616" s="146"/>
      <c r="L616" s="142"/>
      <c r="M616" s="147"/>
      <c r="T616" s="148"/>
      <c r="AT616" s="144" t="s">
        <v>159</v>
      </c>
      <c r="AU616" s="144" t="s">
        <v>89</v>
      </c>
      <c r="AV616" s="12" t="s">
        <v>40</v>
      </c>
      <c r="AW616" s="12" t="s">
        <v>38</v>
      </c>
      <c r="AX616" s="12" t="s">
        <v>80</v>
      </c>
      <c r="AY616" s="144" t="s">
        <v>150</v>
      </c>
    </row>
    <row r="617" spans="2:51" s="12" customFormat="1">
      <c r="B617" s="142"/>
      <c r="D617" s="143" t="s">
        <v>159</v>
      </c>
      <c r="E617" s="144" t="s">
        <v>32</v>
      </c>
      <c r="F617" s="145" t="s">
        <v>1964</v>
      </c>
      <c r="H617" s="144" t="s">
        <v>32</v>
      </c>
      <c r="I617" s="146"/>
      <c r="L617" s="142"/>
      <c r="M617" s="147"/>
      <c r="T617" s="148"/>
      <c r="AT617" s="144" t="s">
        <v>159</v>
      </c>
      <c r="AU617" s="144" t="s">
        <v>89</v>
      </c>
      <c r="AV617" s="12" t="s">
        <v>40</v>
      </c>
      <c r="AW617" s="12" t="s">
        <v>38</v>
      </c>
      <c r="AX617" s="12" t="s">
        <v>80</v>
      </c>
      <c r="AY617" s="144" t="s">
        <v>150</v>
      </c>
    </row>
    <row r="618" spans="2:51" s="12" customFormat="1">
      <c r="B618" s="142"/>
      <c r="D618" s="143" t="s">
        <v>159</v>
      </c>
      <c r="E618" s="144" t="s">
        <v>32</v>
      </c>
      <c r="F618" s="145" t="s">
        <v>1965</v>
      </c>
      <c r="H618" s="144" t="s">
        <v>32</v>
      </c>
      <c r="I618" s="146"/>
      <c r="L618" s="142"/>
      <c r="M618" s="147"/>
      <c r="T618" s="148"/>
      <c r="AT618" s="144" t="s">
        <v>159</v>
      </c>
      <c r="AU618" s="144" t="s">
        <v>89</v>
      </c>
      <c r="AV618" s="12" t="s">
        <v>40</v>
      </c>
      <c r="AW618" s="12" t="s">
        <v>38</v>
      </c>
      <c r="AX618" s="12" t="s">
        <v>80</v>
      </c>
      <c r="AY618" s="144" t="s">
        <v>150</v>
      </c>
    </row>
    <row r="619" spans="2:51" s="12" customFormat="1">
      <c r="B619" s="142"/>
      <c r="D619" s="143" t="s">
        <v>159</v>
      </c>
      <c r="E619" s="144" t="s">
        <v>32</v>
      </c>
      <c r="F619" s="145" t="s">
        <v>1966</v>
      </c>
      <c r="H619" s="144" t="s">
        <v>32</v>
      </c>
      <c r="I619" s="146"/>
      <c r="L619" s="142"/>
      <c r="M619" s="147"/>
      <c r="T619" s="148"/>
      <c r="AT619" s="144" t="s">
        <v>159</v>
      </c>
      <c r="AU619" s="144" t="s">
        <v>89</v>
      </c>
      <c r="AV619" s="12" t="s">
        <v>40</v>
      </c>
      <c r="AW619" s="12" t="s">
        <v>38</v>
      </c>
      <c r="AX619" s="12" t="s">
        <v>80</v>
      </c>
      <c r="AY619" s="144" t="s">
        <v>150</v>
      </c>
    </row>
    <row r="620" spans="2:51" s="12" customFormat="1">
      <c r="B620" s="142"/>
      <c r="D620" s="143" t="s">
        <v>159</v>
      </c>
      <c r="E620" s="144" t="s">
        <v>32</v>
      </c>
      <c r="F620" s="145" t="s">
        <v>1967</v>
      </c>
      <c r="H620" s="144" t="s">
        <v>32</v>
      </c>
      <c r="I620" s="146"/>
      <c r="L620" s="142"/>
      <c r="M620" s="147"/>
      <c r="T620" s="148"/>
      <c r="AT620" s="144" t="s">
        <v>159</v>
      </c>
      <c r="AU620" s="144" t="s">
        <v>89</v>
      </c>
      <c r="AV620" s="12" t="s">
        <v>40</v>
      </c>
      <c r="AW620" s="12" t="s">
        <v>38</v>
      </c>
      <c r="AX620" s="12" t="s">
        <v>80</v>
      </c>
      <c r="AY620" s="144" t="s">
        <v>150</v>
      </c>
    </row>
    <row r="621" spans="2:51" s="12" customFormat="1">
      <c r="B621" s="142"/>
      <c r="D621" s="143" t="s">
        <v>159</v>
      </c>
      <c r="E621" s="144" t="s">
        <v>32</v>
      </c>
      <c r="F621" s="145" t="s">
        <v>1968</v>
      </c>
      <c r="H621" s="144" t="s">
        <v>32</v>
      </c>
      <c r="I621" s="146"/>
      <c r="L621" s="142"/>
      <c r="M621" s="147"/>
      <c r="T621" s="148"/>
      <c r="AT621" s="144" t="s">
        <v>159</v>
      </c>
      <c r="AU621" s="144" t="s">
        <v>89</v>
      </c>
      <c r="AV621" s="12" t="s">
        <v>40</v>
      </c>
      <c r="AW621" s="12" t="s">
        <v>38</v>
      </c>
      <c r="AX621" s="12" t="s">
        <v>80</v>
      </c>
      <c r="AY621" s="144" t="s">
        <v>150</v>
      </c>
    </row>
    <row r="622" spans="2:51" s="12" customFormat="1">
      <c r="B622" s="142"/>
      <c r="D622" s="143" t="s">
        <v>159</v>
      </c>
      <c r="E622" s="144" t="s">
        <v>32</v>
      </c>
      <c r="F622" s="145" t="s">
        <v>1969</v>
      </c>
      <c r="H622" s="144" t="s">
        <v>32</v>
      </c>
      <c r="I622" s="146"/>
      <c r="L622" s="142"/>
      <c r="M622" s="147"/>
      <c r="T622" s="148"/>
      <c r="AT622" s="144" t="s">
        <v>159</v>
      </c>
      <c r="AU622" s="144" t="s">
        <v>89</v>
      </c>
      <c r="AV622" s="12" t="s">
        <v>40</v>
      </c>
      <c r="AW622" s="12" t="s">
        <v>38</v>
      </c>
      <c r="AX622" s="12" t="s">
        <v>80</v>
      </c>
      <c r="AY622" s="144" t="s">
        <v>150</v>
      </c>
    </row>
    <row r="623" spans="2:51" s="12" customFormat="1">
      <c r="B623" s="142"/>
      <c r="D623" s="143" t="s">
        <v>159</v>
      </c>
      <c r="E623" s="144" t="s">
        <v>32</v>
      </c>
      <c r="F623" s="145" t="s">
        <v>1970</v>
      </c>
      <c r="H623" s="144" t="s">
        <v>32</v>
      </c>
      <c r="I623" s="146"/>
      <c r="L623" s="142"/>
      <c r="M623" s="147"/>
      <c r="T623" s="148"/>
      <c r="AT623" s="144" t="s">
        <v>159</v>
      </c>
      <c r="AU623" s="144" t="s">
        <v>89</v>
      </c>
      <c r="AV623" s="12" t="s">
        <v>40</v>
      </c>
      <c r="AW623" s="12" t="s">
        <v>38</v>
      </c>
      <c r="AX623" s="12" t="s">
        <v>80</v>
      </c>
      <c r="AY623" s="144" t="s">
        <v>150</v>
      </c>
    </row>
    <row r="624" spans="2:51" s="12" customFormat="1">
      <c r="B624" s="142"/>
      <c r="D624" s="143" t="s">
        <v>159</v>
      </c>
      <c r="E624" s="144" t="s">
        <v>32</v>
      </c>
      <c r="F624" s="145" t="s">
        <v>1971</v>
      </c>
      <c r="H624" s="144" t="s">
        <v>32</v>
      </c>
      <c r="I624" s="146"/>
      <c r="L624" s="142"/>
      <c r="M624" s="147"/>
      <c r="T624" s="148"/>
      <c r="AT624" s="144" t="s">
        <v>159</v>
      </c>
      <c r="AU624" s="144" t="s">
        <v>89</v>
      </c>
      <c r="AV624" s="12" t="s">
        <v>40</v>
      </c>
      <c r="AW624" s="12" t="s">
        <v>38</v>
      </c>
      <c r="AX624" s="12" t="s">
        <v>80</v>
      </c>
      <c r="AY624" s="144" t="s">
        <v>150</v>
      </c>
    </row>
    <row r="625" spans="2:51" s="12" customFormat="1">
      <c r="B625" s="142"/>
      <c r="D625" s="143" t="s">
        <v>159</v>
      </c>
      <c r="E625" s="144" t="s">
        <v>32</v>
      </c>
      <c r="F625" s="145" t="s">
        <v>1972</v>
      </c>
      <c r="H625" s="144" t="s">
        <v>32</v>
      </c>
      <c r="I625" s="146"/>
      <c r="L625" s="142"/>
      <c r="M625" s="147"/>
      <c r="T625" s="148"/>
      <c r="AT625" s="144" t="s">
        <v>159</v>
      </c>
      <c r="AU625" s="144" t="s">
        <v>89</v>
      </c>
      <c r="AV625" s="12" t="s">
        <v>40</v>
      </c>
      <c r="AW625" s="12" t="s">
        <v>38</v>
      </c>
      <c r="AX625" s="12" t="s">
        <v>80</v>
      </c>
      <c r="AY625" s="144" t="s">
        <v>150</v>
      </c>
    </row>
    <row r="626" spans="2:51" s="12" customFormat="1">
      <c r="B626" s="142"/>
      <c r="D626" s="143" t="s">
        <v>159</v>
      </c>
      <c r="E626" s="144" t="s">
        <v>32</v>
      </c>
      <c r="F626" s="145" t="s">
        <v>1973</v>
      </c>
      <c r="H626" s="144" t="s">
        <v>32</v>
      </c>
      <c r="I626" s="146"/>
      <c r="L626" s="142"/>
      <c r="M626" s="147"/>
      <c r="T626" s="148"/>
      <c r="AT626" s="144" t="s">
        <v>159</v>
      </c>
      <c r="AU626" s="144" t="s">
        <v>89</v>
      </c>
      <c r="AV626" s="12" t="s">
        <v>40</v>
      </c>
      <c r="AW626" s="12" t="s">
        <v>38</v>
      </c>
      <c r="AX626" s="12" t="s">
        <v>80</v>
      </c>
      <c r="AY626" s="144" t="s">
        <v>150</v>
      </c>
    </row>
    <row r="627" spans="2:51" s="12" customFormat="1">
      <c r="B627" s="142"/>
      <c r="D627" s="143" t="s">
        <v>159</v>
      </c>
      <c r="E627" s="144" t="s">
        <v>32</v>
      </c>
      <c r="F627" s="145" t="s">
        <v>1974</v>
      </c>
      <c r="H627" s="144" t="s">
        <v>32</v>
      </c>
      <c r="I627" s="146"/>
      <c r="L627" s="142"/>
      <c r="M627" s="147"/>
      <c r="T627" s="148"/>
      <c r="AT627" s="144" t="s">
        <v>159</v>
      </c>
      <c r="AU627" s="144" t="s">
        <v>89</v>
      </c>
      <c r="AV627" s="12" t="s">
        <v>40</v>
      </c>
      <c r="AW627" s="12" t="s">
        <v>38</v>
      </c>
      <c r="AX627" s="12" t="s">
        <v>80</v>
      </c>
      <c r="AY627" s="144" t="s">
        <v>150</v>
      </c>
    </row>
    <row r="628" spans="2:51" s="12" customFormat="1">
      <c r="B628" s="142"/>
      <c r="D628" s="143" t="s">
        <v>159</v>
      </c>
      <c r="E628" s="144" t="s">
        <v>32</v>
      </c>
      <c r="F628" s="145" t="s">
        <v>1975</v>
      </c>
      <c r="H628" s="144" t="s">
        <v>32</v>
      </c>
      <c r="I628" s="146"/>
      <c r="L628" s="142"/>
      <c r="M628" s="147"/>
      <c r="T628" s="148"/>
      <c r="AT628" s="144" t="s">
        <v>159</v>
      </c>
      <c r="AU628" s="144" t="s">
        <v>89</v>
      </c>
      <c r="AV628" s="12" t="s">
        <v>40</v>
      </c>
      <c r="AW628" s="12" t="s">
        <v>38</v>
      </c>
      <c r="AX628" s="12" t="s">
        <v>80</v>
      </c>
      <c r="AY628" s="144" t="s">
        <v>150</v>
      </c>
    </row>
    <row r="629" spans="2:51" s="12" customFormat="1">
      <c r="B629" s="142"/>
      <c r="D629" s="143" t="s">
        <v>159</v>
      </c>
      <c r="E629" s="144" t="s">
        <v>32</v>
      </c>
      <c r="F629" s="145" t="s">
        <v>1976</v>
      </c>
      <c r="H629" s="144" t="s">
        <v>32</v>
      </c>
      <c r="I629" s="146"/>
      <c r="L629" s="142"/>
      <c r="M629" s="147"/>
      <c r="T629" s="148"/>
      <c r="AT629" s="144" t="s">
        <v>159</v>
      </c>
      <c r="AU629" s="144" t="s">
        <v>89</v>
      </c>
      <c r="AV629" s="12" t="s">
        <v>40</v>
      </c>
      <c r="AW629" s="12" t="s">
        <v>38</v>
      </c>
      <c r="AX629" s="12" t="s">
        <v>80</v>
      </c>
      <c r="AY629" s="144" t="s">
        <v>150</v>
      </c>
    </row>
    <row r="630" spans="2:51" s="12" customFormat="1">
      <c r="B630" s="142"/>
      <c r="D630" s="143" t="s">
        <v>159</v>
      </c>
      <c r="E630" s="144" t="s">
        <v>32</v>
      </c>
      <c r="F630" s="145" t="s">
        <v>1977</v>
      </c>
      <c r="H630" s="144" t="s">
        <v>32</v>
      </c>
      <c r="I630" s="146"/>
      <c r="L630" s="142"/>
      <c r="M630" s="147"/>
      <c r="T630" s="148"/>
      <c r="AT630" s="144" t="s">
        <v>159</v>
      </c>
      <c r="AU630" s="144" t="s">
        <v>89</v>
      </c>
      <c r="AV630" s="12" t="s">
        <v>40</v>
      </c>
      <c r="AW630" s="12" t="s">
        <v>38</v>
      </c>
      <c r="AX630" s="12" t="s">
        <v>80</v>
      </c>
      <c r="AY630" s="144" t="s">
        <v>150</v>
      </c>
    </row>
    <row r="631" spans="2:51" s="12" customFormat="1">
      <c r="B631" s="142"/>
      <c r="D631" s="143" t="s">
        <v>159</v>
      </c>
      <c r="E631" s="144" t="s">
        <v>32</v>
      </c>
      <c r="F631" s="145" t="s">
        <v>1978</v>
      </c>
      <c r="H631" s="144" t="s">
        <v>32</v>
      </c>
      <c r="I631" s="146"/>
      <c r="L631" s="142"/>
      <c r="M631" s="147"/>
      <c r="T631" s="148"/>
      <c r="AT631" s="144" t="s">
        <v>159</v>
      </c>
      <c r="AU631" s="144" t="s">
        <v>89</v>
      </c>
      <c r="AV631" s="12" t="s">
        <v>40</v>
      </c>
      <c r="AW631" s="12" t="s">
        <v>38</v>
      </c>
      <c r="AX631" s="12" t="s">
        <v>80</v>
      </c>
      <c r="AY631" s="144" t="s">
        <v>150</v>
      </c>
    </row>
    <row r="632" spans="2:51" s="12" customFormat="1">
      <c r="B632" s="142"/>
      <c r="D632" s="143" t="s">
        <v>159</v>
      </c>
      <c r="E632" s="144" t="s">
        <v>32</v>
      </c>
      <c r="F632" s="145" t="s">
        <v>1979</v>
      </c>
      <c r="H632" s="144" t="s">
        <v>32</v>
      </c>
      <c r="I632" s="146"/>
      <c r="L632" s="142"/>
      <c r="M632" s="147"/>
      <c r="T632" s="148"/>
      <c r="AT632" s="144" t="s">
        <v>159</v>
      </c>
      <c r="AU632" s="144" t="s">
        <v>89</v>
      </c>
      <c r="AV632" s="12" t="s">
        <v>40</v>
      </c>
      <c r="AW632" s="12" t="s">
        <v>38</v>
      </c>
      <c r="AX632" s="12" t="s">
        <v>80</v>
      </c>
      <c r="AY632" s="144" t="s">
        <v>150</v>
      </c>
    </row>
    <row r="633" spans="2:51" s="12" customFormat="1">
      <c r="B633" s="142"/>
      <c r="D633" s="143" t="s">
        <v>159</v>
      </c>
      <c r="E633" s="144" t="s">
        <v>32</v>
      </c>
      <c r="F633" s="145" t="s">
        <v>1980</v>
      </c>
      <c r="H633" s="144" t="s">
        <v>32</v>
      </c>
      <c r="I633" s="146"/>
      <c r="L633" s="142"/>
      <c r="M633" s="147"/>
      <c r="T633" s="148"/>
      <c r="AT633" s="144" t="s">
        <v>159</v>
      </c>
      <c r="AU633" s="144" t="s">
        <v>89</v>
      </c>
      <c r="AV633" s="12" t="s">
        <v>40</v>
      </c>
      <c r="AW633" s="12" t="s">
        <v>38</v>
      </c>
      <c r="AX633" s="12" t="s">
        <v>80</v>
      </c>
      <c r="AY633" s="144" t="s">
        <v>150</v>
      </c>
    </row>
    <row r="634" spans="2:51" s="12" customFormat="1">
      <c r="B634" s="142"/>
      <c r="D634" s="143" t="s">
        <v>159</v>
      </c>
      <c r="E634" s="144" t="s">
        <v>32</v>
      </c>
      <c r="F634" s="145" t="s">
        <v>1981</v>
      </c>
      <c r="H634" s="144" t="s">
        <v>32</v>
      </c>
      <c r="I634" s="146"/>
      <c r="L634" s="142"/>
      <c r="M634" s="147"/>
      <c r="T634" s="148"/>
      <c r="AT634" s="144" t="s">
        <v>159</v>
      </c>
      <c r="AU634" s="144" t="s">
        <v>89</v>
      </c>
      <c r="AV634" s="12" t="s">
        <v>40</v>
      </c>
      <c r="AW634" s="12" t="s">
        <v>38</v>
      </c>
      <c r="AX634" s="12" t="s">
        <v>80</v>
      </c>
      <c r="AY634" s="144" t="s">
        <v>150</v>
      </c>
    </row>
    <row r="635" spans="2:51" s="12" customFormat="1">
      <c r="B635" s="142"/>
      <c r="D635" s="143" t="s">
        <v>159</v>
      </c>
      <c r="E635" s="144" t="s">
        <v>32</v>
      </c>
      <c r="F635" s="145" t="s">
        <v>1982</v>
      </c>
      <c r="H635" s="144" t="s">
        <v>32</v>
      </c>
      <c r="I635" s="146"/>
      <c r="L635" s="142"/>
      <c r="M635" s="147"/>
      <c r="T635" s="148"/>
      <c r="AT635" s="144" t="s">
        <v>159</v>
      </c>
      <c r="AU635" s="144" t="s">
        <v>89</v>
      </c>
      <c r="AV635" s="12" t="s">
        <v>40</v>
      </c>
      <c r="AW635" s="12" t="s">
        <v>38</v>
      </c>
      <c r="AX635" s="12" t="s">
        <v>80</v>
      </c>
      <c r="AY635" s="144" t="s">
        <v>150</v>
      </c>
    </row>
    <row r="636" spans="2:51" s="12" customFormat="1">
      <c r="B636" s="142"/>
      <c r="D636" s="143" t="s">
        <v>159</v>
      </c>
      <c r="E636" s="144" t="s">
        <v>32</v>
      </c>
      <c r="F636" s="145" t="s">
        <v>1983</v>
      </c>
      <c r="H636" s="144" t="s">
        <v>32</v>
      </c>
      <c r="I636" s="146"/>
      <c r="L636" s="142"/>
      <c r="M636" s="147"/>
      <c r="T636" s="148"/>
      <c r="AT636" s="144" t="s">
        <v>159</v>
      </c>
      <c r="AU636" s="144" t="s">
        <v>89</v>
      </c>
      <c r="AV636" s="12" t="s">
        <v>40</v>
      </c>
      <c r="AW636" s="12" t="s">
        <v>38</v>
      </c>
      <c r="AX636" s="12" t="s">
        <v>80</v>
      </c>
      <c r="AY636" s="144" t="s">
        <v>150</v>
      </c>
    </row>
    <row r="637" spans="2:51" s="12" customFormat="1">
      <c r="B637" s="142"/>
      <c r="D637" s="143" t="s">
        <v>159</v>
      </c>
      <c r="E637" s="144" t="s">
        <v>32</v>
      </c>
      <c r="F637" s="145" t="s">
        <v>1984</v>
      </c>
      <c r="H637" s="144" t="s">
        <v>32</v>
      </c>
      <c r="I637" s="146"/>
      <c r="L637" s="142"/>
      <c r="M637" s="147"/>
      <c r="T637" s="148"/>
      <c r="AT637" s="144" t="s">
        <v>159</v>
      </c>
      <c r="AU637" s="144" t="s">
        <v>89</v>
      </c>
      <c r="AV637" s="12" t="s">
        <v>40</v>
      </c>
      <c r="AW637" s="12" t="s">
        <v>38</v>
      </c>
      <c r="AX637" s="12" t="s">
        <v>80</v>
      </c>
      <c r="AY637" s="144" t="s">
        <v>150</v>
      </c>
    </row>
    <row r="638" spans="2:51" s="12" customFormat="1">
      <c r="B638" s="142"/>
      <c r="D638" s="143" t="s">
        <v>159</v>
      </c>
      <c r="E638" s="144" t="s">
        <v>32</v>
      </c>
      <c r="F638" s="145" t="s">
        <v>1985</v>
      </c>
      <c r="H638" s="144" t="s">
        <v>32</v>
      </c>
      <c r="I638" s="146"/>
      <c r="L638" s="142"/>
      <c r="M638" s="147"/>
      <c r="T638" s="148"/>
      <c r="AT638" s="144" t="s">
        <v>159</v>
      </c>
      <c r="AU638" s="144" t="s">
        <v>89</v>
      </c>
      <c r="AV638" s="12" t="s">
        <v>40</v>
      </c>
      <c r="AW638" s="12" t="s">
        <v>38</v>
      </c>
      <c r="AX638" s="12" t="s">
        <v>80</v>
      </c>
      <c r="AY638" s="144" t="s">
        <v>150</v>
      </c>
    </row>
    <row r="639" spans="2:51" s="12" customFormat="1">
      <c r="B639" s="142"/>
      <c r="D639" s="143" t="s">
        <v>159</v>
      </c>
      <c r="E639" s="144" t="s">
        <v>32</v>
      </c>
      <c r="F639" s="145" t="s">
        <v>1986</v>
      </c>
      <c r="H639" s="144" t="s">
        <v>32</v>
      </c>
      <c r="I639" s="146"/>
      <c r="L639" s="142"/>
      <c r="M639" s="147"/>
      <c r="T639" s="148"/>
      <c r="AT639" s="144" t="s">
        <v>159</v>
      </c>
      <c r="AU639" s="144" t="s">
        <v>89</v>
      </c>
      <c r="AV639" s="12" t="s">
        <v>40</v>
      </c>
      <c r="AW639" s="12" t="s">
        <v>38</v>
      </c>
      <c r="AX639" s="12" t="s">
        <v>80</v>
      </c>
      <c r="AY639" s="144" t="s">
        <v>150</v>
      </c>
    </row>
    <row r="640" spans="2:51" s="12" customFormat="1">
      <c r="B640" s="142"/>
      <c r="D640" s="143" t="s">
        <v>159</v>
      </c>
      <c r="E640" s="144" t="s">
        <v>32</v>
      </c>
      <c r="F640" s="145" t="s">
        <v>1987</v>
      </c>
      <c r="H640" s="144" t="s">
        <v>32</v>
      </c>
      <c r="I640" s="146"/>
      <c r="L640" s="142"/>
      <c r="M640" s="147"/>
      <c r="T640" s="148"/>
      <c r="AT640" s="144" t="s">
        <v>159</v>
      </c>
      <c r="AU640" s="144" t="s">
        <v>89</v>
      </c>
      <c r="AV640" s="12" t="s">
        <v>40</v>
      </c>
      <c r="AW640" s="12" t="s">
        <v>38</v>
      </c>
      <c r="AX640" s="12" t="s">
        <v>80</v>
      </c>
      <c r="AY640" s="144" t="s">
        <v>150</v>
      </c>
    </row>
    <row r="641" spans="2:65" s="12" customFormat="1">
      <c r="B641" s="142"/>
      <c r="D641" s="143" t="s">
        <v>159</v>
      </c>
      <c r="E641" s="144" t="s">
        <v>32</v>
      </c>
      <c r="F641" s="145" t="s">
        <v>1988</v>
      </c>
      <c r="H641" s="144" t="s">
        <v>32</v>
      </c>
      <c r="I641" s="146"/>
      <c r="L641" s="142"/>
      <c r="M641" s="147"/>
      <c r="T641" s="148"/>
      <c r="AT641" s="144" t="s">
        <v>159</v>
      </c>
      <c r="AU641" s="144" t="s">
        <v>89</v>
      </c>
      <c r="AV641" s="12" t="s">
        <v>40</v>
      </c>
      <c r="AW641" s="12" t="s">
        <v>38</v>
      </c>
      <c r="AX641" s="12" t="s">
        <v>80</v>
      </c>
      <c r="AY641" s="144" t="s">
        <v>150</v>
      </c>
    </row>
    <row r="642" spans="2:65" s="12" customFormat="1">
      <c r="B642" s="142"/>
      <c r="D642" s="143" t="s">
        <v>159</v>
      </c>
      <c r="E642" s="144" t="s">
        <v>32</v>
      </c>
      <c r="F642" s="145" t="s">
        <v>1989</v>
      </c>
      <c r="H642" s="144" t="s">
        <v>32</v>
      </c>
      <c r="I642" s="146"/>
      <c r="L642" s="142"/>
      <c r="M642" s="147"/>
      <c r="T642" s="148"/>
      <c r="AT642" s="144" t="s">
        <v>159</v>
      </c>
      <c r="AU642" s="144" t="s">
        <v>89</v>
      </c>
      <c r="AV642" s="12" t="s">
        <v>40</v>
      </c>
      <c r="AW642" s="12" t="s">
        <v>38</v>
      </c>
      <c r="AX642" s="12" t="s">
        <v>80</v>
      </c>
      <c r="AY642" s="144" t="s">
        <v>150</v>
      </c>
    </row>
    <row r="643" spans="2:65" s="12" customFormat="1">
      <c r="B643" s="142"/>
      <c r="D643" s="143" t="s">
        <v>159</v>
      </c>
      <c r="E643" s="144" t="s">
        <v>32</v>
      </c>
      <c r="F643" s="145" t="s">
        <v>1990</v>
      </c>
      <c r="H643" s="144" t="s">
        <v>32</v>
      </c>
      <c r="I643" s="146"/>
      <c r="L643" s="142"/>
      <c r="M643" s="147"/>
      <c r="T643" s="148"/>
      <c r="AT643" s="144" t="s">
        <v>159</v>
      </c>
      <c r="AU643" s="144" t="s">
        <v>89</v>
      </c>
      <c r="AV643" s="12" t="s">
        <v>40</v>
      </c>
      <c r="AW643" s="12" t="s">
        <v>38</v>
      </c>
      <c r="AX643" s="12" t="s">
        <v>80</v>
      </c>
      <c r="AY643" s="144" t="s">
        <v>150</v>
      </c>
    </row>
    <row r="644" spans="2:65" s="12" customFormat="1">
      <c r="B644" s="142"/>
      <c r="D644" s="143" t="s">
        <v>159</v>
      </c>
      <c r="E644" s="144" t="s">
        <v>32</v>
      </c>
      <c r="F644" s="145" t="s">
        <v>1991</v>
      </c>
      <c r="H644" s="144" t="s">
        <v>32</v>
      </c>
      <c r="I644" s="146"/>
      <c r="L644" s="142"/>
      <c r="M644" s="147"/>
      <c r="T644" s="148"/>
      <c r="AT644" s="144" t="s">
        <v>159</v>
      </c>
      <c r="AU644" s="144" t="s">
        <v>89</v>
      </c>
      <c r="AV644" s="12" t="s">
        <v>40</v>
      </c>
      <c r="AW644" s="12" t="s">
        <v>38</v>
      </c>
      <c r="AX644" s="12" t="s">
        <v>80</v>
      </c>
      <c r="AY644" s="144" t="s">
        <v>150</v>
      </c>
    </row>
    <row r="645" spans="2:65" s="12" customFormat="1">
      <c r="B645" s="142"/>
      <c r="D645" s="143" t="s">
        <v>159</v>
      </c>
      <c r="E645" s="144" t="s">
        <v>32</v>
      </c>
      <c r="F645" s="145" t="s">
        <v>1992</v>
      </c>
      <c r="H645" s="144" t="s">
        <v>32</v>
      </c>
      <c r="I645" s="146"/>
      <c r="L645" s="142"/>
      <c r="M645" s="147"/>
      <c r="T645" s="148"/>
      <c r="AT645" s="144" t="s">
        <v>159</v>
      </c>
      <c r="AU645" s="144" t="s">
        <v>89</v>
      </c>
      <c r="AV645" s="12" t="s">
        <v>40</v>
      </c>
      <c r="AW645" s="12" t="s">
        <v>38</v>
      </c>
      <c r="AX645" s="12" t="s">
        <v>80</v>
      </c>
      <c r="AY645" s="144" t="s">
        <v>150</v>
      </c>
    </row>
    <row r="646" spans="2:65" s="12" customFormat="1">
      <c r="B646" s="142"/>
      <c r="D646" s="143" t="s">
        <v>159</v>
      </c>
      <c r="E646" s="144" t="s">
        <v>32</v>
      </c>
      <c r="F646" s="145" t="s">
        <v>1993</v>
      </c>
      <c r="H646" s="144" t="s">
        <v>32</v>
      </c>
      <c r="I646" s="146"/>
      <c r="L646" s="142"/>
      <c r="M646" s="147"/>
      <c r="T646" s="148"/>
      <c r="AT646" s="144" t="s">
        <v>159</v>
      </c>
      <c r="AU646" s="144" t="s">
        <v>89</v>
      </c>
      <c r="AV646" s="12" t="s">
        <v>40</v>
      </c>
      <c r="AW646" s="12" t="s">
        <v>38</v>
      </c>
      <c r="AX646" s="12" t="s">
        <v>80</v>
      </c>
      <c r="AY646" s="144" t="s">
        <v>150</v>
      </c>
    </row>
    <row r="647" spans="2:65" s="12" customFormat="1">
      <c r="B647" s="142"/>
      <c r="D647" s="143" t="s">
        <v>159</v>
      </c>
      <c r="E647" s="144" t="s">
        <v>32</v>
      </c>
      <c r="F647" s="145" t="s">
        <v>1994</v>
      </c>
      <c r="H647" s="144" t="s">
        <v>32</v>
      </c>
      <c r="I647" s="146"/>
      <c r="L647" s="142"/>
      <c r="M647" s="147"/>
      <c r="T647" s="148"/>
      <c r="AT647" s="144" t="s">
        <v>159</v>
      </c>
      <c r="AU647" s="144" t="s">
        <v>89</v>
      </c>
      <c r="AV647" s="12" t="s">
        <v>40</v>
      </c>
      <c r="AW647" s="12" t="s">
        <v>38</v>
      </c>
      <c r="AX647" s="12" t="s">
        <v>80</v>
      </c>
      <c r="AY647" s="144" t="s">
        <v>150</v>
      </c>
    </row>
    <row r="648" spans="2:65" s="13" customFormat="1">
      <c r="B648" s="149"/>
      <c r="D648" s="143" t="s">
        <v>159</v>
      </c>
      <c r="E648" s="150" t="s">
        <v>32</v>
      </c>
      <c r="F648" s="151" t="s">
        <v>1995</v>
      </c>
      <c r="H648" s="152">
        <v>1538.4</v>
      </c>
      <c r="I648" s="153"/>
      <c r="L648" s="149"/>
      <c r="M648" s="154"/>
      <c r="T648" s="155"/>
      <c r="AT648" s="150" t="s">
        <v>159</v>
      </c>
      <c r="AU648" s="150" t="s">
        <v>89</v>
      </c>
      <c r="AV648" s="13" t="s">
        <v>89</v>
      </c>
      <c r="AW648" s="13" t="s">
        <v>38</v>
      </c>
      <c r="AX648" s="13" t="s">
        <v>40</v>
      </c>
      <c r="AY648" s="150" t="s">
        <v>150</v>
      </c>
    </row>
    <row r="649" spans="2:65" s="1" customFormat="1" ht="33" customHeight="1">
      <c r="B649" s="34"/>
      <c r="C649" s="129" t="s">
        <v>324</v>
      </c>
      <c r="D649" s="129" t="s">
        <v>152</v>
      </c>
      <c r="E649" s="130" t="s">
        <v>1996</v>
      </c>
      <c r="F649" s="131" t="s">
        <v>1997</v>
      </c>
      <c r="G649" s="132" t="s">
        <v>165</v>
      </c>
      <c r="H649" s="133">
        <v>76.92</v>
      </c>
      <c r="I649" s="134"/>
      <c r="J649" s="135">
        <f>ROUND(I649*H649,2)</f>
        <v>0</v>
      </c>
      <c r="K649" s="131" t="s">
        <v>172</v>
      </c>
      <c r="L649" s="34"/>
      <c r="M649" s="136" t="s">
        <v>32</v>
      </c>
      <c r="N649" s="137" t="s">
        <v>51</v>
      </c>
      <c r="P649" s="138">
        <f>O649*H649</f>
        <v>0</v>
      </c>
      <c r="Q649" s="138">
        <v>0</v>
      </c>
      <c r="R649" s="138">
        <f>Q649*H649</f>
        <v>0</v>
      </c>
      <c r="S649" s="138">
        <v>4.3999999999999997E-2</v>
      </c>
      <c r="T649" s="139">
        <f>S649*H649</f>
        <v>3.3844799999999999</v>
      </c>
      <c r="AR649" s="140" t="s">
        <v>157</v>
      </c>
      <c r="AT649" s="140" t="s">
        <v>152</v>
      </c>
      <c r="AU649" s="140" t="s">
        <v>89</v>
      </c>
      <c r="AY649" s="18" t="s">
        <v>150</v>
      </c>
      <c r="BE649" s="141">
        <f>IF(N649="základní",J649,0)</f>
        <v>0</v>
      </c>
      <c r="BF649" s="141">
        <f>IF(N649="snížená",J649,0)</f>
        <v>0</v>
      </c>
      <c r="BG649" s="141">
        <f>IF(N649="zákl. přenesená",J649,0)</f>
        <v>0</v>
      </c>
      <c r="BH649" s="141">
        <f>IF(N649="sníž. přenesená",J649,0)</f>
        <v>0</v>
      </c>
      <c r="BI649" s="141">
        <f>IF(N649="nulová",J649,0)</f>
        <v>0</v>
      </c>
      <c r="BJ649" s="18" t="s">
        <v>40</v>
      </c>
      <c r="BK649" s="141">
        <f>ROUND(I649*H649,2)</f>
        <v>0</v>
      </c>
      <c r="BL649" s="18" t="s">
        <v>157</v>
      </c>
      <c r="BM649" s="140" t="s">
        <v>1998</v>
      </c>
    </row>
    <row r="650" spans="2:65" s="1" customFormat="1">
      <c r="B650" s="34"/>
      <c r="D650" s="163" t="s">
        <v>174</v>
      </c>
      <c r="F650" s="164" t="s">
        <v>1999</v>
      </c>
      <c r="I650" s="165"/>
      <c r="L650" s="34"/>
      <c r="M650" s="166"/>
      <c r="T650" s="55"/>
      <c r="AT650" s="18" t="s">
        <v>174</v>
      </c>
      <c r="AU650" s="18" t="s">
        <v>89</v>
      </c>
    </row>
    <row r="651" spans="2:65" s="12" customFormat="1">
      <c r="B651" s="142"/>
      <c r="D651" s="143" t="s">
        <v>159</v>
      </c>
      <c r="E651" s="144" t="s">
        <v>32</v>
      </c>
      <c r="F651" s="145" t="s">
        <v>2000</v>
      </c>
      <c r="H651" s="144" t="s">
        <v>32</v>
      </c>
      <c r="I651" s="146"/>
      <c r="L651" s="142"/>
      <c r="M651" s="147"/>
      <c r="T651" s="148"/>
      <c r="AT651" s="144" t="s">
        <v>159</v>
      </c>
      <c r="AU651" s="144" t="s">
        <v>89</v>
      </c>
      <c r="AV651" s="12" t="s">
        <v>40</v>
      </c>
      <c r="AW651" s="12" t="s">
        <v>38</v>
      </c>
      <c r="AX651" s="12" t="s">
        <v>80</v>
      </c>
      <c r="AY651" s="144" t="s">
        <v>150</v>
      </c>
    </row>
    <row r="652" spans="2:65" s="13" customFormat="1">
      <c r="B652" s="149"/>
      <c r="D652" s="143" t="s">
        <v>159</v>
      </c>
      <c r="E652" s="150" t="s">
        <v>32</v>
      </c>
      <c r="F652" s="151" t="s">
        <v>1467</v>
      </c>
      <c r="H652" s="152">
        <v>4.5999999999999999E-2</v>
      </c>
      <c r="I652" s="153"/>
      <c r="L652" s="149"/>
      <c r="M652" s="154"/>
      <c r="T652" s="155"/>
      <c r="AT652" s="150" t="s">
        <v>159</v>
      </c>
      <c r="AU652" s="150" t="s">
        <v>89</v>
      </c>
      <c r="AV652" s="13" t="s">
        <v>89</v>
      </c>
      <c r="AW652" s="13" t="s">
        <v>38</v>
      </c>
      <c r="AX652" s="13" t="s">
        <v>80</v>
      </c>
      <c r="AY652" s="150" t="s">
        <v>150</v>
      </c>
    </row>
    <row r="653" spans="2:65" s="12" customFormat="1">
      <c r="B653" s="142"/>
      <c r="D653" s="143" t="s">
        <v>159</v>
      </c>
      <c r="E653" s="144" t="s">
        <v>32</v>
      </c>
      <c r="F653" s="145" t="s">
        <v>2001</v>
      </c>
      <c r="H653" s="144" t="s">
        <v>32</v>
      </c>
      <c r="I653" s="146"/>
      <c r="L653" s="142"/>
      <c r="M653" s="147"/>
      <c r="T653" s="148"/>
      <c r="AT653" s="144" t="s">
        <v>159</v>
      </c>
      <c r="AU653" s="144" t="s">
        <v>89</v>
      </c>
      <c r="AV653" s="12" t="s">
        <v>40</v>
      </c>
      <c r="AW653" s="12" t="s">
        <v>38</v>
      </c>
      <c r="AX653" s="12" t="s">
        <v>80</v>
      </c>
      <c r="AY653" s="144" t="s">
        <v>150</v>
      </c>
    </row>
    <row r="654" spans="2:65" s="13" customFormat="1">
      <c r="B654" s="149"/>
      <c r="D654" s="143" t="s">
        <v>159</v>
      </c>
      <c r="E654" s="150" t="s">
        <v>32</v>
      </c>
      <c r="F654" s="151" t="s">
        <v>1470</v>
      </c>
      <c r="H654" s="152">
        <v>6.4109999999999996</v>
      </c>
      <c r="I654" s="153"/>
      <c r="L654" s="149"/>
      <c r="M654" s="154"/>
      <c r="T654" s="155"/>
      <c r="AT654" s="150" t="s">
        <v>159</v>
      </c>
      <c r="AU654" s="150" t="s">
        <v>89</v>
      </c>
      <c r="AV654" s="13" t="s">
        <v>89</v>
      </c>
      <c r="AW654" s="13" t="s">
        <v>38</v>
      </c>
      <c r="AX654" s="13" t="s">
        <v>80</v>
      </c>
      <c r="AY654" s="150" t="s">
        <v>150</v>
      </c>
    </row>
    <row r="655" spans="2:65" s="12" customFormat="1">
      <c r="B655" s="142"/>
      <c r="D655" s="143" t="s">
        <v>159</v>
      </c>
      <c r="E655" s="144" t="s">
        <v>32</v>
      </c>
      <c r="F655" s="145" t="s">
        <v>2002</v>
      </c>
      <c r="H655" s="144" t="s">
        <v>32</v>
      </c>
      <c r="I655" s="146"/>
      <c r="L655" s="142"/>
      <c r="M655" s="147"/>
      <c r="T655" s="148"/>
      <c r="AT655" s="144" t="s">
        <v>159</v>
      </c>
      <c r="AU655" s="144" t="s">
        <v>89</v>
      </c>
      <c r="AV655" s="12" t="s">
        <v>40</v>
      </c>
      <c r="AW655" s="12" t="s">
        <v>38</v>
      </c>
      <c r="AX655" s="12" t="s">
        <v>80</v>
      </c>
      <c r="AY655" s="144" t="s">
        <v>150</v>
      </c>
    </row>
    <row r="656" spans="2:65" s="13" customFormat="1">
      <c r="B656" s="149"/>
      <c r="D656" s="143" t="s">
        <v>159</v>
      </c>
      <c r="E656" s="150" t="s">
        <v>32</v>
      </c>
      <c r="F656" s="151" t="s">
        <v>1473</v>
      </c>
      <c r="H656" s="152">
        <v>70.462999999999994</v>
      </c>
      <c r="I656" s="153"/>
      <c r="L656" s="149"/>
      <c r="M656" s="154"/>
      <c r="T656" s="155"/>
      <c r="AT656" s="150" t="s">
        <v>159</v>
      </c>
      <c r="AU656" s="150" t="s">
        <v>89</v>
      </c>
      <c r="AV656" s="13" t="s">
        <v>89</v>
      </c>
      <c r="AW656" s="13" t="s">
        <v>38</v>
      </c>
      <c r="AX656" s="13" t="s">
        <v>80</v>
      </c>
      <c r="AY656" s="150" t="s">
        <v>150</v>
      </c>
    </row>
    <row r="657" spans="2:65" s="14" customFormat="1">
      <c r="B657" s="156"/>
      <c r="D657" s="143" t="s">
        <v>159</v>
      </c>
      <c r="E657" s="157" t="s">
        <v>32</v>
      </c>
      <c r="F657" s="158" t="s">
        <v>162</v>
      </c>
      <c r="H657" s="159">
        <v>76.92</v>
      </c>
      <c r="I657" s="160"/>
      <c r="L657" s="156"/>
      <c r="M657" s="161"/>
      <c r="T657" s="162"/>
      <c r="AT657" s="157" t="s">
        <v>159</v>
      </c>
      <c r="AU657" s="157" t="s">
        <v>89</v>
      </c>
      <c r="AV657" s="14" t="s">
        <v>157</v>
      </c>
      <c r="AW657" s="14" t="s">
        <v>38</v>
      </c>
      <c r="AX657" s="14" t="s">
        <v>40</v>
      </c>
      <c r="AY657" s="157" t="s">
        <v>150</v>
      </c>
    </row>
    <row r="658" spans="2:65" s="1" customFormat="1" ht="44.25" customHeight="1">
      <c r="B658" s="34"/>
      <c r="C658" s="129" t="s">
        <v>329</v>
      </c>
      <c r="D658" s="129" t="s">
        <v>152</v>
      </c>
      <c r="E658" s="130" t="s">
        <v>2003</v>
      </c>
      <c r="F658" s="131" t="s">
        <v>2004</v>
      </c>
      <c r="G658" s="132" t="s">
        <v>155</v>
      </c>
      <c r="H658" s="133">
        <v>769.2</v>
      </c>
      <c r="I658" s="134"/>
      <c r="J658" s="135">
        <f>ROUND(I658*H658,2)</f>
        <v>0</v>
      </c>
      <c r="K658" s="131" t="s">
        <v>172</v>
      </c>
      <c r="L658" s="34"/>
      <c r="M658" s="136" t="s">
        <v>32</v>
      </c>
      <c r="N658" s="137" t="s">
        <v>51</v>
      </c>
      <c r="P658" s="138">
        <f>O658*H658</f>
        <v>0</v>
      </c>
      <c r="Q658" s="138">
        <v>0</v>
      </c>
      <c r="R658" s="138">
        <f>Q658*H658</f>
        <v>0</v>
      </c>
      <c r="S658" s="138">
        <v>3.5000000000000003E-2</v>
      </c>
      <c r="T658" s="139">
        <f>S658*H658</f>
        <v>26.922000000000004</v>
      </c>
      <c r="AR658" s="140" t="s">
        <v>157</v>
      </c>
      <c r="AT658" s="140" t="s">
        <v>152</v>
      </c>
      <c r="AU658" s="140" t="s">
        <v>89</v>
      </c>
      <c r="AY658" s="18" t="s">
        <v>150</v>
      </c>
      <c r="BE658" s="141">
        <f>IF(N658="základní",J658,0)</f>
        <v>0</v>
      </c>
      <c r="BF658" s="141">
        <f>IF(N658="snížená",J658,0)</f>
        <v>0</v>
      </c>
      <c r="BG658" s="141">
        <f>IF(N658="zákl. přenesená",J658,0)</f>
        <v>0</v>
      </c>
      <c r="BH658" s="141">
        <f>IF(N658="sníž. přenesená",J658,0)</f>
        <v>0</v>
      </c>
      <c r="BI658" s="141">
        <f>IF(N658="nulová",J658,0)</f>
        <v>0</v>
      </c>
      <c r="BJ658" s="18" t="s">
        <v>40</v>
      </c>
      <c r="BK658" s="141">
        <f>ROUND(I658*H658,2)</f>
        <v>0</v>
      </c>
      <c r="BL658" s="18" t="s">
        <v>157</v>
      </c>
      <c r="BM658" s="140" t="s">
        <v>2005</v>
      </c>
    </row>
    <row r="659" spans="2:65" s="1" customFormat="1">
      <c r="B659" s="34"/>
      <c r="D659" s="163" t="s">
        <v>174</v>
      </c>
      <c r="F659" s="164" t="s">
        <v>2006</v>
      </c>
      <c r="I659" s="165"/>
      <c r="L659" s="34"/>
      <c r="M659" s="166"/>
      <c r="T659" s="55"/>
      <c r="AT659" s="18" t="s">
        <v>174</v>
      </c>
      <c r="AU659" s="18" t="s">
        <v>89</v>
      </c>
    </row>
    <row r="660" spans="2:65" s="12" customFormat="1">
      <c r="B660" s="142"/>
      <c r="D660" s="143" t="s">
        <v>159</v>
      </c>
      <c r="E660" s="144" t="s">
        <v>32</v>
      </c>
      <c r="F660" s="145" t="s">
        <v>1603</v>
      </c>
      <c r="H660" s="144" t="s">
        <v>32</v>
      </c>
      <c r="I660" s="146"/>
      <c r="L660" s="142"/>
      <c r="M660" s="147"/>
      <c r="T660" s="148"/>
      <c r="AT660" s="144" t="s">
        <v>159</v>
      </c>
      <c r="AU660" s="144" t="s">
        <v>89</v>
      </c>
      <c r="AV660" s="12" t="s">
        <v>40</v>
      </c>
      <c r="AW660" s="12" t="s">
        <v>38</v>
      </c>
      <c r="AX660" s="12" t="s">
        <v>80</v>
      </c>
      <c r="AY660" s="144" t="s">
        <v>150</v>
      </c>
    </row>
    <row r="661" spans="2:65" s="12" customFormat="1">
      <c r="B661" s="142"/>
      <c r="D661" s="143" t="s">
        <v>159</v>
      </c>
      <c r="E661" s="144" t="s">
        <v>32</v>
      </c>
      <c r="F661" s="145" t="s">
        <v>1809</v>
      </c>
      <c r="H661" s="144" t="s">
        <v>32</v>
      </c>
      <c r="I661" s="146"/>
      <c r="L661" s="142"/>
      <c r="M661" s="147"/>
      <c r="T661" s="148"/>
      <c r="AT661" s="144" t="s">
        <v>159</v>
      </c>
      <c r="AU661" s="144" t="s">
        <v>89</v>
      </c>
      <c r="AV661" s="12" t="s">
        <v>40</v>
      </c>
      <c r="AW661" s="12" t="s">
        <v>38</v>
      </c>
      <c r="AX661" s="12" t="s">
        <v>80</v>
      </c>
      <c r="AY661" s="144" t="s">
        <v>150</v>
      </c>
    </row>
    <row r="662" spans="2:65" s="12" customFormat="1" ht="30.6">
      <c r="B662" s="142"/>
      <c r="D662" s="143" t="s">
        <v>159</v>
      </c>
      <c r="E662" s="144" t="s">
        <v>32</v>
      </c>
      <c r="F662" s="145" t="s">
        <v>1785</v>
      </c>
      <c r="H662" s="144" t="s">
        <v>32</v>
      </c>
      <c r="I662" s="146"/>
      <c r="L662" s="142"/>
      <c r="M662" s="147"/>
      <c r="T662" s="148"/>
      <c r="AT662" s="144" t="s">
        <v>159</v>
      </c>
      <c r="AU662" s="144" t="s">
        <v>89</v>
      </c>
      <c r="AV662" s="12" t="s">
        <v>40</v>
      </c>
      <c r="AW662" s="12" t="s">
        <v>38</v>
      </c>
      <c r="AX662" s="12" t="s">
        <v>80</v>
      </c>
      <c r="AY662" s="144" t="s">
        <v>150</v>
      </c>
    </row>
    <row r="663" spans="2:65" s="13" customFormat="1">
      <c r="B663" s="149"/>
      <c r="D663" s="143" t="s">
        <v>159</v>
      </c>
      <c r="E663" s="150" t="s">
        <v>32</v>
      </c>
      <c r="F663" s="151" t="s">
        <v>1460</v>
      </c>
      <c r="H663" s="152">
        <v>769.2</v>
      </c>
      <c r="I663" s="153"/>
      <c r="L663" s="149"/>
      <c r="M663" s="154"/>
      <c r="T663" s="155"/>
      <c r="AT663" s="150" t="s">
        <v>159</v>
      </c>
      <c r="AU663" s="150" t="s">
        <v>89</v>
      </c>
      <c r="AV663" s="13" t="s">
        <v>89</v>
      </c>
      <c r="AW663" s="13" t="s">
        <v>38</v>
      </c>
      <c r="AX663" s="13" t="s">
        <v>40</v>
      </c>
      <c r="AY663" s="150" t="s">
        <v>150</v>
      </c>
    </row>
    <row r="664" spans="2:65" s="1" customFormat="1" ht="24.15" customHeight="1">
      <c r="B664" s="34"/>
      <c r="C664" s="129" t="s">
        <v>335</v>
      </c>
      <c r="D664" s="129" t="s">
        <v>152</v>
      </c>
      <c r="E664" s="130" t="s">
        <v>2007</v>
      </c>
      <c r="F664" s="131" t="s">
        <v>2008</v>
      </c>
      <c r="G664" s="132" t="s">
        <v>384</v>
      </c>
      <c r="H664" s="133">
        <v>281.37299999999999</v>
      </c>
      <c r="I664" s="134"/>
      <c r="J664" s="135">
        <f>ROUND(I664*H664,2)</f>
        <v>0</v>
      </c>
      <c r="K664" s="131" t="s">
        <v>172</v>
      </c>
      <c r="L664" s="34"/>
      <c r="M664" s="136" t="s">
        <v>32</v>
      </c>
      <c r="N664" s="137" t="s">
        <v>51</v>
      </c>
      <c r="P664" s="138">
        <f>O664*H664</f>
        <v>0</v>
      </c>
      <c r="Q664" s="138">
        <v>0</v>
      </c>
      <c r="R664" s="138">
        <f>Q664*H664</f>
        <v>0</v>
      </c>
      <c r="S664" s="138">
        <v>8.9999999999999993E-3</v>
      </c>
      <c r="T664" s="139">
        <f>S664*H664</f>
        <v>2.5323569999999997</v>
      </c>
      <c r="AR664" s="140" t="s">
        <v>157</v>
      </c>
      <c r="AT664" s="140" t="s">
        <v>152</v>
      </c>
      <c r="AU664" s="140" t="s">
        <v>89</v>
      </c>
      <c r="AY664" s="18" t="s">
        <v>150</v>
      </c>
      <c r="BE664" s="141">
        <f>IF(N664="základní",J664,0)</f>
        <v>0</v>
      </c>
      <c r="BF664" s="141">
        <f>IF(N664="snížená",J664,0)</f>
        <v>0</v>
      </c>
      <c r="BG664" s="141">
        <f>IF(N664="zákl. přenesená",J664,0)</f>
        <v>0</v>
      </c>
      <c r="BH664" s="141">
        <f>IF(N664="sníž. přenesená",J664,0)</f>
        <v>0</v>
      </c>
      <c r="BI664" s="141">
        <f>IF(N664="nulová",J664,0)</f>
        <v>0</v>
      </c>
      <c r="BJ664" s="18" t="s">
        <v>40</v>
      </c>
      <c r="BK664" s="141">
        <f>ROUND(I664*H664,2)</f>
        <v>0</v>
      </c>
      <c r="BL664" s="18" t="s">
        <v>157</v>
      </c>
      <c r="BM664" s="140" t="s">
        <v>2009</v>
      </c>
    </row>
    <row r="665" spans="2:65" s="1" customFormat="1">
      <c r="B665" s="34"/>
      <c r="D665" s="163" t="s">
        <v>174</v>
      </c>
      <c r="F665" s="164" t="s">
        <v>2010</v>
      </c>
      <c r="I665" s="165"/>
      <c r="L665" s="34"/>
      <c r="M665" s="166"/>
      <c r="T665" s="55"/>
      <c r="AT665" s="18" t="s">
        <v>174</v>
      </c>
      <c r="AU665" s="18" t="s">
        <v>89</v>
      </c>
    </row>
    <row r="666" spans="2:65" s="12" customFormat="1">
      <c r="B666" s="142"/>
      <c r="D666" s="143" t="s">
        <v>159</v>
      </c>
      <c r="E666" s="144" t="s">
        <v>32</v>
      </c>
      <c r="F666" s="145" t="s">
        <v>1603</v>
      </c>
      <c r="H666" s="144" t="s">
        <v>32</v>
      </c>
      <c r="I666" s="146"/>
      <c r="L666" s="142"/>
      <c r="M666" s="147"/>
      <c r="T666" s="148"/>
      <c r="AT666" s="144" t="s">
        <v>159</v>
      </c>
      <c r="AU666" s="144" t="s">
        <v>89</v>
      </c>
      <c r="AV666" s="12" t="s">
        <v>40</v>
      </c>
      <c r="AW666" s="12" t="s">
        <v>38</v>
      </c>
      <c r="AX666" s="12" t="s">
        <v>80</v>
      </c>
      <c r="AY666" s="144" t="s">
        <v>150</v>
      </c>
    </row>
    <row r="667" spans="2:65" s="12" customFormat="1">
      <c r="B667" s="142"/>
      <c r="D667" s="143" t="s">
        <v>159</v>
      </c>
      <c r="E667" s="144" t="s">
        <v>32</v>
      </c>
      <c r="F667" s="145" t="s">
        <v>2011</v>
      </c>
      <c r="H667" s="144" t="s">
        <v>32</v>
      </c>
      <c r="I667" s="146"/>
      <c r="L667" s="142"/>
      <c r="M667" s="147"/>
      <c r="T667" s="148"/>
      <c r="AT667" s="144" t="s">
        <v>159</v>
      </c>
      <c r="AU667" s="144" t="s">
        <v>89</v>
      </c>
      <c r="AV667" s="12" t="s">
        <v>40</v>
      </c>
      <c r="AW667" s="12" t="s">
        <v>38</v>
      </c>
      <c r="AX667" s="12" t="s">
        <v>80</v>
      </c>
      <c r="AY667" s="144" t="s">
        <v>150</v>
      </c>
    </row>
    <row r="668" spans="2:65" s="12" customFormat="1">
      <c r="B668" s="142"/>
      <c r="D668" s="143" t="s">
        <v>159</v>
      </c>
      <c r="E668" s="144" t="s">
        <v>32</v>
      </c>
      <c r="F668" s="145" t="s">
        <v>2012</v>
      </c>
      <c r="H668" s="144" t="s">
        <v>32</v>
      </c>
      <c r="I668" s="146"/>
      <c r="L668" s="142"/>
      <c r="M668" s="147"/>
      <c r="T668" s="148"/>
      <c r="AT668" s="144" t="s">
        <v>159</v>
      </c>
      <c r="AU668" s="144" t="s">
        <v>89</v>
      </c>
      <c r="AV668" s="12" t="s">
        <v>40</v>
      </c>
      <c r="AW668" s="12" t="s">
        <v>38</v>
      </c>
      <c r="AX668" s="12" t="s">
        <v>80</v>
      </c>
      <c r="AY668" s="144" t="s">
        <v>150</v>
      </c>
    </row>
    <row r="669" spans="2:65" s="12" customFormat="1">
      <c r="B669" s="142"/>
      <c r="D669" s="143" t="s">
        <v>159</v>
      </c>
      <c r="E669" s="144" t="s">
        <v>32</v>
      </c>
      <c r="F669" s="145" t="s">
        <v>2013</v>
      </c>
      <c r="H669" s="144" t="s">
        <v>32</v>
      </c>
      <c r="I669" s="146"/>
      <c r="L669" s="142"/>
      <c r="M669" s="147"/>
      <c r="T669" s="148"/>
      <c r="AT669" s="144" t="s">
        <v>159</v>
      </c>
      <c r="AU669" s="144" t="s">
        <v>89</v>
      </c>
      <c r="AV669" s="12" t="s">
        <v>40</v>
      </c>
      <c r="AW669" s="12" t="s">
        <v>38</v>
      </c>
      <c r="AX669" s="12" t="s">
        <v>80</v>
      </c>
      <c r="AY669" s="144" t="s">
        <v>150</v>
      </c>
    </row>
    <row r="670" spans="2:65" s="12" customFormat="1">
      <c r="B670" s="142"/>
      <c r="D670" s="143" t="s">
        <v>159</v>
      </c>
      <c r="E670" s="144" t="s">
        <v>32</v>
      </c>
      <c r="F670" s="145" t="s">
        <v>2014</v>
      </c>
      <c r="H670" s="144" t="s">
        <v>32</v>
      </c>
      <c r="I670" s="146"/>
      <c r="L670" s="142"/>
      <c r="M670" s="147"/>
      <c r="T670" s="148"/>
      <c r="AT670" s="144" t="s">
        <v>159</v>
      </c>
      <c r="AU670" s="144" t="s">
        <v>89</v>
      </c>
      <c r="AV670" s="12" t="s">
        <v>40</v>
      </c>
      <c r="AW670" s="12" t="s">
        <v>38</v>
      </c>
      <c r="AX670" s="12" t="s">
        <v>80</v>
      </c>
      <c r="AY670" s="144" t="s">
        <v>150</v>
      </c>
    </row>
    <row r="671" spans="2:65" s="12" customFormat="1">
      <c r="B671" s="142"/>
      <c r="D671" s="143" t="s">
        <v>159</v>
      </c>
      <c r="E671" s="144" t="s">
        <v>32</v>
      </c>
      <c r="F671" s="145" t="s">
        <v>2015</v>
      </c>
      <c r="H671" s="144" t="s">
        <v>32</v>
      </c>
      <c r="I671" s="146"/>
      <c r="L671" s="142"/>
      <c r="M671" s="147"/>
      <c r="T671" s="148"/>
      <c r="AT671" s="144" t="s">
        <v>159</v>
      </c>
      <c r="AU671" s="144" t="s">
        <v>89</v>
      </c>
      <c r="AV671" s="12" t="s">
        <v>40</v>
      </c>
      <c r="AW671" s="12" t="s">
        <v>38</v>
      </c>
      <c r="AX671" s="12" t="s">
        <v>80</v>
      </c>
      <c r="AY671" s="144" t="s">
        <v>150</v>
      </c>
    </row>
    <row r="672" spans="2:65" s="12" customFormat="1">
      <c r="B672" s="142"/>
      <c r="D672" s="143" t="s">
        <v>159</v>
      </c>
      <c r="E672" s="144" t="s">
        <v>32</v>
      </c>
      <c r="F672" s="145" t="s">
        <v>2016</v>
      </c>
      <c r="H672" s="144" t="s">
        <v>32</v>
      </c>
      <c r="I672" s="146"/>
      <c r="L672" s="142"/>
      <c r="M672" s="147"/>
      <c r="T672" s="148"/>
      <c r="AT672" s="144" t="s">
        <v>159</v>
      </c>
      <c r="AU672" s="144" t="s">
        <v>89</v>
      </c>
      <c r="AV672" s="12" t="s">
        <v>40</v>
      </c>
      <c r="AW672" s="12" t="s">
        <v>38</v>
      </c>
      <c r="AX672" s="12" t="s">
        <v>80</v>
      </c>
      <c r="AY672" s="144" t="s">
        <v>150</v>
      </c>
    </row>
    <row r="673" spans="2:65" s="12" customFormat="1">
      <c r="B673" s="142"/>
      <c r="D673" s="143" t="s">
        <v>159</v>
      </c>
      <c r="E673" s="144" t="s">
        <v>32</v>
      </c>
      <c r="F673" s="145" t="s">
        <v>2017</v>
      </c>
      <c r="H673" s="144" t="s">
        <v>32</v>
      </c>
      <c r="I673" s="146"/>
      <c r="L673" s="142"/>
      <c r="M673" s="147"/>
      <c r="T673" s="148"/>
      <c r="AT673" s="144" t="s">
        <v>159</v>
      </c>
      <c r="AU673" s="144" t="s">
        <v>89</v>
      </c>
      <c r="AV673" s="12" t="s">
        <v>40</v>
      </c>
      <c r="AW673" s="12" t="s">
        <v>38</v>
      </c>
      <c r="AX673" s="12" t="s">
        <v>80</v>
      </c>
      <c r="AY673" s="144" t="s">
        <v>150</v>
      </c>
    </row>
    <row r="674" spans="2:65" s="12" customFormat="1">
      <c r="B674" s="142"/>
      <c r="D674" s="143" t="s">
        <v>159</v>
      </c>
      <c r="E674" s="144" t="s">
        <v>32</v>
      </c>
      <c r="F674" s="145" t="s">
        <v>2018</v>
      </c>
      <c r="H674" s="144" t="s">
        <v>32</v>
      </c>
      <c r="I674" s="146"/>
      <c r="L674" s="142"/>
      <c r="M674" s="147"/>
      <c r="T674" s="148"/>
      <c r="AT674" s="144" t="s">
        <v>159</v>
      </c>
      <c r="AU674" s="144" t="s">
        <v>89</v>
      </c>
      <c r="AV674" s="12" t="s">
        <v>40</v>
      </c>
      <c r="AW674" s="12" t="s">
        <v>38</v>
      </c>
      <c r="AX674" s="12" t="s">
        <v>80</v>
      </c>
      <c r="AY674" s="144" t="s">
        <v>150</v>
      </c>
    </row>
    <row r="675" spans="2:65" s="12" customFormat="1">
      <c r="B675" s="142"/>
      <c r="D675" s="143" t="s">
        <v>159</v>
      </c>
      <c r="E675" s="144" t="s">
        <v>32</v>
      </c>
      <c r="F675" s="145" t="s">
        <v>2019</v>
      </c>
      <c r="H675" s="144" t="s">
        <v>32</v>
      </c>
      <c r="I675" s="146"/>
      <c r="L675" s="142"/>
      <c r="M675" s="147"/>
      <c r="T675" s="148"/>
      <c r="AT675" s="144" t="s">
        <v>159</v>
      </c>
      <c r="AU675" s="144" t="s">
        <v>89</v>
      </c>
      <c r="AV675" s="12" t="s">
        <v>40</v>
      </c>
      <c r="AW675" s="12" t="s">
        <v>38</v>
      </c>
      <c r="AX675" s="12" t="s">
        <v>80</v>
      </c>
      <c r="AY675" s="144" t="s">
        <v>150</v>
      </c>
    </row>
    <row r="676" spans="2:65" s="12" customFormat="1">
      <c r="B676" s="142"/>
      <c r="D676" s="143" t="s">
        <v>159</v>
      </c>
      <c r="E676" s="144" t="s">
        <v>32</v>
      </c>
      <c r="F676" s="145" t="s">
        <v>2020</v>
      </c>
      <c r="H676" s="144" t="s">
        <v>32</v>
      </c>
      <c r="I676" s="146"/>
      <c r="L676" s="142"/>
      <c r="M676" s="147"/>
      <c r="T676" s="148"/>
      <c r="AT676" s="144" t="s">
        <v>159</v>
      </c>
      <c r="AU676" s="144" t="s">
        <v>89</v>
      </c>
      <c r="AV676" s="12" t="s">
        <v>40</v>
      </c>
      <c r="AW676" s="12" t="s">
        <v>38</v>
      </c>
      <c r="AX676" s="12" t="s">
        <v>80</v>
      </c>
      <c r="AY676" s="144" t="s">
        <v>150</v>
      </c>
    </row>
    <row r="677" spans="2:65" s="12" customFormat="1">
      <c r="B677" s="142"/>
      <c r="D677" s="143" t="s">
        <v>159</v>
      </c>
      <c r="E677" s="144" t="s">
        <v>32</v>
      </c>
      <c r="F677" s="145" t="s">
        <v>2021</v>
      </c>
      <c r="H677" s="144" t="s">
        <v>32</v>
      </c>
      <c r="I677" s="146"/>
      <c r="L677" s="142"/>
      <c r="M677" s="147"/>
      <c r="T677" s="148"/>
      <c r="AT677" s="144" t="s">
        <v>159</v>
      </c>
      <c r="AU677" s="144" t="s">
        <v>89</v>
      </c>
      <c r="AV677" s="12" t="s">
        <v>40</v>
      </c>
      <c r="AW677" s="12" t="s">
        <v>38</v>
      </c>
      <c r="AX677" s="12" t="s">
        <v>80</v>
      </c>
      <c r="AY677" s="144" t="s">
        <v>150</v>
      </c>
    </row>
    <row r="678" spans="2:65" s="12" customFormat="1">
      <c r="B678" s="142"/>
      <c r="D678" s="143" t="s">
        <v>159</v>
      </c>
      <c r="E678" s="144" t="s">
        <v>32</v>
      </c>
      <c r="F678" s="145" t="s">
        <v>2022</v>
      </c>
      <c r="H678" s="144" t="s">
        <v>32</v>
      </c>
      <c r="I678" s="146"/>
      <c r="L678" s="142"/>
      <c r="M678" s="147"/>
      <c r="T678" s="148"/>
      <c r="AT678" s="144" t="s">
        <v>159</v>
      </c>
      <c r="AU678" s="144" t="s">
        <v>89</v>
      </c>
      <c r="AV678" s="12" t="s">
        <v>40</v>
      </c>
      <c r="AW678" s="12" t="s">
        <v>38</v>
      </c>
      <c r="AX678" s="12" t="s">
        <v>80</v>
      </c>
      <c r="AY678" s="144" t="s">
        <v>150</v>
      </c>
    </row>
    <row r="679" spans="2:65" s="12" customFormat="1">
      <c r="B679" s="142"/>
      <c r="D679" s="143" t="s">
        <v>159</v>
      </c>
      <c r="E679" s="144" t="s">
        <v>32</v>
      </c>
      <c r="F679" s="145" t="s">
        <v>2023</v>
      </c>
      <c r="H679" s="144" t="s">
        <v>32</v>
      </c>
      <c r="I679" s="146"/>
      <c r="L679" s="142"/>
      <c r="M679" s="147"/>
      <c r="T679" s="148"/>
      <c r="AT679" s="144" t="s">
        <v>159</v>
      </c>
      <c r="AU679" s="144" t="s">
        <v>89</v>
      </c>
      <c r="AV679" s="12" t="s">
        <v>40</v>
      </c>
      <c r="AW679" s="12" t="s">
        <v>38</v>
      </c>
      <c r="AX679" s="12" t="s">
        <v>80</v>
      </c>
      <c r="AY679" s="144" t="s">
        <v>150</v>
      </c>
    </row>
    <row r="680" spans="2:65" s="12" customFormat="1">
      <c r="B680" s="142"/>
      <c r="D680" s="143" t="s">
        <v>159</v>
      </c>
      <c r="E680" s="144" t="s">
        <v>32</v>
      </c>
      <c r="F680" s="145" t="s">
        <v>2024</v>
      </c>
      <c r="H680" s="144" t="s">
        <v>32</v>
      </c>
      <c r="I680" s="146"/>
      <c r="L680" s="142"/>
      <c r="M680" s="147"/>
      <c r="T680" s="148"/>
      <c r="AT680" s="144" t="s">
        <v>159</v>
      </c>
      <c r="AU680" s="144" t="s">
        <v>89</v>
      </c>
      <c r="AV680" s="12" t="s">
        <v>40</v>
      </c>
      <c r="AW680" s="12" t="s">
        <v>38</v>
      </c>
      <c r="AX680" s="12" t="s">
        <v>80</v>
      </c>
      <c r="AY680" s="144" t="s">
        <v>150</v>
      </c>
    </row>
    <row r="681" spans="2:65" s="12" customFormat="1">
      <c r="B681" s="142"/>
      <c r="D681" s="143" t="s">
        <v>159</v>
      </c>
      <c r="E681" s="144" t="s">
        <v>32</v>
      </c>
      <c r="F681" s="145" t="s">
        <v>2025</v>
      </c>
      <c r="H681" s="144" t="s">
        <v>32</v>
      </c>
      <c r="I681" s="146"/>
      <c r="L681" s="142"/>
      <c r="M681" s="147"/>
      <c r="T681" s="148"/>
      <c r="AT681" s="144" t="s">
        <v>159</v>
      </c>
      <c r="AU681" s="144" t="s">
        <v>89</v>
      </c>
      <c r="AV681" s="12" t="s">
        <v>40</v>
      </c>
      <c r="AW681" s="12" t="s">
        <v>38</v>
      </c>
      <c r="AX681" s="12" t="s">
        <v>80</v>
      </c>
      <c r="AY681" s="144" t="s">
        <v>150</v>
      </c>
    </row>
    <row r="682" spans="2:65" s="12" customFormat="1">
      <c r="B682" s="142"/>
      <c r="D682" s="143" t="s">
        <v>159</v>
      </c>
      <c r="E682" s="144" t="s">
        <v>32</v>
      </c>
      <c r="F682" s="145" t="s">
        <v>2026</v>
      </c>
      <c r="H682" s="144" t="s">
        <v>32</v>
      </c>
      <c r="I682" s="146"/>
      <c r="L682" s="142"/>
      <c r="M682" s="147"/>
      <c r="T682" s="148"/>
      <c r="AT682" s="144" t="s">
        <v>159</v>
      </c>
      <c r="AU682" s="144" t="s">
        <v>89</v>
      </c>
      <c r="AV682" s="12" t="s">
        <v>40</v>
      </c>
      <c r="AW682" s="12" t="s">
        <v>38</v>
      </c>
      <c r="AX682" s="12" t="s">
        <v>80</v>
      </c>
      <c r="AY682" s="144" t="s">
        <v>150</v>
      </c>
    </row>
    <row r="683" spans="2:65" s="12" customFormat="1">
      <c r="B683" s="142"/>
      <c r="D683" s="143" t="s">
        <v>159</v>
      </c>
      <c r="E683" s="144" t="s">
        <v>32</v>
      </c>
      <c r="F683" s="145" t="s">
        <v>2027</v>
      </c>
      <c r="H683" s="144" t="s">
        <v>32</v>
      </c>
      <c r="I683" s="146"/>
      <c r="L683" s="142"/>
      <c r="M683" s="147"/>
      <c r="T683" s="148"/>
      <c r="AT683" s="144" t="s">
        <v>159</v>
      </c>
      <c r="AU683" s="144" t="s">
        <v>89</v>
      </c>
      <c r="AV683" s="12" t="s">
        <v>40</v>
      </c>
      <c r="AW683" s="12" t="s">
        <v>38</v>
      </c>
      <c r="AX683" s="12" t="s">
        <v>80</v>
      </c>
      <c r="AY683" s="144" t="s">
        <v>150</v>
      </c>
    </row>
    <row r="684" spans="2:65" s="12" customFormat="1">
      <c r="B684" s="142"/>
      <c r="D684" s="143" t="s">
        <v>159</v>
      </c>
      <c r="E684" s="144" t="s">
        <v>32</v>
      </c>
      <c r="F684" s="145" t="s">
        <v>2028</v>
      </c>
      <c r="H684" s="144" t="s">
        <v>32</v>
      </c>
      <c r="I684" s="146"/>
      <c r="L684" s="142"/>
      <c r="M684" s="147"/>
      <c r="T684" s="148"/>
      <c r="AT684" s="144" t="s">
        <v>159</v>
      </c>
      <c r="AU684" s="144" t="s">
        <v>89</v>
      </c>
      <c r="AV684" s="12" t="s">
        <v>40</v>
      </c>
      <c r="AW684" s="12" t="s">
        <v>38</v>
      </c>
      <c r="AX684" s="12" t="s">
        <v>80</v>
      </c>
      <c r="AY684" s="144" t="s">
        <v>150</v>
      </c>
    </row>
    <row r="685" spans="2:65" s="12" customFormat="1">
      <c r="B685" s="142"/>
      <c r="D685" s="143" t="s">
        <v>159</v>
      </c>
      <c r="E685" s="144" t="s">
        <v>32</v>
      </c>
      <c r="F685" s="145" t="s">
        <v>2029</v>
      </c>
      <c r="H685" s="144" t="s">
        <v>32</v>
      </c>
      <c r="I685" s="146"/>
      <c r="L685" s="142"/>
      <c r="M685" s="147"/>
      <c r="T685" s="148"/>
      <c r="AT685" s="144" t="s">
        <v>159</v>
      </c>
      <c r="AU685" s="144" t="s">
        <v>89</v>
      </c>
      <c r="AV685" s="12" t="s">
        <v>40</v>
      </c>
      <c r="AW685" s="12" t="s">
        <v>38</v>
      </c>
      <c r="AX685" s="12" t="s">
        <v>80</v>
      </c>
      <c r="AY685" s="144" t="s">
        <v>150</v>
      </c>
    </row>
    <row r="686" spans="2:65" s="13" customFormat="1">
      <c r="B686" s="149"/>
      <c r="D686" s="143" t="s">
        <v>159</v>
      </c>
      <c r="E686" s="150" t="s">
        <v>32</v>
      </c>
      <c r="F686" s="151" t="s">
        <v>1476</v>
      </c>
      <c r="H686" s="152">
        <v>281.37299999999999</v>
      </c>
      <c r="I686" s="153"/>
      <c r="L686" s="149"/>
      <c r="M686" s="154"/>
      <c r="T686" s="155"/>
      <c r="AT686" s="150" t="s">
        <v>159</v>
      </c>
      <c r="AU686" s="150" t="s">
        <v>89</v>
      </c>
      <c r="AV686" s="13" t="s">
        <v>89</v>
      </c>
      <c r="AW686" s="13" t="s">
        <v>38</v>
      </c>
      <c r="AX686" s="13" t="s">
        <v>40</v>
      </c>
      <c r="AY686" s="150" t="s">
        <v>150</v>
      </c>
    </row>
    <row r="687" spans="2:65" s="1" customFormat="1" ht="33" customHeight="1">
      <c r="B687" s="34"/>
      <c r="C687" s="129" t="s">
        <v>340</v>
      </c>
      <c r="D687" s="129" t="s">
        <v>152</v>
      </c>
      <c r="E687" s="130" t="s">
        <v>2030</v>
      </c>
      <c r="F687" s="131" t="s">
        <v>2031</v>
      </c>
      <c r="G687" s="132" t="s">
        <v>155</v>
      </c>
      <c r="H687" s="133">
        <v>856.45</v>
      </c>
      <c r="I687" s="134"/>
      <c r="J687" s="135">
        <f>ROUND(I687*H687,2)</f>
        <v>0</v>
      </c>
      <c r="K687" s="131" t="s">
        <v>172</v>
      </c>
      <c r="L687" s="34"/>
      <c r="M687" s="136" t="s">
        <v>32</v>
      </c>
      <c r="N687" s="137" t="s">
        <v>51</v>
      </c>
      <c r="P687" s="138">
        <f>O687*H687</f>
        <v>0</v>
      </c>
      <c r="Q687" s="138">
        <v>0</v>
      </c>
      <c r="R687" s="138">
        <f>Q687*H687</f>
        <v>0</v>
      </c>
      <c r="S687" s="138">
        <v>4.0000000000000001E-3</v>
      </c>
      <c r="T687" s="139">
        <f>S687*H687</f>
        <v>3.4258000000000002</v>
      </c>
      <c r="AR687" s="140" t="s">
        <v>157</v>
      </c>
      <c r="AT687" s="140" t="s">
        <v>152</v>
      </c>
      <c r="AU687" s="140" t="s">
        <v>89</v>
      </c>
      <c r="AY687" s="18" t="s">
        <v>150</v>
      </c>
      <c r="BE687" s="141">
        <f>IF(N687="základní",J687,0)</f>
        <v>0</v>
      </c>
      <c r="BF687" s="141">
        <f>IF(N687="snížená",J687,0)</f>
        <v>0</v>
      </c>
      <c r="BG687" s="141">
        <f>IF(N687="zákl. přenesená",J687,0)</f>
        <v>0</v>
      </c>
      <c r="BH687" s="141">
        <f>IF(N687="sníž. přenesená",J687,0)</f>
        <v>0</v>
      </c>
      <c r="BI687" s="141">
        <f>IF(N687="nulová",J687,0)</f>
        <v>0</v>
      </c>
      <c r="BJ687" s="18" t="s">
        <v>40</v>
      </c>
      <c r="BK687" s="141">
        <f>ROUND(I687*H687,2)</f>
        <v>0</v>
      </c>
      <c r="BL687" s="18" t="s">
        <v>157</v>
      </c>
      <c r="BM687" s="140" t="s">
        <v>2032</v>
      </c>
    </row>
    <row r="688" spans="2:65" s="1" customFormat="1">
      <c r="B688" s="34"/>
      <c r="D688" s="163" t="s">
        <v>174</v>
      </c>
      <c r="F688" s="164" t="s">
        <v>2033</v>
      </c>
      <c r="I688" s="165"/>
      <c r="L688" s="34"/>
      <c r="M688" s="166"/>
      <c r="T688" s="55"/>
      <c r="AT688" s="18" t="s">
        <v>174</v>
      </c>
      <c r="AU688" s="18" t="s">
        <v>89</v>
      </c>
    </row>
    <row r="689" spans="2:51" s="12" customFormat="1">
      <c r="B689" s="142"/>
      <c r="D689" s="143" t="s">
        <v>159</v>
      </c>
      <c r="E689" s="144" t="s">
        <v>32</v>
      </c>
      <c r="F689" s="145" t="s">
        <v>1603</v>
      </c>
      <c r="H689" s="144" t="s">
        <v>32</v>
      </c>
      <c r="I689" s="146"/>
      <c r="L689" s="142"/>
      <c r="M689" s="147"/>
      <c r="T689" s="148"/>
      <c r="AT689" s="144" t="s">
        <v>159</v>
      </c>
      <c r="AU689" s="144" t="s">
        <v>89</v>
      </c>
      <c r="AV689" s="12" t="s">
        <v>40</v>
      </c>
      <c r="AW689" s="12" t="s">
        <v>38</v>
      </c>
      <c r="AX689" s="12" t="s">
        <v>80</v>
      </c>
      <c r="AY689" s="144" t="s">
        <v>150</v>
      </c>
    </row>
    <row r="690" spans="2:51" s="12" customFormat="1">
      <c r="B690" s="142"/>
      <c r="D690" s="143" t="s">
        <v>159</v>
      </c>
      <c r="E690" s="144" t="s">
        <v>32</v>
      </c>
      <c r="F690" s="145" t="s">
        <v>1604</v>
      </c>
      <c r="H690" s="144" t="s">
        <v>32</v>
      </c>
      <c r="I690" s="146"/>
      <c r="L690" s="142"/>
      <c r="M690" s="147"/>
      <c r="T690" s="148"/>
      <c r="AT690" s="144" t="s">
        <v>159</v>
      </c>
      <c r="AU690" s="144" t="s">
        <v>89</v>
      </c>
      <c r="AV690" s="12" t="s">
        <v>40</v>
      </c>
      <c r="AW690" s="12" t="s">
        <v>38</v>
      </c>
      <c r="AX690" s="12" t="s">
        <v>80</v>
      </c>
      <c r="AY690" s="144" t="s">
        <v>150</v>
      </c>
    </row>
    <row r="691" spans="2:51" s="12" customFormat="1">
      <c r="B691" s="142"/>
      <c r="D691" s="143" t="s">
        <v>159</v>
      </c>
      <c r="E691" s="144" t="s">
        <v>32</v>
      </c>
      <c r="F691" s="145" t="s">
        <v>1605</v>
      </c>
      <c r="H691" s="144" t="s">
        <v>32</v>
      </c>
      <c r="I691" s="146"/>
      <c r="L691" s="142"/>
      <c r="M691" s="147"/>
      <c r="T691" s="148"/>
      <c r="AT691" s="144" t="s">
        <v>159</v>
      </c>
      <c r="AU691" s="144" t="s">
        <v>89</v>
      </c>
      <c r="AV691" s="12" t="s">
        <v>40</v>
      </c>
      <c r="AW691" s="12" t="s">
        <v>38</v>
      </c>
      <c r="AX691" s="12" t="s">
        <v>80</v>
      </c>
      <c r="AY691" s="144" t="s">
        <v>150</v>
      </c>
    </row>
    <row r="692" spans="2:51" s="12" customFormat="1">
      <c r="B692" s="142"/>
      <c r="D692" s="143" t="s">
        <v>159</v>
      </c>
      <c r="E692" s="144" t="s">
        <v>32</v>
      </c>
      <c r="F692" s="145" t="s">
        <v>1606</v>
      </c>
      <c r="H692" s="144" t="s">
        <v>32</v>
      </c>
      <c r="I692" s="146"/>
      <c r="L692" s="142"/>
      <c r="M692" s="147"/>
      <c r="T692" s="148"/>
      <c r="AT692" s="144" t="s">
        <v>159</v>
      </c>
      <c r="AU692" s="144" t="s">
        <v>89</v>
      </c>
      <c r="AV692" s="12" t="s">
        <v>40</v>
      </c>
      <c r="AW692" s="12" t="s">
        <v>38</v>
      </c>
      <c r="AX692" s="12" t="s">
        <v>80</v>
      </c>
      <c r="AY692" s="144" t="s">
        <v>150</v>
      </c>
    </row>
    <row r="693" spans="2:51" s="12" customFormat="1">
      <c r="B693" s="142"/>
      <c r="D693" s="143" t="s">
        <v>159</v>
      </c>
      <c r="E693" s="144" t="s">
        <v>32</v>
      </c>
      <c r="F693" s="145" t="s">
        <v>1607</v>
      </c>
      <c r="H693" s="144" t="s">
        <v>32</v>
      </c>
      <c r="I693" s="146"/>
      <c r="L693" s="142"/>
      <c r="M693" s="147"/>
      <c r="T693" s="148"/>
      <c r="AT693" s="144" t="s">
        <v>159</v>
      </c>
      <c r="AU693" s="144" t="s">
        <v>89</v>
      </c>
      <c r="AV693" s="12" t="s">
        <v>40</v>
      </c>
      <c r="AW693" s="12" t="s">
        <v>38</v>
      </c>
      <c r="AX693" s="12" t="s">
        <v>80</v>
      </c>
      <c r="AY693" s="144" t="s">
        <v>150</v>
      </c>
    </row>
    <row r="694" spans="2:51" s="12" customFormat="1">
      <c r="B694" s="142"/>
      <c r="D694" s="143" t="s">
        <v>159</v>
      </c>
      <c r="E694" s="144" t="s">
        <v>32</v>
      </c>
      <c r="F694" s="145" t="s">
        <v>1608</v>
      </c>
      <c r="H694" s="144" t="s">
        <v>32</v>
      </c>
      <c r="I694" s="146"/>
      <c r="L694" s="142"/>
      <c r="M694" s="147"/>
      <c r="T694" s="148"/>
      <c r="AT694" s="144" t="s">
        <v>159</v>
      </c>
      <c r="AU694" s="144" t="s">
        <v>89</v>
      </c>
      <c r="AV694" s="12" t="s">
        <v>40</v>
      </c>
      <c r="AW694" s="12" t="s">
        <v>38</v>
      </c>
      <c r="AX694" s="12" t="s">
        <v>80</v>
      </c>
      <c r="AY694" s="144" t="s">
        <v>150</v>
      </c>
    </row>
    <row r="695" spans="2:51" s="12" customFormat="1">
      <c r="B695" s="142"/>
      <c r="D695" s="143" t="s">
        <v>159</v>
      </c>
      <c r="E695" s="144" t="s">
        <v>32</v>
      </c>
      <c r="F695" s="145" t="s">
        <v>1609</v>
      </c>
      <c r="H695" s="144" t="s">
        <v>32</v>
      </c>
      <c r="I695" s="146"/>
      <c r="L695" s="142"/>
      <c r="M695" s="147"/>
      <c r="T695" s="148"/>
      <c r="AT695" s="144" t="s">
        <v>159</v>
      </c>
      <c r="AU695" s="144" t="s">
        <v>89</v>
      </c>
      <c r="AV695" s="12" t="s">
        <v>40</v>
      </c>
      <c r="AW695" s="12" t="s">
        <v>38</v>
      </c>
      <c r="AX695" s="12" t="s">
        <v>80</v>
      </c>
      <c r="AY695" s="144" t="s">
        <v>150</v>
      </c>
    </row>
    <row r="696" spans="2:51" s="12" customFormat="1">
      <c r="B696" s="142"/>
      <c r="D696" s="143" t="s">
        <v>159</v>
      </c>
      <c r="E696" s="144" t="s">
        <v>32</v>
      </c>
      <c r="F696" s="145" t="s">
        <v>1610</v>
      </c>
      <c r="H696" s="144" t="s">
        <v>32</v>
      </c>
      <c r="I696" s="146"/>
      <c r="L696" s="142"/>
      <c r="M696" s="147"/>
      <c r="T696" s="148"/>
      <c r="AT696" s="144" t="s">
        <v>159</v>
      </c>
      <c r="AU696" s="144" t="s">
        <v>89</v>
      </c>
      <c r="AV696" s="12" t="s">
        <v>40</v>
      </c>
      <c r="AW696" s="12" t="s">
        <v>38</v>
      </c>
      <c r="AX696" s="12" t="s">
        <v>80</v>
      </c>
      <c r="AY696" s="144" t="s">
        <v>150</v>
      </c>
    </row>
    <row r="697" spans="2:51" s="12" customFormat="1">
      <c r="B697" s="142"/>
      <c r="D697" s="143" t="s">
        <v>159</v>
      </c>
      <c r="E697" s="144" t="s">
        <v>32</v>
      </c>
      <c r="F697" s="145" t="s">
        <v>1611</v>
      </c>
      <c r="H697" s="144" t="s">
        <v>32</v>
      </c>
      <c r="I697" s="146"/>
      <c r="L697" s="142"/>
      <c r="M697" s="147"/>
      <c r="T697" s="148"/>
      <c r="AT697" s="144" t="s">
        <v>159</v>
      </c>
      <c r="AU697" s="144" t="s">
        <v>89</v>
      </c>
      <c r="AV697" s="12" t="s">
        <v>40</v>
      </c>
      <c r="AW697" s="12" t="s">
        <v>38</v>
      </c>
      <c r="AX697" s="12" t="s">
        <v>80</v>
      </c>
      <c r="AY697" s="144" t="s">
        <v>150</v>
      </c>
    </row>
    <row r="698" spans="2:51" s="12" customFormat="1">
      <c r="B698" s="142"/>
      <c r="D698" s="143" t="s">
        <v>159</v>
      </c>
      <c r="E698" s="144" t="s">
        <v>32</v>
      </c>
      <c r="F698" s="145" t="s">
        <v>1612</v>
      </c>
      <c r="H698" s="144" t="s">
        <v>32</v>
      </c>
      <c r="I698" s="146"/>
      <c r="L698" s="142"/>
      <c r="M698" s="147"/>
      <c r="T698" s="148"/>
      <c r="AT698" s="144" t="s">
        <v>159</v>
      </c>
      <c r="AU698" s="144" t="s">
        <v>89</v>
      </c>
      <c r="AV698" s="12" t="s">
        <v>40</v>
      </c>
      <c r="AW698" s="12" t="s">
        <v>38</v>
      </c>
      <c r="AX698" s="12" t="s">
        <v>80</v>
      </c>
      <c r="AY698" s="144" t="s">
        <v>150</v>
      </c>
    </row>
    <row r="699" spans="2:51" s="12" customFormat="1">
      <c r="B699" s="142"/>
      <c r="D699" s="143" t="s">
        <v>159</v>
      </c>
      <c r="E699" s="144" t="s">
        <v>32</v>
      </c>
      <c r="F699" s="145" t="s">
        <v>1613</v>
      </c>
      <c r="H699" s="144" t="s">
        <v>32</v>
      </c>
      <c r="I699" s="146"/>
      <c r="L699" s="142"/>
      <c r="M699" s="147"/>
      <c r="T699" s="148"/>
      <c r="AT699" s="144" t="s">
        <v>159</v>
      </c>
      <c r="AU699" s="144" t="s">
        <v>89</v>
      </c>
      <c r="AV699" s="12" t="s">
        <v>40</v>
      </c>
      <c r="AW699" s="12" t="s">
        <v>38</v>
      </c>
      <c r="AX699" s="12" t="s">
        <v>80</v>
      </c>
      <c r="AY699" s="144" t="s">
        <v>150</v>
      </c>
    </row>
    <row r="700" spans="2:51" s="12" customFormat="1">
      <c r="B700" s="142"/>
      <c r="D700" s="143" t="s">
        <v>159</v>
      </c>
      <c r="E700" s="144" t="s">
        <v>32</v>
      </c>
      <c r="F700" s="145" t="s">
        <v>1614</v>
      </c>
      <c r="H700" s="144" t="s">
        <v>32</v>
      </c>
      <c r="I700" s="146"/>
      <c r="L700" s="142"/>
      <c r="M700" s="147"/>
      <c r="T700" s="148"/>
      <c r="AT700" s="144" t="s">
        <v>159</v>
      </c>
      <c r="AU700" s="144" t="s">
        <v>89</v>
      </c>
      <c r="AV700" s="12" t="s">
        <v>40</v>
      </c>
      <c r="AW700" s="12" t="s">
        <v>38</v>
      </c>
      <c r="AX700" s="12" t="s">
        <v>80</v>
      </c>
      <c r="AY700" s="144" t="s">
        <v>150</v>
      </c>
    </row>
    <row r="701" spans="2:51" s="12" customFormat="1">
      <c r="B701" s="142"/>
      <c r="D701" s="143" t="s">
        <v>159</v>
      </c>
      <c r="E701" s="144" t="s">
        <v>32</v>
      </c>
      <c r="F701" s="145" t="s">
        <v>1615</v>
      </c>
      <c r="H701" s="144" t="s">
        <v>32</v>
      </c>
      <c r="I701" s="146"/>
      <c r="L701" s="142"/>
      <c r="M701" s="147"/>
      <c r="T701" s="148"/>
      <c r="AT701" s="144" t="s">
        <v>159</v>
      </c>
      <c r="AU701" s="144" t="s">
        <v>89</v>
      </c>
      <c r="AV701" s="12" t="s">
        <v>40</v>
      </c>
      <c r="AW701" s="12" t="s">
        <v>38</v>
      </c>
      <c r="AX701" s="12" t="s">
        <v>80</v>
      </c>
      <c r="AY701" s="144" t="s">
        <v>150</v>
      </c>
    </row>
    <row r="702" spans="2:51" s="12" customFormat="1">
      <c r="B702" s="142"/>
      <c r="D702" s="143" t="s">
        <v>159</v>
      </c>
      <c r="E702" s="144" t="s">
        <v>32</v>
      </c>
      <c r="F702" s="145" t="s">
        <v>1616</v>
      </c>
      <c r="H702" s="144" t="s">
        <v>32</v>
      </c>
      <c r="I702" s="146"/>
      <c r="L702" s="142"/>
      <c r="M702" s="147"/>
      <c r="T702" s="148"/>
      <c r="AT702" s="144" t="s">
        <v>159</v>
      </c>
      <c r="AU702" s="144" t="s">
        <v>89</v>
      </c>
      <c r="AV702" s="12" t="s">
        <v>40</v>
      </c>
      <c r="AW702" s="12" t="s">
        <v>38</v>
      </c>
      <c r="AX702" s="12" t="s">
        <v>80</v>
      </c>
      <c r="AY702" s="144" t="s">
        <v>150</v>
      </c>
    </row>
    <row r="703" spans="2:51" s="12" customFormat="1">
      <c r="B703" s="142"/>
      <c r="D703" s="143" t="s">
        <v>159</v>
      </c>
      <c r="E703" s="144" t="s">
        <v>32</v>
      </c>
      <c r="F703" s="145" t="s">
        <v>1617</v>
      </c>
      <c r="H703" s="144" t="s">
        <v>32</v>
      </c>
      <c r="I703" s="146"/>
      <c r="L703" s="142"/>
      <c r="M703" s="147"/>
      <c r="T703" s="148"/>
      <c r="AT703" s="144" t="s">
        <v>159</v>
      </c>
      <c r="AU703" s="144" t="s">
        <v>89</v>
      </c>
      <c r="AV703" s="12" t="s">
        <v>40</v>
      </c>
      <c r="AW703" s="12" t="s">
        <v>38</v>
      </c>
      <c r="AX703" s="12" t="s">
        <v>80</v>
      </c>
      <c r="AY703" s="144" t="s">
        <v>150</v>
      </c>
    </row>
    <row r="704" spans="2:51" s="12" customFormat="1">
      <c r="B704" s="142"/>
      <c r="D704" s="143" t="s">
        <v>159</v>
      </c>
      <c r="E704" s="144" t="s">
        <v>32</v>
      </c>
      <c r="F704" s="145" t="s">
        <v>1618</v>
      </c>
      <c r="H704" s="144" t="s">
        <v>32</v>
      </c>
      <c r="I704" s="146"/>
      <c r="L704" s="142"/>
      <c r="M704" s="147"/>
      <c r="T704" s="148"/>
      <c r="AT704" s="144" t="s">
        <v>159</v>
      </c>
      <c r="AU704" s="144" t="s">
        <v>89</v>
      </c>
      <c r="AV704" s="12" t="s">
        <v>40</v>
      </c>
      <c r="AW704" s="12" t="s">
        <v>38</v>
      </c>
      <c r="AX704" s="12" t="s">
        <v>80</v>
      </c>
      <c r="AY704" s="144" t="s">
        <v>150</v>
      </c>
    </row>
    <row r="705" spans="2:51" s="12" customFormat="1">
      <c r="B705" s="142"/>
      <c r="D705" s="143" t="s">
        <v>159</v>
      </c>
      <c r="E705" s="144" t="s">
        <v>32</v>
      </c>
      <c r="F705" s="145" t="s">
        <v>1619</v>
      </c>
      <c r="H705" s="144" t="s">
        <v>32</v>
      </c>
      <c r="I705" s="146"/>
      <c r="L705" s="142"/>
      <c r="M705" s="147"/>
      <c r="T705" s="148"/>
      <c r="AT705" s="144" t="s">
        <v>159</v>
      </c>
      <c r="AU705" s="144" t="s">
        <v>89</v>
      </c>
      <c r="AV705" s="12" t="s">
        <v>40</v>
      </c>
      <c r="AW705" s="12" t="s">
        <v>38</v>
      </c>
      <c r="AX705" s="12" t="s">
        <v>80</v>
      </c>
      <c r="AY705" s="144" t="s">
        <v>150</v>
      </c>
    </row>
    <row r="706" spans="2:51" s="12" customFormat="1">
      <c r="B706" s="142"/>
      <c r="D706" s="143" t="s">
        <v>159</v>
      </c>
      <c r="E706" s="144" t="s">
        <v>32</v>
      </c>
      <c r="F706" s="145" t="s">
        <v>1620</v>
      </c>
      <c r="H706" s="144" t="s">
        <v>32</v>
      </c>
      <c r="I706" s="146"/>
      <c r="L706" s="142"/>
      <c r="M706" s="147"/>
      <c r="T706" s="148"/>
      <c r="AT706" s="144" t="s">
        <v>159</v>
      </c>
      <c r="AU706" s="144" t="s">
        <v>89</v>
      </c>
      <c r="AV706" s="12" t="s">
        <v>40</v>
      </c>
      <c r="AW706" s="12" t="s">
        <v>38</v>
      </c>
      <c r="AX706" s="12" t="s">
        <v>80</v>
      </c>
      <c r="AY706" s="144" t="s">
        <v>150</v>
      </c>
    </row>
    <row r="707" spans="2:51" s="12" customFormat="1">
      <c r="B707" s="142"/>
      <c r="D707" s="143" t="s">
        <v>159</v>
      </c>
      <c r="E707" s="144" t="s">
        <v>32</v>
      </c>
      <c r="F707" s="145" t="s">
        <v>1621</v>
      </c>
      <c r="H707" s="144" t="s">
        <v>32</v>
      </c>
      <c r="I707" s="146"/>
      <c r="L707" s="142"/>
      <c r="M707" s="147"/>
      <c r="T707" s="148"/>
      <c r="AT707" s="144" t="s">
        <v>159</v>
      </c>
      <c r="AU707" s="144" t="s">
        <v>89</v>
      </c>
      <c r="AV707" s="12" t="s">
        <v>40</v>
      </c>
      <c r="AW707" s="12" t="s">
        <v>38</v>
      </c>
      <c r="AX707" s="12" t="s">
        <v>80</v>
      </c>
      <c r="AY707" s="144" t="s">
        <v>150</v>
      </c>
    </row>
    <row r="708" spans="2:51" s="12" customFormat="1">
      <c r="B708" s="142"/>
      <c r="D708" s="143" t="s">
        <v>159</v>
      </c>
      <c r="E708" s="144" t="s">
        <v>32</v>
      </c>
      <c r="F708" s="145" t="s">
        <v>1622</v>
      </c>
      <c r="H708" s="144" t="s">
        <v>32</v>
      </c>
      <c r="I708" s="146"/>
      <c r="L708" s="142"/>
      <c r="M708" s="147"/>
      <c r="T708" s="148"/>
      <c r="AT708" s="144" t="s">
        <v>159</v>
      </c>
      <c r="AU708" s="144" t="s">
        <v>89</v>
      </c>
      <c r="AV708" s="12" t="s">
        <v>40</v>
      </c>
      <c r="AW708" s="12" t="s">
        <v>38</v>
      </c>
      <c r="AX708" s="12" t="s">
        <v>80</v>
      </c>
      <c r="AY708" s="144" t="s">
        <v>150</v>
      </c>
    </row>
    <row r="709" spans="2:51" s="12" customFormat="1">
      <c r="B709" s="142"/>
      <c r="D709" s="143" t="s">
        <v>159</v>
      </c>
      <c r="E709" s="144" t="s">
        <v>32</v>
      </c>
      <c r="F709" s="145" t="s">
        <v>1623</v>
      </c>
      <c r="H709" s="144" t="s">
        <v>32</v>
      </c>
      <c r="I709" s="146"/>
      <c r="L709" s="142"/>
      <c r="M709" s="147"/>
      <c r="T709" s="148"/>
      <c r="AT709" s="144" t="s">
        <v>159</v>
      </c>
      <c r="AU709" s="144" t="s">
        <v>89</v>
      </c>
      <c r="AV709" s="12" t="s">
        <v>40</v>
      </c>
      <c r="AW709" s="12" t="s">
        <v>38</v>
      </c>
      <c r="AX709" s="12" t="s">
        <v>80</v>
      </c>
      <c r="AY709" s="144" t="s">
        <v>150</v>
      </c>
    </row>
    <row r="710" spans="2:51" s="12" customFormat="1">
      <c r="B710" s="142"/>
      <c r="D710" s="143" t="s">
        <v>159</v>
      </c>
      <c r="E710" s="144" t="s">
        <v>32</v>
      </c>
      <c r="F710" s="145" t="s">
        <v>1624</v>
      </c>
      <c r="H710" s="144" t="s">
        <v>32</v>
      </c>
      <c r="I710" s="146"/>
      <c r="L710" s="142"/>
      <c r="M710" s="147"/>
      <c r="T710" s="148"/>
      <c r="AT710" s="144" t="s">
        <v>159</v>
      </c>
      <c r="AU710" s="144" t="s">
        <v>89</v>
      </c>
      <c r="AV710" s="12" t="s">
        <v>40</v>
      </c>
      <c r="AW710" s="12" t="s">
        <v>38</v>
      </c>
      <c r="AX710" s="12" t="s">
        <v>80</v>
      </c>
      <c r="AY710" s="144" t="s">
        <v>150</v>
      </c>
    </row>
    <row r="711" spans="2:51" s="12" customFormat="1">
      <c r="B711" s="142"/>
      <c r="D711" s="143" t="s">
        <v>159</v>
      </c>
      <c r="E711" s="144" t="s">
        <v>32</v>
      </c>
      <c r="F711" s="145" t="s">
        <v>1625</v>
      </c>
      <c r="H711" s="144" t="s">
        <v>32</v>
      </c>
      <c r="I711" s="146"/>
      <c r="L711" s="142"/>
      <c r="M711" s="147"/>
      <c r="T711" s="148"/>
      <c r="AT711" s="144" t="s">
        <v>159</v>
      </c>
      <c r="AU711" s="144" t="s">
        <v>89</v>
      </c>
      <c r="AV711" s="12" t="s">
        <v>40</v>
      </c>
      <c r="AW711" s="12" t="s">
        <v>38</v>
      </c>
      <c r="AX711" s="12" t="s">
        <v>80</v>
      </c>
      <c r="AY711" s="144" t="s">
        <v>150</v>
      </c>
    </row>
    <row r="712" spans="2:51" s="12" customFormat="1">
      <c r="B712" s="142"/>
      <c r="D712" s="143" t="s">
        <v>159</v>
      </c>
      <c r="E712" s="144" t="s">
        <v>32</v>
      </c>
      <c r="F712" s="145" t="s">
        <v>1626</v>
      </c>
      <c r="H712" s="144" t="s">
        <v>32</v>
      </c>
      <c r="I712" s="146"/>
      <c r="L712" s="142"/>
      <c r="M712" s="147"/>
      <c r="T712" s="148"/>
      <c r="AT712" s="144" t="s">
        <v>159</v>
      </c>
      <c r="AU712" s="144" t="s">
        <v>89</v>
      </c>
      <c r="AV712" s="12" t="s">
        <v>40</v>
      </c>
      <c r="AW712" s="12" t="s">
        <v>38</v>
      </c>
      <c r="AX712" s="12" t="s">
        <v>80</v>
      </c>
      <c r="AY712" s="144" t="s">
        <v>150</v>
      </c>
    </row>
    <row r="713" spans="2:51" s="12" customFormat="1">
      <c r="B713" s="142"/>
      <c r="D713" s="143" t="s">
        <v>159</v>
      </c>
      <c r="E713" s="144" t="s">
        <v>32</v>
      </c>
      <c r="F713" s="145" t="s">
        <v>1627</v>
      </c>
      <c r="H713" s="144" t="s">
        <v>32</v>
      </c>
      <c r="I713" s="146"/>
      <c r="L713" s="142"/>
      <c r="M713" s="147"/>
      <c r="T713" s="148"/>
      <c r="AT713" s="144" t="s">
        <v>159</v>
      </c>
      <c r="AU713" s="144" t="s">
        <v>89</v>
      </c>
      <c r="AV713" s="12" t="s">
        <v>40</v>
      </c>
      <c r="AW713" s="12" t="s">
        <v>38</v>
      </c>
      <c r="AX713" s="12" t="s">
        <v>80</v>
      </c>
      <c r="AY713" s="144" t="s">
        <v>150</v>
      </c>
    </row>
    <row r="714" spans="2:51" s="12" customFormat="1">
      <c r="B714" s="142"/>
      <c r="D714" s="143" t="s">
        <v>159</v>
      </c>
      <c r="E714" s="144" t="s">
        <v>32</v>
      </c>
      <c r="F714" s="145" t="s">
        <v>1628</v>
      </c>
      <c r="H714" s="144" t="s">
        <v>32</v>
      </c>
      <c r="I714" s="146"/>
      <c r="L714" s="142"/>
      <c r="M714" s="147"/>
      <c r="T714" s="148"/>
      <c r="AT714" s="144" t="s">
        <v>159</v>
      </c>
      <c r="AU714" s="144" t="s">
        <v>89</v>
      </c>
      <c r="AV714" s="12" t="s">
        <v>40</v>
      </c>
      <c r="AW714" s="12" t="s">
        <v>38</v>
      </c>
      <c r="AX714" s="12" t="s">
        <v>80</v>
      </c>
      <c r="AY714" s="144" t="s">
        <v>150</v>
      </c>
    </row>
    <row r="715" spans="2:51" s="12" customFormat="1">
      <c r="B715" s="142"/>
      <c r="D715" s="143" t="s">
        <v>159</v>
      </c>
      <c r="E715" s="144" t="s">
        <v>32</v>
      </c>
      <c r="F715" s="145" t="s">
        <v>1629</v>
      </c>
      <c r="H715" s="144" t="s">
        <v>32</v>
      </c>
      <c r="I715" s="146"/>
      <c r="L715" s="142"/>
      <c r="M715" s="147"/>
      <c r="T715" s="148"/>
      <c r="AT715" s="144" t="s">
        <v>159</v>
      </c>
      <c r="AU715" s="144" t="s">
        <v>89</v>
      </c>
      <c r="AV715" s="12" t="s">
        <v>40</v>
      </c>
      <c r="AW715" s="12" t="s">
        <v>38</v>
      </c>
      <c r="AX715" s="12" t="s">
        <v>80</v>
      </c>
      <c r="AY715" s="144" t="s">
        <v>150</v>
      </c>
    </row>
    <row r="716" spans="2:51" s="12" customFormat="1">
      <c r="B716" s="142"/>
      <c r="D716" s="143" t="s">
        <v>159</v>
      </c>
      <c r="E716" s="144" t="s">
        <v>32</v>
      </c>
      <c r="F716" s="145" t="s">
        <v>1630</v>
      </c>
      <c r="H716" s="144" t="s">
        <v>32</v>
      </c>
      <c r="I716" s="146"/>
      <c r="L716" s="142"/>
      <c r="M716" s="147"/>
      <c r="T716" s="148"/>
      <c r="AT716" s="144" t="s">
        <v>159</v>
      </c>
      <c r="AU716" s="144" t="s">
        <v>89</v>
      </c>
      <c r="AV716" s="12" t="s">
        <v>40</v>
      </c>
      <c r="AW716" s="12" t="s">
        <v>38</v>
      </c>
      <c r="AX716" s="12" t="s">
        <v>80</v>
      </c>
      <c r="AY716" s="144" t="s">
        <v>150</v>
      </c>
    </row>
    <row r="717" spans="2:51" s="12" customFormat="1">
      <c r="B717" s="142"/>
      <c r="D717" s="143" t="s">
        <v>159</v>
      </c>
      <c r="E717" s="144" t="s">
        <v>32</v>
      </c>
      <c r="F717" s="145" t="s">
        <v>1631</v>
      </c>
      <c r="H717" s="144" t="s">
        <v>32</v>
      </c>
      <c r="I717" s="146"/>
      <c r="L717" s="142"/>
      <c r="M717" s="147"/>
      <c r="T717" s="148"/>
      <c r="AT717" s="144" t="s">
        <v>159</v>
      </c>
      <c r="AU717" s="144" t="s">
        <v>89</v>
      </c>
      <c r="AV717" s="12" t="s">
        <v>40</v>
      </c>
      <c r="AW717" s="12" t="s">
        <v>38</v>
      </c>
      <c r="AX717" s="12" t="s">
        <v>80</v>
      </c>
      <c r="AY717" s="144" t="s">
        <v>150</v>
      </c>
    </row>
    <row r="718" spans="2:51" s="12" customFormat="1">
      <c r="B718" s="142"/>
      <c r="D718" s="143" t="s">
        <v>159</v>
      </c>
      <c r="E718" s="144" t="s">
        <v>32</v>
      </c>
      <c r="F718" s="145" t="s">
        <v>1632</v>
      </c>
      <c r="H718" s="144" t="s">
        <v>32</v>
      </c>
      <c r="I718" s="146"/>
      <c r="L718" s="142"/>
      <c r="M718" s="147"/>
      <c r="T718" s="148"/>
      <c r="AT718" s="144" t="s">
        <v>159</v>
      </c>
      <c r="AU718" s="144" t="s">
        <v>89</v>
      </c>
      <c r="AV718" s="12" t="s">
        <v>40</v>
      </c>
      <c r="AW718" s="12" t="s">
        <v>38</v>
      </c>
      <c r="AX718" s="12" t="s">
        <v>80</v>
      </c>
      <c r="AY718" s="144" t="s">
        <v>150</v>
      </c>
    </row>
    <row r="719" spans="2:51" s="12" customFormat="1">
      <c r="B719" s="142"/>
      <c r="D719" s="143" t="s">
        <v>159</v>
      </c>
      <c r="E719" s="144" t="s">
        <v>32</v>
      </c>
      <c r="F719" s="145" t="s">
        <v>1633</v>
      </c>
      <c r="H719" s="144" t="s">
        <v>32</v>
      </c>
      <c r="I719" s="146"/>
      <c r="L719" s="142"/>
      <c r="M719" s="147"/>
      <c r="T719" s="148"/>
      <c r="AT719" s="144" t="s">
        <v>159</v>
      </c>
      <c r="AU719" s="144" t="s">
        <v>89</v>
      </c>
      <c r="AV719" s="12" t="s">
        <v>40</v>
      </c>
      <c r="AW719" s="12" t="s">
        <v>38</v>
      </c>
      <c r="AX719" s="12" t="s">
        <v>80</v>
      </c>
      <c r="AY719" s="144" t="s">
        <v>150</v>
      </c>
    </row>
    <row r="720" spans="2:51" s="12" customFormat="1">
      <c r="B720" s="142"/>
      <c r="D720" s="143" t="s">
        <v>159</v>
      </c>
      <c r="E720" s="144" t="s">
        <v>32</v>
      </c>
      <c r="F720" s="145" t="s">
        <v>1634</v>
      </c>
      <c r="H720" s="144" t="s">
        <v>32</v>
      </c>
      <c r="I720" s="146"/>
      <c r="L720" s="142"/>
      <c r="M720" s="147"/>
      <c r="T720" s="148"/>
      <c r="AT720" s="144" t="s">
        <v>159</v>
      </c>
      <c r="AU720" s="144" t="s">
        <v>89</v>
      </c>
      <c r="AV720" s="12" t="s">
        <v>40</v>
      </c>
      <c r="AW720" s="12" t="s">
        <v>38</v>
      </c>
      <c r="AX720" s="12" t="s">
        <v>80</v>
      </c>
      <c r="AY720" s="144" t="s">
        <v>150</v>
      </c>
    </row>
    <row r="721" spans="2:51" s="12" customFormat="1">
      <c r="B721" s="142"/>
      <c r="D721" s="143" t="s">
        <v>159</v>
      </c>
      <c r="E721" s="144" t="s">
        <v>32</v>
      </c>
      <c r="F721" s="145" t="s">
        <v>1635</v>
      </c>
      <c r="H721" s="144" t="s">
        <v>32</v>
      </c>
      <c r="I721" s="146"/>
      <c r="L721" s="142"/>
      <c r="M721" s="147"/>
      <c r="T721" s="148"/>
      <c r="AT721" s="144" t="s">
        <v>159</v>
      </c>
      <c r="AU721" s="144" t="s">
        <v>89</v>
      </c>
      <c r="AV721" s="12" t="s">
        <v>40</v>
      </c>
      <c r="AW721" s="12" t="s">
        <v>38</v>
      </c>
      <c r="AX721" s="12" t="s">
        <v>80</v>
      </c>
      <c r="AY721" s="144" t="s">
        <v>150</v>
      </c>
    </row>
    <row r="722" spans="2:51" s="12" customFormat="1">
      <c r="B722" s="142"/>
      <c r="D722" s="143" t="s">
        <v>159</v>
      </c>
      <c r="E722" s="144" t="s">
        <v>32</v>
      </c>
      <c r="F722" s="145" t="s">
        <v>1636</v>
      </c>
      <c r="H722" s="144" t="s">
        <v>32</v>
      </c>
      <c r="I722" s="146"/>
      <c r="L722" s="142"/>
      <c r="M722" s="147"/>
      <c r="T722" s="148"/>
      <c r="AT722" s="144" t="s">
        <v>159</v>
      </c>
      <c r="AU722" s="144" t="s">
        <v>89</v>
      </c>
      <c r="AV722" s="12" t="s">
        <v>40</v>
      </c>
      <c r="AW722" s="12" t="s">
        <v>38</v>
      </c>
      <c r="AX722" s="12" t="s">
        <v>80</v>
      </c>
      <c r="AY722" s="144" t="s">
        <v>150</v>
      </c>
    </row>
    <row r="723" spans="2:51" s="12" customFormat="1">
      <c r="B723" s="142"/>
      <c r="D723" s="143" t="s">
        <v>159</v>
      </c>
      <c r="E723" s="144" t="s">
        <v>32</v>
      </c>
      <c r="F723" s="145" t="s">
        <v>1637</v>
      </c>
      <c r="H723" s="144" t="s">
        <v>32</v>
      </c>
      <c r="I723" s="146"/>
      <c r="L723" s="142"/>
      <c r="M723" s="147"/>
      <c r="T723" s="148"/>
      <c r="AT723" s="144" t="s">
        <v>159</v>
      </c>
      <c r="AU723" s="144" t="s">
        <v>89</v>
      </c>
      <c r="AV723" s="12" t="s">
        <v>40</v>
      </c>
      <c r="AW723" s="12" t="s">
        <v>38</v>
      </c>
      <c r="AX723" s="12" t="s">
        <v>80</v>
      </c>
      <c r="AY723" s="144" t="s">
        <v>150</v>
      </c>
    </row>
    <row r="724" spans="2:51" s="12" customFormat="1">
      <c r="B724" s="142"/>
      <c r="D724" s="143" t="s">
        <v>159</v>
      </c>
      <c r="E724" s="144" t="s">
        <v>32</v>
      </c>
      <c r="F724" s="145" t="s">
        <v>1638</v>
      </c>
      <c r="H724" s="144" t="s">
        <v>32</v>
      </c>
      <c r="I724" s="146"/>
      <c r="L724" s="142"/>
      <c r="M724" s="147"/>
      <c r="T724" s="148"/>
      <c r="AT724" s="144" t="s">
        <v>159</v>
      </c>
      <c r="AU724" s="144" t="s">
        <v>89</v>
      </c>
      <c r="AV724" s="12" t="s">
        <v>40</v>
      </c>
      <c r="AW724" s="12" t="s">
        <v>38</v>
      </c>
      <c r="AX724" s="12" t="s">
        <v>80</v>
      </c>
      <c r="AY724" s="144" t="s">
        <v>150</v>
      </c>
    </row>
    <row r="725" spans="2:51" s="12" customFormat="1">
      <c r="B725" s="142"/>
      <c r="D725" s="143" t="s">
        <v>159</v>
      </c>
      <c r="E725" s="144" t="s">
        <v>32</v>
      </c>
      <c r="F725" s="145" t="s">
        <v>1639</v>
      </c>
      <c r="H725" s="144" t="s">
        <v>32</v>
      </c>
      <c r="I725" s="146"/>
      <c r="L725" s="142"/>
      <c r="M725" s="147"/>
      <c r="T725" s="148"/>
      <c r="AT725" s="144" t="s">
        <v>159</v>
      </c>
      <c r="AU725" s="144" t="s">
        <v>89</v>
      </c>
      <c r="AV725" s="12" t="s">
        <v>40</v>
      </c>
      <c r="AW725" s="12" t="s">
        <v>38</v>
      </c>
      <c r="AX725" s="12" t="s">
        <v>80</v>
      </c>
      <c r="AY725" s="144" t="s">
        <v>150</v>
      </c>
    </row>
    <row r="726" spans="2:51" s="12" customFormat="1">
      <c r="B726" s="142"/>
      <c r="D726" s="143" t="s">
        <v>159</v>
      </c>
      <c r="E726" s="144" t="s">
        <v>32</v>
      </c>
      <c r="F726" s="145" t="s">
        <v>1640</v>
      </c>
      <c r="H726" s="144" t="s">
        <v>32</v>
      </c>
      <c r="I726" s="146"/>
      <c r="L726" s="142"/>
      <c r="M726" s="147"/>
      <c r="T726" s="148"/>
      <c r="AT726" s="144" t="s">
        <v>159</v>
      </c>
      <c r="AU726" s="144" t="s">
        <v>89</v>
      </c>
      <c r="AV726" s="12" t="s">
        <v>40</v>
      </c>
      <c r="AW726" s="12" t="s">
        <v>38</v>
      </c>
      <c r="AX726" s="12" t="s">
        <v>80</v>
      </c>
      <c r="AY726" s="144" t="s">
        <v>150</v>
      </c>
    </row>
    <row r="727" spans="2:51" s="12" customFormat="1">
      <c r="B727" s="142"/>
      <c r="D727" s="143" t="s">
        <v>159</v>
      </c>
      <c r="E727" s="144" t="s">
        <v>32</v>
      </c>
      <c r="F727" s="145" t="s">
        <v>1641</v>
      </c>
      <c r="H727" s="144" t="s">
        <v>32</v>
      </c>
      <c r="I727" s="146"/>
      <c r="L727" s="142"/>
      <c r="M727" s="147"/>
      <c r="T727" s="148"/>
      <c r="AT727" s="144" t="s">
        <v>159</v>
      </c>
      <c r="AU727" s="144" t="s">
        <v>89</v>
      </c>
      <c r="AV727" s="12" t="s">
        <v>40</v>
      </c>
      <c r="AW727" s="12" t="s">
        <v>38</v>
      </c>
      <c r="AX727" s="12" t="s">
        <v>80</v>
      </c>
      <c r="AY727" s="144" t="s">
        <v>150</v>
      </c>
    </row>
    <row r="728" spans="2:51" s="12" customFormat="1">
      <c r="B728" s="142"/>
      <c r="D728" s="143" t="s">
        <v>159</v>
      </c>
      <c r="E728" s="144" t="s">
        <v>32</v>
      </c>
      <c r="F728" s="145" t="s">
        <v>1642</v>
      </c>
      <c r="H728" s="144" t="s">
        <v>32</v>
      </c>
      <c r="I728" s="146"/>
      <c r="L728" s="142"/>
      <c r="M728" s="147"/>
      <c r="T728" s="148"/>
      <c r="AT728" s="144" t="s">
        <v>159</v>
      </c>
      <c r="AU728" s="144" t="s">
        <v>89</v>
      </c>
      <c r="AV728" s="12" t="s">
        <v>40</v>
      </c>
      <c r="AW728" s="12" t="s">
        <v>38</v>
      </c>
      <c r="AX728" s="12" t="s">
        <v>80</v>
      </c>
      <c r="AY728" s="144" t="s">
        <v>150</v>
      </c>
    </row>
    <row r="729" spans="2:51" s="12" customFormat="1">
      <c r="B729" s="142"/>
      <c r="D729" s="143" t="s">
        <v>159</v>
      </c>
      <c r="E729" s="144" t="s">
        <v>32</v>
      </c>
      <c r="F729" s="145" t="s">
        <v>1643</v>
      </c>
      <c r="H729" s="144" t="s">
        <v>32</v>
      </c>
      <c r="I729" s="146"/>
      <c r="L729" s="142"/>
      <c r="M729" s="147"/>
      <c r="T729" s="148"/>
      <c r="AT729" s="144" t="s">
        <v>159</v>
      </c>
      <c r="AU729" s="144" t="s">
        <v>89</v>
      </c>
      <c r="AV729" s="12" t="s">
        <v>40</v>
      </c>
      <c r="AW729" s="12" t="s">
        <v>38</v>
      </c>
      <c r="AX729" s="12" t="s">
        <v>80</v>
      </c>
      <c r="AY729" s="144" t="s">
        <v>150</v>
      </c>
    </row>
    <row r="730" spans="2:51" s="12" customFormat="1">
      <c r="B730" s="142"/>
      <c r="D730" s="143" t="s">
        <v>159</v>
      </c>
      <c r="E730" s="144" t="s">
        <v>32</v>
      </c>
      <c r="F730" s="145" t="s">
        <v>1644</v>
      </c>
      <c r="H730" s="144" t="s">
        <v>32</v>
      </c>
      <c r="I730" s="146"/>
      <c r="L730" s="142"/>
      <c r="M730" s="147"/>
      <c r="T730" s="148"/>
      <c r="AT730" s="144" t="s">
        <v>159</v>
      </c>
      <c r="AU730" s="144" t="s">
        <v>89</v>
      </c>
      <c r="AV730" s="12" t="s">
        <v>40</v>
      </c>
      <c r="AW730" s="12" t="s">
        <v>38</v>
      </c>
      <c r="AX730" s="12" t="s">
        <v>80</v>
      </c>
      <c r="AY730" s="144" t="s">
        <v>150</v>
      </c>
    </row>
    <row r="731" spans="2:51" s="12" customFormat="1">
      <c r="B731" s="142"/>
      <c r="D731" s="143" t="s">
        <v>159</v>
      </c>
      <c r="E731" s="144" t="s">
        <v>32</v>
      </c>
      <c r="F731" s="145" t="s">
        <v>1645</v>
      </c>
      <c r="H731" s="144" t="s">
        <v>32</v>
      </c>
      <c r="I731" s="146"/>
      <c r="L731" s="142"/>
      <c r="M731" s="147"/>
      <c r="T731" s="148"/>
      <c r="AT731" s="144" t="s">
        <v>159</v>
      </c>
      <c r="AU731" s="144" t="s">
        <v>89</v>
      </c>
      <c r="AV731" s="12" t="s">
        <v>40</v>
      </c>
      <c r="AW731" s="12" t="s">
        <v>38</v>
      </c>
      <c r="AX731" s="12" t="s">
        <v>80</v>
      </c>
      <c r="AY731" s="144" t="s">
        <v>150</v>
      </c>
    </row>
    <row r="732" spans="2:51" s="12" customFormat="1">
      <c r="B732" s="142"/>
      <c r="D732" s="143" t="s">
        <v>159</v>
      </c>
      <c r="E732" s="144" t="s">
        <v>32</v>
      </c>
      <c r="F732" s="145" t="s">
        <v>1646</v>
      </c>
      <c r="H732" s="144" t="s">
        <v>32</v>
      </c>
      <c r="I732" s="146"/>
      <c r="L732" s="142"/>
      <c r="M732" s="147"/>
      <c r="T732" s="148"/>
      <c r="AT732" s="144" t="s">
        <v>159</v>
      </c>
      <c r="AU732" s="144" t="s">
        <v>89</v>
      </c>
      <c r="AV732" s="12" t="s">
        <v>40</v>
      </c>
      <c r="AW732" s="12" t="s">
        <v>38</v>
      </c>
      <c r="AX732" s="12" t="s">
        <v>80</v>
      </c>
      <c r="AY732" s="144" t="s">
        <v>150</v>
      </c>
    </row>
    <row r="733" spans="2:51" s="12" customFormat="1">
      <c r="B733" s="142"/>
      <c r="D733" s="143" t="s">
        <v>159</v>
      </c>
      <c r="E733" s="144" t="s">
        <v>32</v>
      </c>
      <c r="F733" s="145" t="s">
        <v>1647</v>
      </c>
      <c r="H733" s="144" t="s">
        <v>32</v>
      </c>
      <c r="I733" s="146"/>
      <c r="L733" s="142"/>
      <c r="M733" s="147"/>
      <c r="T733" s="148"/>
      <c r="AT733" s="144" t="s">
        <v>159</v>
      </c>
      <c r="AU733" s="144" t="s">
        <v>89</v>
      </c>
      <c r="AV733" s="12" t="s">
        <v>40</v>
      </c>
      <c r="AW733" s="12" t="s">
        <v>38</v>
      </c>
      <c r="AX733" s="12" t="s">
        <v>80</v>
      </c>
      <c r="AY733" s="144" t="s">
        <v>150</v>
      </c>
    </row>
    <row r="734" spans="2:51" s="12" customFormat="1">
      <c r="B734" s="142"/>
      <c r="D734" s="143" t="s">
        <v>159</v>
      </c>
      <c r="E734" s="144" t="s">
        <v>32</v>
      </c>
      <c r="F734" s="145" t="s">
        <v>1648</v>
      </c>
      <c r="H734" s="144" t="s">
        <v>32</v>
      </c>
      <c r="I734" s="146"/>
      <c r="L734" s="142"/>
      <c r="M734" s="147"/>
      <c r="T734" s="148"/>
      <c r="AT734" s="144" t="s">
        <v>159</v>
      </c>
      <c r="AU734" s="144" t="s">
        <v>89</v>
      </c>
      <c r="AV734" s="12" t="s">
        <v>40</v>
      </c>
      <c r="AW734" s="12" t="s">
        <v>38</v>
      </c>
      <c r="AX734" s="12" t="s">
        <v>80</v>
      </c>
      <c r="AY734" s="144" t="s">
        <v>150</v>
      </c>
    </row>
    <row r="735" spans="2:51" s="12" customFormat="1">
      <c r="B735" s="142"/>
      <c r="D735" s="143" t="s">
        <v>159</v>
      </c>
      <c r="E735" s="144" t="s">
        <v>32</v>
      </c>
      <c r="F735" s="145" t="s">
        <v>1649</v>
      </c>
      <c r="H735" s="144" t="s">
        <v>32</v>
      </c>
      <c r="I735" s="146"/>
      <c r="L735" s="142"/>
      <c r="M735" s="147"/>
      <c r="T735" s="148"/>
      <c r="AT735" s="144" t="s">
        <v>159</v>
      </c>
      <c r="AU735" s="144" t="s">
        <v>89</v>
      </c>
      <c r="AV735" s="12" t="s">
        <v>40</v>
      </c>
      <c r="AW735" s="12" t="s">
        <v>38</v>
      </c>
      <c r="AX735" s="12" t="s">
        <v>80</v>
      </c>
      <c r="AY735" s="144" t="s">
        <v>150</v>
      </c>
    </row>
    <row r="736" spans="2:51" s="12" customFormat="1">
      <c r="B736" s="142"/>
      <c r="D736" s="143" t="s">
        <v>159</v>
      </c>
      <c r="E736" s="144" t="s">
        <v>32</v>
      </c>
      <c r="F736" s="145" t="s">
        <v>1650</v>
      </c>
      <c r="H736" s="144" t="s">
        <v>32</v>
      </c>
      <c r="I736" s="146"/>
      <c r="L736" s="142"/>
      <c r="M736" s="147"/>
      <c r="T736" s="148"/>
      <c r="AT736" s="144" t="s">
        <v>159</v>
      </c>
      <c r="AU736" s="144" t="s">
        <v>89</v>
      </c>
      <c r="AV736" s="12" t="s">
        <v>40</v>
      </c>
      <c r="AW736" s="12" t="s">
        <v>38</v>
      </c>
      <c r="AX736" s="12" t="s">
        <v>80</v>
      </c>
      <c r="AY736" s="144" t="s">
        <v>150</v>
      </c>
    </row>
    <row r="737" spans="2:51" s="12" customFormat="1">
      <c r="B737" s="142"/>
      <c r="D737" s="143" t="s">
        <v>159</v>
      </c>
      <c r="E737" s="144" t="s">
        <v>32</v>
      </c>
      <c r="F737" s="145" t="s">
        <v>1651</v>
      </c>
      <c r="H737" s="144" t="s">
        <v>32</v>
      </c>
      <c r="I737" s="146"/>
      <c r="L737" s="142"/>
      <c r="M737" s="147"/>
      <c r="T737" s="148"/>
      <c r="AT737" s="144" t="s">
        <v>159</v>
      </c>
      <c r="AU737" s="144" t="s">
        <v>89</v>
      </c>
      <c r="AV737" s="12" t="s">
        <v>40</v>
      </c>
      <c r="AW737" s="12" t="s">
        <v>38</v>
      </c>
      <c r="AX737" s="12" t="s">
        <v>80</v>
      </c>
      <c r="AY737" s="144" t="s">
        <v>150</v>
      </c>
    </row>
    <row r="738" spans="2:51" s="12" customFormat="1">
      <c r="B738" s="142"/>
      <c r="D738" s="143" t="s">
        <v>159</v>
      </c>
      <c r="E738" s="144" t="s">
        <v>32</v>
      </c>
      <c r="F738" s="145" t="s">
        <v>1625</v>
      </c>
      <c r="H738" s="144" t="s">
        <v>32</v>
      </c>
      <c r="I738" s="146"/>
      <c r="L738" s="142"/>
      <c r="M738" s="147"/>
      <c r="T738" s="148"/>
      <c r="AT738" s="144" t="s">
        <v>159</v>
      </c>
      <c r="AU738" s="144" t="s">
        <v>89</v>
      </c>
      <c r="AV738" s="12" t="s">
        <v>40</v>
      </c>
      <c r="AW738" s="12" t="s">
        <v>38</v>
      </c>
      <c r="AX738" s="12" t="s">
        <v>80</v>
      </c>
      <c r="AY738" s="144" t="s">
        <v>150</v>
      </c>
    </row>
    <row r="739" spans="2:51" s="12" customFormat="1">
      <c r="B739" s="142"/>
      <c r="D739" s="143" t="s">
        <v>159</v>
      </c>
      <c r="E739" s="144" t="s">
        <v>32</v>
      </c>
      <c r="F739" s="145" t="s">
        <v>1626</v>
      </c>
      <c r="H739" s="144" t="s">
        <v>32</v>
      </c>
      <c r="I739" s="146"/>
      <c r="L739" s="142"/>
      <c r="M739" s="147"/>
      <c r="T739" s="148"/>
      <c r="AT739" s="144" t="s">
        <v>159</v>
      </c>
      <c r="AU739" s="144" t="s">
        <v>89</v>
      </c>
      <c r="AV739" s="12" t="s">
        <v>40</v>
      </c>
      <c r="AW739" s="12" t="s">
        <v>38</v>
      </c>
      <c r="AX739" s="12" t="s">
        <v>80</v>
      </c>
      <c r="AY739" s="144" t="s">
        <v>150</v>
      </c>
    </row>
    <row r="740" spans="2:51" s="12" customFormat="1">
      <c r="B740" s="142"/>
      <c r="D740" s="143" t="s">
        <v>159</v>
      </c>
      <c r="E740" s="144" t="s">
        <v>32</v>
      </c>
      <c r="F740" s="145" t="s">
        <v>1627</v>
      </c>
      <c r="H740" s="144" t="s">
        <v>32</v>
      </c>
      <c r="I740" s="146"/>
      <c r="L740" s="142"/>
      <c r="M740" s="147"/>
      <c r="T740" s="148"/>
      <c r="AT740" s="144" t="s">
        <v>159</v>
      </c>
      <c r="AU740" s="144" t="s">
        <v>89</v>
      </c>
      <c r="AV740" s="12" t="s">
        <v>40</v>
      </c>
      <c r="AW740" s="12" t="s">
        <v>38</v>
      </c>
      <c r="AX740" s="12" t="s">
        <v>80</v>
      </c>
      <c r="AY740" s="144" t="s">
        <v>150</v>
      </c>
    </row>
    <row r="741" spans="2:51" s="12" customFormat="1">
      <c r="B741" s="142"/>
      <c r="D741" s="143" t="s">
        <v>159</v>
      </c>
      <c r="E741" s="144" t="s">
        <v>32</v>
      </c>
      <c r="F741" s="145" t="s">
        <v>1628</v>
      </c>
      <c r="H741" s="144" t="s">
        <v>32</v>
      </c>
      <c r="I741" s="146"/>
      <c r="L741" s="142"/>
      <c r="M741" s="147"/>
      <c r="T741" s="148"/>
      <c r="AT741" s="144" t="s">
        <v>159</v>
      </c>
      <c r="AU741" s="144" t="s">
        <v>89</v>
      </c>
      <c r="AV741" s="12" t="s">
        <v>40</v>
      </c>
      <c r="AW741" s="12" t="s">
        <v>38</v>
      </c>
      <c r="AX741" s="12" t="s">
        <v>80</v>
      </c>
      <c r="AY741" s="144" t="s">
        <v>150</v>
      </c>
    </row>
    <row r="742" spans="2:51" s="12" customFormat="1">
      <c r="B742" s="142"/>
      <c r="D742" s="143" t="s">
        <v>159</v>
      </c>
      <c r="E742" s="144" t="s">
        <v>32</v>
      </c>
      <c r="F742" s="145" t="s">
        <v>1629</v>
      </c>
      <c r="H742" s="144" t="s">
        <v>32</v>
      </c>
      <c r="I742" s="146"/>
      <c r="L742" s="142"/>
      <c r="M742" s="147"/>
      <c r="T742" s="148"/>
      <c r="AT742" s="144" t="s">
        <v>159</v>
      </c>
      <c r="AU742" s="144" t="s">
        <v>89</v>
      </c>
      <c r="AV742" s="12" t="s">
        <v>40</v>
      </c>
      <c r="AW742" s="12" t="s">
        <v>38</v>
      </c>
      <c r="AX742" s="12" t="s">
        <v>80</v>
      </c>
      <c r="AY742" s="144" t="s">
        <v>150</v>
      </c>
    </row>
    <row r="743" spans="2:51" s="12" customFormat="1">
      <c r="B743" s="142"/>
      <c r="D743" s="143" t="s">
        <v>159</v>
      </c>
      <c r="E743" s="144" t="s">
        <v>32</v>
      </c>
      <c r="F743" s="145" t="s">
        <v>1630</v>
      </c>
      <c r="H743" s="144" t="s">
        <v>32</v>
      </c>
      <c r="I743" s="146"/>
      <c r="L743" s="142"/>
      <c r="M743" s="147"/>
      <c r="T743" s="148"/>
      <c r="AT743" s="144" t="s">
        <v>159</v>
      </c>
      <c r="AU743" s="144" t="s">
        <v>89</v>
      </c>
      <c r="AV743" s="12" t="s">
        <v>40</v>
      </c>
      <c r="AW743" s="12" t="s">
        <v>38</v>
      </c>
      <c r="AX743" s="12" t="s">
        <v>80</v>
      </c>
      <c r="AY743" s="144" t="s">
        <v>150</v>
      </c>
    </row>
    <row r="744" spans="2:51" s="12" customFormat="1">
      <c r="B744" s="142"/>
      <c r="D744" s="143" t="s">
        <v>159</v>
      </c>
      <c r="E744" s="144" t="s">
        <v>32</v>
      </c>
      <c r="F744" s="145" t="s">
        <v>1631</v>
      </c>
      <c r="H744" s="144" t="s">
        <v>32</v>
      </c>
      <c r="I744" s="146"/>
      <c r="L744" s="142"/>
      <c r="M744" s="147"/>
      <c r="T744" s="148"/>
      <c r="AT744" s="144" t="s">
        <v>159</v>
      </c>
      <c r="AU744" s="144" t="s">
        <v>89</v>
      </c>
      <c r="AV744" s="12" t="s">
        <v>40</v>
      </c>
      <c r="AW744" s="12" t="s">
        <v>38</v>
      </c>
      <c r="AX744" s="12" t="s">
        <v>80</v>
      </c>
      <c r="AY744" s="144" t="s">
        <v>150</v>
      </c>
    </row>
    <row r="745" spans="2:51" s="12" customFormat="1">
      <c r="B745" s="142"/>
      <c r="D745" s="143" t="s">
        <v>159</v>
      </c>
      <c r="E745" s="144" t="s">
        <v>32</v>
      </c>
      <c r="F745" s="145" t="s">
        <v>1632</v>
      </c>
      <c r="H745" s="144" t="s">
        <v>32</v>
      </c>
      <c r="I745" s="146"/>
      <c r="L745" s="142"/>
      <c r="M745" s="147"/>
      <c r="T745" s="148"/>
      <c r="AT745" s="144" t="s">
        <v>159</v>
      </c>
      <c r="AU745" s="144" t="s">
        <v>89</v>
      </c>
      <c r="AV745" s="12" t="s">
        <v>40</v>
      </c>
      <c r="AW745" s="12" t="s">
        <v>38</v>
      </c>
      <c r="AX745" s="12" t="s">
        <v>80</v>
      </c>
      <c r="AY745" s="144" t="s">
        <v>150</v>
      </c>
    </row>
    <row r="746" spans="2:51" s="12" customFormat="1">
      <c r="B746" s="142"/>
      <c r="D746" s="143" t="s">
        <v>159</v>
      </c>
      <c r="E746" s="144" t="s">
        <v>32</v>
      </c>
      <c r="F746" s="145" t="s">
        <v>1633</v>
      </c>
      <c r="H746" s="144" t="s">
        <v>32</v>
      </c>
      <c r="I746" s="146"/>
      <c r="L746" s="142"/>
      <c r="M746" s="147"/>
      <c r="T746" s="148"/>
      <c r="AT746" s="144" t="s">
        <v>159</v>
      </c>
      <c r="AU746" s="144" t="s">
        <v>89</v>
      </c>
      <c r="AV746" s="12" t="s">
        <v>40</v>
      </c>
      <c r="AW746" s="12" t="s">
        <v>38</v>
      </c>
      <c r="AX746" s="12" t="s">
        <v>80</v>
      </c>
      <c r="AY746" s="144" t="s">
        <v>150</v>
      </c>
    </row>
    <row r="747" spans="2:51" s="12" customFormat="1">
      <c r="B747" s="142"/>
      <c r="D747" s="143" t="s">
        <v>159</v>
      </c>
      <c r="E747" s="144" t="s">
        <v>32</v>
      </c>
      <c r="F747" s="145" t="s">
        <v>1634</v>
      </c>
      <c r="H747" s="144" t="s">
        <v>32</v>
      </c>
      <c r="I747" s="146"/>
      <c r="L747" s="142"/>
      <c r="M747" s="147"/>
      <c r="T747" s="148"/>
      <c r="AT747" s="144" t="s">
        <v>159</v>
      </c>
      <c r="AU747" s="144" t="s">
        <v>89</v>
      </c>
      <c r="AV747" s="12" t="s">
        <v>40</v>
      </c>
      <c r="AW747" s="12" t="s">
        <v>38</v>
      </c>
      <c r="AX747" s="12" t="s">
        <v>80</v>
      </c>
      <c r="AY747" s="144" t="s">
        <v>150</v>
      </c>
    </row>
    <row r="748" spans="2:51" s="12" customFormat="1">
      <c r="B748" s="142"/>
      <c r="D748" s="143" t="s">
        <v>159</v>
      </c>
      <c r="E748" s="144" t="s">
        <v>32</v>
      </c>
      <c r="F748" s="145" t="s">
        <v>1635</v>
      </c>
      <c r="H748" s="144" t="s">
        <v>32</v>
      </c>
      <c r="I748" s="146"/>
      <c r="L748" s="142"/>
      <c r="M748" s="147"/>
      <c r="T748" s="148"/>
      <c r="AT748" s="144" t="s">
        <v>159</v>
      </c>
      <c r="AU748" s="144" t="s">
        <v>89</v>
      </c>
      <c r="AV748" s="12" t="s">
        <v>40</v>
      </c>
      <c r="AW748" s="12" t="s">
        <v>38</v>
      </c>
      <c r="AX748" s="12" t="s">
        <v>80</v>
      </c>
      <c r="AY748" s="144" t="s">
        <v>150</v>
      </c>
    </row>
    <row r="749" spans="2:51" s="12" customFormat="1">
      <c r="B749" s="142"/>
      <c r="D749" s="143" t="s">
        <v>159</v>
      </c>
      <c r="E749" s="144" t="s">
        <v>32</v>
      </c>
      <c r="F749" s="145" t="s">
        <v>1636</v>
      </c>
      <c r="H749" s="144" t="s">
        <v>32</v>
      </c>
      <c r="I749" s="146"/>
      <c r="L749" s="142"/>
      <c r="M749" s="147"/>
      <c r="T749" s="148"/>
      <c r="AT749" s="144" t="s">
        <v>159</v>
      </c>
      <c r="AU749" s="144" t="s">
        <v>89</v>
      </c>
      <c r="AV749" s="12" t="s">
        <v>40</v>
      </c>
      <c r="AW749" s="12" t="s">
        <v>38</v>
      </c>
      <c r="AX749" s="12" t="s">
        <v>80</v>
      </c>
      <c r="AY749" s="144" t="s">
        <v>150</v>
      </c>
    </row>
    <row r="750" spans="2:51" s="12" customFormat="1">
      <c r="B750" s="142"/>
      <c r="D750" s="143" t="s">
        <v>159</v>
      </c>
      <c r="E750" s="144" t="s">
        <v>32</v>
      </c>
      <c r="F750" s="145" t="s">
        <v>1637</v>
      </c>
      <c r="H750" s="144" t="s">
        <v>32</v>
      </c>
      <c r="I750" s="146"/>
      <c r="L750" s="142"/>
      <c r="M750" s="147"/>
      <c r="T750" s="148"/>
      <c r="AT750" s="144" t="s">
        <v>159</v>
      </c>
      <c r="AU750" s="144" t="s">
        <v>89</v>
      </c>
      <c r="AV750" s="12" t="s">
        <v>40</v>
      </c>
      <c r="AW750" s="12" t="s">
        <v>38</v>
      </c>
      <c r="AX750" s="12" t="s">
        <v>80</v>
      </c>
      <c r="AY750" s="144" t="s">
        <v>150</v>
      </c>
    </row>
    <row r="751" spans="2:51" s="12" customFormat="1">
      <c r="B751" s="142"/>
      <c r="D751" s="143" t="s">
        <v>159</v>
      </c>
      <c r="E751" s="144" t="s">
        <v>32</v>
      </c>
      <c r="F751" s="145" t="s">
        <v>1638</v>
      </c>
      <c r="H751" s="144" t="s">
        <v>32</v>
      </c>
      <c r="I751" s="146"/>
      <c r="L751" s="142"/>
      <c r="M751" s="147"/>
      <c r="T751" s="148"/>
      <c r="AT751" s="144" t="s">
        <v>159</v>
      </c>
      <c r="AU751" s="144" t="s">
        <v>89</v>
      </c>
      <c r="AV751" s="12" t="s">
        <v>40</v>
      </c>
      <c r="AW751" s="12" t="s">
        <v>38</v>
      </c>
      <c r="AX751" s="12" t="s">
        <v>80</v>
      </c>
      <c r="AY751" s="144" t="s">
        <v>150</v>
      </c>
    </row>
    <row r="752" spans="2:51" s="12" customFormat="1">
      <c r="B752" s="142"/>
      <c r="D752" s="143" t="s">
        <v>159</v>
      </c>
      <c r="E752" s="144" t="s">
        <v>32</v>
      </c>
      <c r="F752" s="145" t="s">
        <v>1639</v>
      </c>
      <c r="H752" s="144" t="s">
        <v>32</v>
      </c>
      <c r="I752" s="146"/>
      <c r="L752" s="142"/>
      <c r="M752" s="147"/>
      <c r="T752" s="148"/>
      <c r="AT752" s="144" t="s">
        <v>159</v>
      </c>
      <c r="AU752" s="144" t="s">
        <v>89</v>
      </c>
      <c r="AV752" s="12" t="s">
        <v>40</v>
      </c>
      <c r="AW752" s="12" t="s">
        <v>38</v>
      </c>
      <c r="AX752" s="12" t="s">
        <v>80</v>
      </c>
      <c r="AY752" s="144" t="s">
        <v>150</v>
      </c>
    </row>
    <row r="753" spans="2:65" s="12" customFormat="1">
      <c r="B753" s="142"/>
      <c r="D753" s="143" t="s">
        <v>159</v>
      </c>
      <c r="E753" s="144" t="s">
        <v>32</v>
      </c>
      <c r="F753" s="145" t="s">
        <v>1640</v>
      </c>
      <c r="H753" s="144" t="s">
        <v>32</v>
      </c>
      <c r="I753" s="146"/>
      <c r="L753" s="142"/>
      <c r="M753" s="147"/>
      <c r="T753" s="148"/>
      <c r="AT753" s="144" t="s">
        <v>159</v>
      </c>
      <c r="AU753" s="144" t="s">
        <v>89</v>
      </c>
      <c r="AV753" s="12" t="s">
        <v>40</v>
      </c>
      <c r="AW753" s="12" t="s">
        <v>38</v>
      </c>
      <c r="AX753" s="12" t="s">
        <v>80</v>
      </c>
      <c r="AY753" s="144" t="s">
        <v>150</v>
      </c>
    </row>
    <row r="754" spans="2:65" s="12" customFormat="1">
      <c r="B754" s="142"/>
      <c r="D754" s="143" t="s">
        <v>159</v>
      </c>
      <c r="E754" s="144" t="s">
        <v>32</v>
      </c>
      <c r="F754" s="145" t="s">
        <v>1641</v>
      </c>
      <c r="H754" s="144" t="s">
        <v>32</v>
      </c>
      <c r="I754" s="146"/>
      <c r="L754" s="142"/>
      <c r="M754" s="147"/>
      <c r="T754" s="148"/>
      <c r="AT754" s="144" t="s">
        <v>159</v>
      </c>
      <c r="AU754" s="144" t="s">
        <v>89</v>
      </c>
      <c r="AV754" s="12" t="s">
        <v>40</v>
      </c>
      <c r="AW754" s="12" t="s">
        <v>38</v>
      </c>
      <c r="AX754" s="12" t="s">
        <v>80</v>
      </c>
      <c r="AY754" s="144" t="s">
        <v>150</v>
      </c>
    </row>
    <row r="755" spans="2:65" s="12" customFormat="1">
      <c r="B755" s="142"/>
      <c r="D755" s="143" t="s">
        <v>159</v>
      </c>
      <c r="E755" s="144" t="s">
        <v>32</v>
      </c>
      <c r="F755" s="145" t="s">
        <v>1642</v>
      </c>
      <c r="H755" s="144" t="s">
        <v>32</v>
      </c>
      <c r="I755" s="146"/>
      <c r="L755" s="142"/>
      <c r="M755" s="147"/>
      <c r="T755" s="148"/>
      <c r="AT755" s="144" t="s">
        <v>159</v>
      </c>
      <c r="AU755" s="144" t="s">
        <v>89</v>
      </c>
      <c r="AV755" s="12" t="s">
        <v>40</v>
      </c>
      <c r="AW755" s="12" t="s">
        <v>38</v>
      </c>
      <c r="AX755" s="12" t="s">
        <v>80</v>
      </c>
      <c r="AY755" s="144" t="s">
        <v>150</v>
      </c>
    </row>
    <row r="756" spans="2:65" s="12" customFormat="1">
      <c r="B756" s="142"/>
      <c r="D756" s="143" t="s">
        <v>159</v>
      </c>
      <c r="E756" s="144" t="s">
        <v>32</v>
      </c>
      <c r="F756" s="145" t="s">
        <v>1643</v>
      </c>
      <c r="H756" s="144" t="s">
        <v>32</v>
      </c>
      <c r="I756" s="146"/>
      <c r="L756" s="142"/>
      <c r="M756" s="147"/>
      <c r="T756" s="148"/>
      <c r="AT756" s="144" t="s">
        <v>159</v>
      </c>
      <c r="AU756" s="144" t="s">
        <v>89</v>
      </c>
      <c r="AV756" s="12" t="s">
        <v>40</v>
      </c>
      <c r="AW756" s="12" t="s">
        <v>38</v>
      </c>
      <c r="AX756" s="12" t="s">
        <v>80</v>
      </c>
      <c r="AY756" s="144" t="s">
        <v>150</v>
      </c>
    </row>
    <row r="757" spans="2:65" s="12" customFormat="1">
      <c r="B757" s="142"/>
      <c r="D757" s="143" t="s">
        <v>159</v>
      </c>
      <c r="E757" s="144" t="s">
        <v>32</v>
      </c>
      <c r="F757" s="145" t="s">
        <v>1644</v>
      </c>
      <c r="H757" s="144" t="s">
        <v>32</v>
      </c>
      <c r="I757" s="146"/>
      <c r="L757" s="142"/>
      <c r="M757" s="147"/>
      <c r="T757" s="148"/>
      <c r="AT757" s="144" t="s">
        <v>159</v>
      </c>
      <c r="AU757" s="144" t="s">
        <v>89</v>
      </c>
      <c r="AV757" s="12" t="s">
        <v>40</v>
      </c>
      <c r="AW757" s="12" t="s">
        <v>38</v>
      </c>
      <c r="AX757" s="12" t="s">
        <v>80</v>
      </c>
      <c r="AY757" s="144" t="s">
        <v>150</v>
      </c>
    </row>
    <row r="758" spans="2:65" s="12" customFormat="1">
      <c r="B758" s="142"/>
      <c r="D758" s="143" t="s">
        <v>159</v>
      </c>
      <c r="E758" s="144" t="s">
        <v>32</v>
      </c>
      <c r="F758" s="145" t="s">
        <v>1645</v>
      </c>
      <c r="H758" s="144" t="s">
        <v>32</v>
      </c>
      <c r="I758" s="146"/>
      <c r="L758" s="142"/>
      <c r="M758" s="147"/>
      <c r="T758" s="148"/>
      <c r="AT758" s="144" t="s">
        <v>159</v>
      </c>
      <c r="AU758" s="144" t="s">
        <v>89</v>
      </c>
      <c r="AV758" s="12" t="s">
        <v>40</v>
      </c>
      <c r="AW758" s="12" t="s">
        <v>38</v>
      </c>
      <c r="AX758" s="12" t="s">
        <v>80</v>
      </c>
      <c r="AY758" s="144" t="s">
        <v>150</v>
      </c>
    </row>
    <row r="759" spans="2:65" s="12" customFormat="1">
      <c r="B759" s="142"/>
      <c r="D759" s="143" t="s">
        <v>159</v>
      </c>
      <c r="E759" s="144" t="s">
        <v>32</v>
      </c>
      <c r="F759" s="145" t="s">
        <v>1646</v>
      </c>
      <c r="H759" s="144" t="s">
        <v>32</v>
      </c>
      <c r="I759" s="146"/>
      <c r="L759" s="142"/>
      <c r="M759" s="147"/>
      <c r="T759" s="148"/>
      <c r="AT759" s="144" t="s">
        <v>159</v>
      </c>
      <c r="AU759" s="144" t="s">
        <v>89</v>
      </c>
      <c r="AV759" s="12" t="s">
        <v>40</v>
      </c>
      <c r="AW759" s="12" t="s">
        <v>38</v>
      </c>
      <c r="AX759" s="12" t="s">
        <v>80</v>
      </c>
      <c r="AY759" s="144" t="s">
        <v>150</v>
      </c>
    </row>
    <row r="760" spans="2:65" s="12" customFormat="1">
      <c r="B760" s="142"/>
      <c r="D760" s="143" t="s">
        <v>159</v>
      </c>
      <c r="E760" s="144" t="s">
        <v>32</v>
      </c>
      <c r="F760" s="145" t="s">
        <v>1647</v>
      </c>
      <c r="H760" s="144" t="s">
        <v>32</v>
      </c>
      <c r="I760" s="146"/>
      <c r="L760" s="142"/>
      <c r="M760" s="147"/>
      <c r="T760" s="148"/>
      <c r="AT760" s="144" t="s">
        <v>159</v>
      </c>
      <c r="AU760" s="144" t="s">
        <v>89</v>
      </c>
      <c r="AV760" s="12" t="s">
        <v>40</v>
      </c>
      <c r="AW760" s="12" t="s">
        <v>38</v>
      </c>
      <c r="AX760" s="12" t="s">
        <v>80</v>
      </c>
      <c r="AY760" s="144" t="s">
        <v>150</v>
      </c>
    </row>
    <row r="761" spans="2:65" s="12" customFormat="1">
      <c r="B761" s="142"/>
      <c r="D761" s="143" t="s">
        <v>159</v>
      </c>
      <c r="E761" s="144" t="s">
        <v>32</v>
      </c>
      <c r="F761" s="145" t="s">
        <v>1648</v>
      </c>
      <c r="H761" s="144" t="s">
        <v>32</v>
      </c>
      <c r="I761" s="146"/>
      <c r="L761" s="142"/>
      <c r="M761" s="147"/>
      <c r="T761" s="148"/>
      <c r="AT761" s="144" t="s">
        <v>159</v>
      </c>
      <c r="AU761" s="144" t="s">
        <v>89</v>
      </c>
      <c r="AV761" s="12" t="s">
        <v>40</v>
      </c>
      <c r="AW761" s="12" t="s">
        <v>38</v>
      </c>
      <c r="AX761" s="12" t="s">
        <v>80</v>
      </c>
      <c r="AY761" s="144" t="s">
        <v>150</v>
      </c>
    </row>
    <row r="762" spans="2:65" s="12" customFormat="1">
      <c r="B762" s="142"/>
      <c r="D762" s="143" t="s">
        <v>159</v>
      </c>
      <c r="E762" s="144" t="s">
        <v>32</v>
      </c>
      <c r="F762" s="145" t="s">
        <v>1649</v>
      </c>
      <c r="H762" s="144" t="s">
        <v>32</v>
      </c>
      <c r="I762" s="146"/>
      <c r="L762" s="142"/>
      <c r="M762" s="147"/>
      <c r="T762" s="148"/>
      <c r="AT762" s="144" t="s">
        <v>159</v>
      </c>
      <c r="AU762" s="144" t="s">
        <v>89</v>
      </c>
      <c r="AV762" s="12" t="s">
        <v>40</v>
      </c>
      <c r="AW762" s="12" t="s">
        <v>38</v>
      </c>
      <c r="AX762" s="12" t="s">
        <v>80</v>
      </c>
      <c r="AY762" s="144" t="s">
        <v>150</v>
      </c>
    </row>
    <row r="763" spans="2:65" s="12" customFormat="1">
      <c r="B763" s="142"/>
      <c r="D763" s="143" t="s">
        <v>159</v>
      </c>
      <c r="E763" s="144" t="s">
        <v>32</v>
      </c>
      <c r="F763" s="145" t="s">
        <v>1650</v>
      </c>
      <c r="H763" s="144" t="s">
        <v>32</v>
      </c>
      <c r="I763" s="146"/>
      <c r="L763" s="142"/>
      <c r="M763" s="147"/>
      <c r="T763" s="148"/>
      <c r="AT763" s="144" t="s">
        <v>159</v>
      </c>
      <c r="AU763" s="144" t="s">
        <v>89</v>
      </c>
      <c r="AV763" s="12" t="s">
        <v>40</v>
      </c>
      <c r="AW763" s="12" t="s">
        <v>38</v>
      </c>
      <c r="AX763" s="12" t="s">
        <v>80</v>
      </c>
      <c r="AY763" s="144" t="s">
        <v>150</v>
      </c>
    </row>
    <row r="764" spans="2:65" s="12" customFormat="1">
      <c r="B764" s="142"/>
      <c r="D764" s="143" t="s">
        <v>159</v>
      </c>
      <c r="E764" s="144" t="s">
        <v>32</v>
      </c>
      <c r="F764" s="145" t="s">
        <v>1651</v>
      </c>
      <c r="H764" s="144" t="s">
        <v>32</v>
      </c>
      <c r="I764" s="146"/>
      <c r="L764" s="142"/>
      <c r="M764" s="147"/>
      <c r="T764" s="148"/>
      <c r="AT764" s="144" t="s">
        <v>159</v>
      </c>
      <c r="AU764" s="144" t="s">
        <v>89</v>
      </c>
      <c r="AV764" s="12" t="s">
        <v>40</v>
      </c>
      <c r="AW764" s="12" t="s">
        <v>38</v>
      </c>
      <c r="AX764" s="12" t="s">
        <v>80</v>
      </c>
      <c r="AY764" s="144" t="s">
        <v>150</v>
      </c>
    </row>
    <row r="765" spans="2:65" s="13" customFormat="1">
      <c r="B765" s="149"/>
      <c r="D765" s="143" t="s">
        <v>159</v>
      </c>
      <c r="E765" s="150" t="s">
        <v>32</v>
      </c>
      <c r="F765" s="151" t="s">
        <v>1435</v>
      </c>
      <c r="H765" s="152">
        <v>856.45</v>
      </c>
      <c r="I765" s="153"/>
      <c r="L765" s="149"/>
      <c r="M765" s="154"/>
      <c r="T765" s="155"/>
      <c r="AT765" s="150" t="s">
        <v>159</v>
      </c>
      <c r="AU765" s="150" t="s">
        <v>89</v>
      </c>
      <c r="AV765" s="13" t="s">
        <v>89</v>
      </c>
      <c r="AW765" s="13" t="s">
        <v>38</v>
      </c>
      <c r="AX765" s="13" t="s">
        <v>40</v>
      </c>
      <c r="AY765" s="150" t="s">
        <v>150</v>
      </c>
    </row>
    <row r="766" spans="2:65" s="1" customFormat="1" ht="37.799999999999997" customHeight="1">
      <c r="B766" s="34"/>
      <c r="C766" s="129" t="s">
        <v>523</v>
      </c>
      <c r="D766" s="129" t="s">
        <v>152</v>
      </c>
      <c r="E766" s="130" t="s">
        <v>2034</v>
      </c>
      <c r="F766" s="131" t="s">
        <v>2035</v>
      </c>
      <c r="G766" s="132" t="s">
        <v>155</v>
      </c>
      <c r="H766" s="133">
        <v>988.7</v>
      </c>
      <c r="I766" s="134"/>
      <c r="J766" s="135">
        <f>ROUND(I766*H766,2)</f>
        <v>0</v>
      </c>
      <c r="K766" s="131" t="s">
        <v>172</v>
      </c>
      <c r="L766" s="34"/>
      <c r="M766" s="136" t="s">
        <v>32</v>
      </c>
      <c r="N766" s="137" t="s">
        <v>51</v>
      </c>
      <c r="P766" s="138">
        <f>O766*H766</f>
        <v>0</v>
      </c>
      <c r="Q766" s="138">
        <v>0</v>
      </c>
      <c r="R766" s="138">
        <f>Q766*H766</f>
        <v>0</v>
      </c>
      <c r="S766" s="138">
        <v>4.0000000000000001E-3</v>
      </c>
      <c r="T766" s="139">
        <f>S766*H766</f>
        <v>3.9548000000000001</v>
      </c>
      <c r="AR766" s="140" t="s">
        <v>157</v>
      </c>
      <c r="AT766" s="140" t="s">
        <v>152</v>
      </c>
      <c r="AU766" s="140" t="s">
        <v>89</v>
      </c>
      <c r="AY766" s="18" t="s">
        <v>150</v>
      </c>
      <c r="BE766" s="141">
        <f>IF(N766="základní",J766,0)</f>
        <v>0</v>
      </c>
      <c r="BF766" s="141">
        <f>IF(N766="snížená",J766,0)</f>
        <v>0</v>
      </c>
      <c r="BG766" s="141">
        <f>IF(N766="zákl. přenesená",J766,0)</f>
        <v>0</v>
      </c>
      <c r="BH766" s="141">
        <f>IF(N766="sníž. přenesená",J766,0)</f>
        <v>0</v>
      </c>
      <c r="BI766" s="141">
        <f>IF(N766="nulová",J766,0)</f>
        <v>0</v>
      </c>
      <c r="BJ766" s="18" t="s">
        <v>40</v>
      </c>
      <c r="BK766" s="141">
        <f>ROUND(I766*H766,2)</f>
        <v>0</v>
      </c>
      <c r="BL766" s="18" t="s">
        <v>157</v>
      </c>
      <c r="BM766" s="140" t="s">
        <v>2036</v>
      </c>
    </row>
    <row r="767" spans="2:65" s="1" customFormat="1">
      <c r="B767" s="34"/>
      <c r="D767" s="163" t="s">
        <v>174</v>
      </c>
      <c r="F767" s="164" t="s">
        <v>2037</v>
      </c>
      <c r="I767" s="165"/>
      <c r="L767" s="34"/>
      <c r="M767" s="166"/>
      <c r="T767" s="55"/>
      <c r="AT767" s="18" t="s">
        <v>174</v>
      </c>
      <c r="AU767" s="18" t="s">
        <v>89</v>
      </c>
    </row>
    <row r="768" spans="2:65" s="12" customFormat="1">
      <c r="B768" s="142"/>
      <c r="D768" s="143" t="s">
        <v>159</v>
      </c>
      <c r="E768" s="144" t="s">
        <v>32</v>
      </c>
      <c r="F768" s="145" t="s">
        <v>1603</v>
      </c>
      <c r="H768" s="144" t="s">
        <v>32</v>
      </c>
      <c r="I768" s="146"/>
      <c r="L768" s="142"/>
      <c r="M768" s="147"/>
      <c r="T768" s="148"/>
      <c r="AT768" s="144" t="s">
        <v>159</v>
      </c>
      <c r="AU768" s="144" t="s">
        <v>89</v>
      </c>
      <c r="AV768" s="12" t="s">
        <v>40</v>
      </c>
      <c r="AW768" s="12" t="s">
        <v>38</v>
      </c>
      <c r="AX768" s="12" t="s">
        <v>80</v>
      </c>
      <c r="AY768" s="144" t="s">
        <v>150</v>
      </c>
    </row>
    <row r="769" spans="2:51" s="12" customFormat="1">
      <c r="B769" s="142"/>
      <c r="D769" s="143" t="s">
        <v>159</v>
      </c>
      <c r="E769" s="144" t="s">
        <v>32</v>
      </c>
      <c r="F769" s="145" t="s">
        <v>1699</v>
      </c>
      <c r="H769" s="144" t="s">
        <v>32</v>
      </c>
      <c r="I769" s="146"/>
      <c r="L769" s="142"/>
      <c r="M769" s="147"/>
      <c r="T769" s="148"/>
      <c r="AT769" s="144" t="s">
        <v>159</v>
      </c>
      <c r="AU769" s="144" t="s">
        <v>89</v>
      </c>
      <c r="AV769" s="12" t="s">
        <v>40</v>
      </c>
      <c r="AW769" s="12" t="s">
        <v>38</v>
      </c>
      <c r="AX769" s="12" t="s">
        <v>80</v>
      </c>
      <c r="AY769" s="144" t="s">
        <v>150</v>
      </c>
    </row>
    <row r="770" spans="2:51" s="12" customFormat="1">
      <c r="B770" s="142"/>
      <c r="D770" s="143" t="s">
        <v>159</v>
      </c>
      <c r="E770" s="144" t="s">
        <v>32</v>
      </c>
      <c r="F770" s="145" t="s">
        <v>1700</v>
      </c>
      <c r="H770" s="144" t="s">
        <v>32</v>
      </c>
      <c r="I770" s="146"/>
      <c r="L770" s="142"/>
      <c r="M770" s="147"/>
      <c r="T770" s="148"/>
      <c r="AT770" s="144" t="s">
        <v>159</v>
      </c>
      <c r="AU770" s="144" t="s">
        <v>89</v>
      </c>
      <c r="AV770" s="12" t="s">
        <v>40</v>
      </c>
      <c r="AW770" s="12" t="s">
        <v>38</v>
      </c>
      <c r="AX770" s="12" t="s">
        <v>80</v>
      </c>
      <c r="AY770" s="144" t="s">
        <v>150</v>
      </c>
    </row>
    <row r="771" spans="2:51" s="12" customFormat="1">
      <c r="B771" s="142"/>
      <c r="D771" s="143" t="s">
        <v>159</v>
      </c>
      <c r="E771" s="144" t="s">
        <v>32</v>
      </c>
      <c r="F771" s="145" t="s">
        <v>1701</v>
      </c>
      <c r="H771" s="144" t="s">
        <v>32</v>
      </c>
      <c r="I771" s="146"/>
      <c r="L771" s="142"/>
      <c r="M771" s="147"/>
      <c r="T771" s="148"/>
      <c r="AT771" s="144" t="s">
        <v>159</v>
      </c>
      <c r="AU771" s="144" t="s">
        <v>89</v>
      </c>
      <c r="AV771" s="12" t="s">
        <v>40</v>
      </c>
      <c r="AW771" s="12" t="s">
        <v>38</v>
      </c>
      <c r="AX771" s="12" t="s">
        <v>80</v>
      </c>
      <c r="AY771" s="144" t="s">
        <v>150</v>
      </c>
    </row>
    <row r="772" spans="2:51" s="12" customFormat="1">
      <c r="B772" s="142"/>
      <c r="D772" s="143" t="s">
        <v>159</v>
      </c>
      <c r="E772" s="144" t="s">
        <v>32</v>
      </c>
      <c r="F772" s="145" t="s">
        <v>1702</v>
      </c>
      <c r="H772" s="144" t="s">
        <v>32</v>
      </c>
      <c r="I772" s="146"/>
      <c r="L772" s="142"/>
      <c r="M772" s="147"/>
      <c r="T772" s="148"/>
      <c r="AT772" s="144" t="s">
        <v>159</v>
      </c>
      <c r="AU772" s="144" t="s">
        <v>89</v>
      </c>
      <c r="AV772" s="12" t="s">
        <v>40</v>
      </c>
      <c r="AW772" s="12" t="s">
        <v>38</v>
      </c>
      <c r="AX772" s="12" t="s">
        <v>80</v>
      </c>
      <c r="AY772" s="144" t="s">
        <v>150</v>
      </c>
    </row>
    <row r="773" spans="2:51" s="12" customFormat="1">
      <c r="B773" s="142"/>
      <c r="D773" s="143" t="s">
        <v>159</v>
      </c>
      <c r="E773" s="144" t="s">
        <v>32</v>
      </c>
      <c r="F773" s="145" t="s">
        <v>1703</v>
      </c>
      <c r="H773" s="144" t="s">
        <v>32</v>
      </c>
      <c r="I773" s="146"/>
      <c r="L773" s="142"/>
      <c r="M773" s="147"/>
      <c r="T773" s="148"/>
      <c r="AT773" s="144" t="s">
        <v>159</v>
      </c>
      <c r="AU773" s="144" t="s">
        <v>89</v>
      </c>
      <c r="AV773" s="12" t="s">
        <v>40</v>
      </c>
      <c r="AW773" s="12" t="s">
        <v>38</v>
      </c>
      <c r="AX773" s="12" t="s">
        <v>80</v>
      </c>
      <c r="AY773" s="144" t="s">
        <v>150</v>
      </c>
    </row>
    <row r="774" spans="2:51" s="12" customFormat="1">
      <c r="B774" s="142"/>
      <c r="D774" s="143" t="s">
        <v>159</v>
      </c>
      <c r="E774" s="144" t="s">
        <v>32</v>
      </c>
      <c r="F774" s="145" t="s">
        <v>1704</v>
      </c>
      <c r="H774" s="144" t="s">
        <v>32</v>
      </c>
      <c r="I774" s="146"/>
      <c r="L774" s="142"/>
      <c r="M774" s="147"/>
      <c r="T774" s="148"/>
      <c r="AT774" s="144" t="s">
        <v>159</v>
      </c>
      <c r="AU774" s="144" t="s">
        <v>89</v>
      </c>
      <c r="AV774" s="12" t="s">
        <v>40</v>
      </c>
      <c r="AW774" s="12" t="s">
        <v>38</v>
      </c>
      <c r="AX774" s="12" t="s">
        <v>80</v>
      </c>
      <c r="AY774" s="144" t="s">
        <v>150</v>
      </c>
    </row>
    <row r="775" spans="2:51" s="12" customFormat="1">
      <c r="B775" s="142"/>
      <c r="D775" s="143" t="s">
        <v>159</v>
      </c>
      <c r="E775" s="144" t="s">
        <v>32</v>
      </c>
      <c r="F775" s="145" t="s">
        <v>1705</v>
      </c>
      <c r="H775" s="144" t="s">
        <v>32</v>
      </c>
      <c r="I775" s="146"/>
      <c r="L775" s="142"/>
      <c r="M775" s="147"/>
      <c r="T775" s="148"/>
      <c r="AT775" s="144" t="s">
        <v>159</v>
      </c>
      <c r="AU775" s="144" t="s">
        <v>89</v>
      </c>
      <c r="AV775" s="12" t="s">
        <v>40</v>
      </c>
      <c r="AW775" s="12" t="s">
        <v>38</v>
      </c>
      <c r="AX775" s="12" t="s">
        <v>80</v>
      </c>
      <c r="AY775" s="144" t="s">
        <v>150</v>
      </c>
    </row>
    <row r="776" spans="2:51" s="12" customFormat="1">
      <c r="B776" s="142"/>
      <c r="D776" s="143" t="s">
        <v>159</v>
      </c>
      <c r="E776" s="144" t="s">
        <v>32</v>
      </c>
      <c r="F776" s="145" t="s">
        <v>1706</v>
      </c>
      <c r="H776" s="144" t="s">
        <v>32</v>
      </c>
      <c r="I776" s="146"/>
      <c r="L776" s="142"/>
      <c r="M776" s="147"/>
      <c r="T776" s="148"/>
      <c r="AT776" s="144" t="s">
        <v>159</v>
      </c>
      <c r="AU776" s="144" t="s">
        <v>89</v>
      </c>
      <c r="AV776" s="12" t="s">
        <v>40</v>
      </c>
      <c r="AW776" s="12" t="s">
        <v>38</v>
      </c>
      <c r="AX776" s="12" t="s">
        <v>80</v>
      </c>
      <c r="AY776" s="144" t="s">
        <v>150</v>
      </c>
    </row>
    <row r="777" spans="2:51" s="12" customFormat="1">
      <c r="B777" s="142"/>
      <c r="D777" s="143" t="s">
        <v>159</v>
      </c>
      <c r="E777" s="144" t="s">
        <v>32</v>
      </c>
      <c r="F777" s="145" t="s">
        <v>1707</v>
      </c>
      <c r="H777" s="144" t="s">
        <v>32</v>
      </c>
      <c r="I777" s="146"/>
      <c r="L777" s="142"/>
      <c r="M777" s="147"/>
      <c r="T777" s="148"/>
      <c r="AT777" s="144" t="s">
        <v>159</v>
      </c>
      <c r="AU777" s="144" t="s">
        <v>89</v>
      </c>
      <c r="AV777" s="12" t="s">
        <v>40</v>
      </c>
      <c r="AW777" s="12" t="s">
        <v>38</v>
      </c>
      <c r="AX777" s="12" t="s">
        <v>80</v>
      </c>
      <c r="AY777" s="144" t="s">
        <v>150</v>
      </c>
    </row>
    <row r="778" spans="2:51" s="12" customFormat="1">
      <c r="B778" s="142"/>
      <c r="D778" s="143" t="s">
        <v>159</v>
      </c>
      <c r="E778" s="144" t="s">
        <v>32</v>
      </c>
      <c r="F778" s="145" t="s">
        <v>1708</v>
      </c>
      <c r="H778" s="144" t="s">
        <v>32</v>
      </c>
      <c r="I778" s="146"/>
      <c r="L778" s="142"/>
      <c r="M778" s="147"/>
      <c r="T778" s="148"/>
      <c r="AT778" s="144" t="s">
        <v>159</v>
      </c>
      <c r="AU778" s="144" t="s">
        <v>89</v>
      </c>
      <c r="AV778" s="12" t="s">
        <v>40</v>
      </c>
      <c r="AW778" s="12" t="s">
        <v>38</v>
      </c>
      <c r="AX778" s="12" t="s">
        <v>80</v>
      </c>
      <c r="AY778" s="144" t="s">
        <v>150</v>
      </c>
    </row>
    <row r="779" spans="2:51" s="12" customFormat="1">
      <c r="B779" s="142"/>
      <c r="D779" s="143" t="s">
        <v>159</v>
      </c>
      <c r="E779" s="144" t="s">
        <v>32</v>
      </c>
      <c r="F779" s="145" t="s">
        <v>1709</v>
      </c>
      <c r="H779" s="144" t="s">
        <v>32</v>
      </c>
      <c r="I779" s="146"/>
      <c r="L779" s="142"/>
      <c r="M779" s="147"/>
      <c r="T779" s="148"/>
      <c r="AT779" s="144" t="s">
        <v>159</v>
      </c>
      <c r="AU779" s="144" t="s">
        <v>89</v>
      </c>
      <c r="AV779" s="12" t="s">
        <v>40</v>
      </c>
      <c r="AW779" s="12" t="s">
        <v>38</v>
      </c>
      <c r="AX779" s="12" t="s">
        <v>80</v>
      </c>
      <c r="AY779" s="144" t="s">
        <v>150</v>
      </c>
    </row>
    <row r="780" spans="2:51" s="12" customFormat="1">
      <c r="B780" s="142"/>
      <c r="D780" s="143" t="s">
        <v>159</v>
      </c>
      <c r="E780" s="144" t="s">
        <v>32</v>
      </c>
      <c r="F780" s="145" t="s">
        <v>1710</v>
      </c>
      <c r="H780" s="144" t="s">
        <v>32</v>
      </c>
      <c r="I780" s="146"/>
      <c r="L780" s="142"/>
      <c r="M780" s="147"/>
      <c r="T780" s="148"/>
      <c r="AT780" s="144" t="s">
        <v>159</v>
      </c>
      <c r="AU780" s="144" t="s">
        <v>89</v>
      </c>
      <c r="AV780" s="12" t="s">
        <v>40</v>
      </c>
      <c r="AW780" s="12" t="s">
        <v>38</v>
      </c>
      <c r="AX780" s="12" t="s">
        <v>80</v>
      </c>
      <c r="AY780" s="144" t="s">
        <v>150</v>
      </c>
    </row>
    <row r="781" spans="2:51" s="12" customFormat="1">
      <c r="B781" s="142"/>
      <c r="D781" s="143" t="s">
        <v>159</v>
      </c>
      <c r="E781" s="144" t="s">
        <v>32</v>
      </c>
      <c r="F781" s="145" t="s">
        <v>1711</v>
      </c>
      <c r="H781" s="144" t="s">
        <v>32</v>
      </c>
      <c r="I781" s="146"/>
      <c r="L781" s="142"/>
      <c r="M781" s="147"/>
      <c r="T781" s="148"/>
      <c r="AT781" s="144" t="s">
        <v>159</v>
      </c>
      <c r="AU781" s="144" t="s">
        <v>89</v>
      </c>
      <c r="AV781" s="12" t="s">
        <v>40</v>
      </c>
      <c r="AW781" s="12" t="s">
        <v>38</v>
      </c>
      <c r="AX781" s="12" t="s">
        <v>80</v>
      </c>
      <c r="AY781" s="144" t="s">
        <v>150</v>
      </c>
    </row>
    <row r="782" spans="2:51" s="12" customFormat="1">
      <c r="B782" s="142"/>
      <c r="D782" s="143" t="s">
        <v>159</v>
      </c>
      <c r="E782" s="144" t="s">
        <v>32</v>
      </c>
      <c r="F782" s="145" t="s">
        <v>1712</v>
      </c>
      <c r="H782" s="144" t="s">
        <v>32</v>
      </c>
      <c r="I782" s="146"/>
      <c r="L782" s="142"/>
      <c r="M782" s="147"/>
      <c r="T782" s="148"/>
      <c r="AT782" s="144" t="s">
        <v>159</v>
      </c>
      <c r="AU782" s="144" t="s">
        <v>89</v>
      </c>
      <c r="AV782" s="12" t="s">
        <v>40</v>
      </c>
      <c r="AW782" s="12" t="s">
        <v>38</v>
      </c>
      <c r="AX782" s="12" t="s">
        <v>80</v>
      </c>
      <c r="AY782" s="144" t="s">
        <v>150</v>
      </c>
    </row>
    <row r="783" spans="2:51" s="12" customFormat="1">
      <c r="B783" s="142"/>
      <c r="D783" s="143" t="s">
        <v>159</v>
      </c>
      <c r="E783" s="144" t="s">
        <v>32</v>
      </c>
      <c r="F783" s="145" t="s">
        <v>1713</v>
      </c>
      <c r="H783" s="144" t="s">
        <v>32</v>
      </c>
      <c r="I783" s="146"/>
      <c r="L783" s="142"/>
      <c r="M783" s="147"/>
      <c r="T783" s="148"/>
      <c r="AT783" s="144" t="s">
        <v>159</v>
      </c>
      <c r="AU783" s="144" t="s">
        <v>89</v>
      </c>
      <c r="AV783" s="12" t="s">
        <v>40</v>
      </c>
      <c r="AW783" s="12" t="s">
        <v>38</v>
      </c>
      <c r="AX783" s="12" t="s">
        <v>80</v>
      </c>
      <c r="AY783" s="144" t="s">
        <v>150</v>
      </c>
    </row>
    <row r="784" spans="2:51" s="12" customFormat="1">
      <c r="B784" s="142"/>
      <c r="D784" s="143" t="s">
        <v>159</v>
      </c>
      <c r="E784" s="144" t="s">
        <v>32</v>
      </c>
      <c r="F784" s="145" t="s">
        <v>1714</v>
      </c>
      <c r="H784" s="144" t="s">
        <v>32</v>
      </c>
      <c r="I784" s="146"/>
      <c r="L784" s="142"/>
      <c r="M784" s="147"/>
      <c r="T784" s="148"/>
      <c r="AT784" s="144" t="s">
        <v>159</v>
      </c>
      <c r="AU784" s="144" t="s">
        <v>89</v>
      </c>
      <c r="AV784" s="12" t="s">
        <v>40</v>
      </c>
      <c r="AW784" s="12" t="s">
        <v>38</v>
      </c>
      <c r="AX784" s="12" t="s">
        <v>80</v>
      </c>
      <c r="AY784" s="144" t="s">
        <v>150</v>
      </c>
    </row>
    <row r="785" spans="2:51" s="12" customFormat="1">
      <c r="B785" s="142"/>
      <c r="D785" s="143" t="s">
        <v>159</v>
      </c>
      <c r="E785" s="144" t="s">
        <v>32</v>
      </c>
      <c r="F785" s="145" t="s">
        <v>1715</v>
      </c>
      <c r="H785" s="144" t="s">
        <v>32</v>
      </c>
      <c r="I785" s="146"/>
      <c r="L785" s="142"/>
      <c r="M785" s="147"/>
      <c r="T785" s="148"/>
      <c r="AT785" s="144" t="s">
        <v>159</v>
      </c>
      <c r="AU785" s="144" t="s">
        <v>89</v>
      </c>
      <c r="AV785" s="12" t="s">
        <v>40</v>
      </c>
      <c r="AW785" s="12" t="s">
        <v>38</v>
      </c>
      <c r="AX785" s="12" t="s">
        <v>80</v>
      </c>
      <c r="AY785" s="144" t="s">
        <v>150</v>
      </c>
    </row>
    <row r="786" spans="2:51" s="12" customFormat="1">
      <c r="B786" s="142"/>
      <c r="D786" s="143" t="s">
        <v>159</v>
      </c>
      <c r="E786" s="144" t="s">
        <v>32</v>
      </c>
      <c r="F786" s="145" t="s">
        <v>1716</v>
      </c>
      <c r="H786" s="144" t="s">
        <v>32</v>
      </c>
      <c r="I786" s="146"/>
      <c r="L786" s="142"/>
      <c r="M786" s="147"/>
      <c r="T786" s="148"/>
      <c r="AT786" s="144" t="s">
        <v>159</v>
      </c>
      <c r="AU786" s="144" t="s">
        <v>89</v>
      </c>
      <c r="AV786" s="12" t="s">
        <v>40</v>
      </c>
      <c r="AW786" s="12" t="s">
        <v>38</v>
      </c>
      <c r="AX786" s="12" t="s">
        <v>80</v>
      </c>
      <c r="AY786" s="144" t="s">
        <v>150</v>
      </c>
    </row>
    <row r="787" spans="2:51" s="12" customFormat="1">
      <c r="B787" s="142"/>
      <c r="D787" s="143" t="s">
        <v>159</v>
      </c>
      <c r="E787" s="144" t="s">
        <v>32</v>
      </c>
      <c r="F787" s="145" t="s">
        <v>1717</v>
      </c>
      <c r="H787" s="144" t="s">
        <v>32</v>
      </c>
      <c r="I787" s="146"/>
      <c r="L787" s="142"/>
      <c r="M787" s="147"/>
      <c r="T787" s="148"/>
      <c r="AT787" s="144" t="s">
        <v>159</v>
      </c>
      <c r="AU787" s="144" t="s">
        <v>89</v>
      </c>
      <c r="AV787" s="12" t="s">
        <v>40</v>
      </c>
      <c r="AW787" s="12" t="s">
        <v>38</v>
      </c>
      <c r="AX787" s="12" t="s">
        <v>80</v>
      </c>
      <c r="AY787" s="144" t="s">
        <v>150</v>
      </c>
    </row>
    <row r="788" spans="2:51" s="12" customFormat="1">
      <c r="B788" s="142"/>
      <c r="D788" s="143" t="s">
        <v>159</v>
      </c>
      <c r="E788" s="144" t="s">
        <v>32</v>
      </c>
      <c r="F788" s="145" t="s">
        <v>1718</v>
      </c>
      <c r="H788" s="144" t="s">
        <v>32</v>
      </c>
      <c r="I788" s="146"/>
      <c r="L788" s="142"/>
      <c r="M788" s="147"/>
      <c r="T788" s="148"/>
      <c r="AT788" s="144" t="s">
        <v>159</v>
      </c>
      <c r="AU788" s="144" t="s">
        <v>89</v>
      </c>
      <c r="AV788" s="12" t="s">
        <v>40</v>
      </c>
      <c r="AW788" s="12" t="s">
        <v>38</v>
      </c>
      <c r="AX788" s="12" t="s">
        <v>80</v>
      </c>
      <c r="AY788" s="144" t="s">
        <v>150</v>
      </c>
    </row>
    <row r="789" spans="2:51" s="12" customFormat="1">
      <c r="B789" s="142"/>
      <c r="D789" s="143" t="s">
        <v>159</v>
      </c>
      <c r="E789" s="144" t="s">
        <v>32</v>
      </c>
      <c r="F789" s="145" t="s">
        <v>1719</v>
      </c>
      <c r="H789" s="144" t="s">
        <v>32</v>
      </c>
      <c r="I789" s="146"/>
      <c r="L789" s="142"/>
      <c r="M789" s="147"/>
      <c r="T789" s="148"/>
      <c r="AT789" s="144" t="s">
        <v>159</v>
      </c>
      <c r="AU789" s="144" t="s">
        <v>89</v>
      </c>
      <c r="AV789" s="12" t="s">
        <v>40</v>
      </c>
      <c r="AW789" s="12" t="s">
        <v>38</v>
      </c>
      <c r="AX789" s="12" t="s">
        <v>80</v>
      </c>
      <c r="AY789" s="144" t="s">
        <v>150</v>
      </c>
    </row>
    <row r="790" spans="2:51" s="12" customFormat="1">
      <c r="B790" s="142"/>
      <c r="D790" s="143" t="s">
        <v>159</v>
      </c>
      <c r="E790" s="144" t="s">
        <v>32</v>
      </c>
      <c r="F790" s="145" t="s">
        <v>1720</v>
      </c>
      <c r="H790" s="144" t="s">
        <v>32</v>
      </c>
      <c r="I790" s="146"/>
      <c r="L790" s="142"/>
      <c r="M790" s="147"/>
      <c r="T790" s="148"/>
      <c r="AT790" s="144" t="s">
        <v>159</v>
      </c>
      <c r="AU790" s="144" t="s">
        <v>89</v>
      </c>
      <c r="AV790" s="12" t="s">
        <v>40</v>
      </c>
      <c r="AW790" s="12" t="s">
        <v>38</v>
      </c>
      <c r="AX790" s="12" t="s">
        <v>80</v>
      </c>
      <c r="AY790" s="144" t="s">
        <v>150</v>
      </c>
    </row>
    <row r="791" spans="2:51" s="12" customFormat="1">
      <c r="B791" s="142"/>
      <c r="D791" s="143" t="s">
        <v>159</v>
      </c>
      <c r="E791" s="144" t="s">
        <v>32</v>
      </c>
      <c r="F791" s="145" t="s">
        <v>1721</v>
      </c>
      <c r="H791" s="144" t="s">
        <v>32</v>
      </c>
      <c r="I791" s="146"/>
      <c r="L791" s="142"/>
      <c r="M791" s="147"/>
      <c r="T791" s="148"/>
      <c r="AT791" s="144" t="s">
        <v>159</v>
      </c>
      <c r="AU791" s="144" t="s">
        <v>89</v>
      </c>
      <c r="AV791" s="12" t="s">
        <v>40</v>
      </c>
      <c r="AW791" s="12" t="s">
        <v>38</v>
      </c>
      <c r="AX791" s="12" t="s">
        <v>80</v>
      </c>
      <c r="AY791" s="144" t="s">
        <v>150</v>
      </c>
    </row>
    <row r="792" spans="2:51" s="12" customFormat="1">
      <c r="B792" s="142"/>
      <c r="D792" s="143" t="s">
        <v>159</v>
      </c>
      <c r="E792" s="144" t="s">
        <v>32</v>
      </c>
      <c r="F792" s="145" t="s">
        <v>1722</v>
      </c>
      <c r="H792" s="144" t="s">
        <v>32</v>
      </c>
      <c r="I792" s="146"/>
      <c r="L792" s="142"/>
      <c r="M792" s="147"/>
      <c r="T792" s="148"/>
      <c r="AT792" s="144" t="s">
        <v>159</v>
      </c>
      <c r="AU792" s="144" t="s">
        <v>89</v>
      </c>
      <c r="AV792" s="12" t="s">
        <v>40</v>
      </c>
      <c r="AW792" s="12" t="s">
        <v>38</v>
      </c>
      <c r="AX792" s="12" t="s">
        <v>80</v>
      </c>
      <c r="AY792" s="144" t="s">
        <v>150</v>
      </c>
    </row>
    <row r="793" spans="2:51" s="12" customFormat="1">
      <c r="B793" s="142"/>
      <c r="D793" s="143" t="s">
        <v>159</v>
      </c>
      <c r="E793" s="144" t="s">
        <v>32</v>
      </c>
      <c r="F793" s="145" t="s">
        <v>1723</v>
      </c>
      <c r="H793" s="144" t="s">
        <v>32</v>
      </c>
      <c r="I793" s="146"/>
      <c r="L793" s="142"/>
      <c r="M793" s="147"/>
      <c r="T793" s="148"/>
      <c r="AT793" s="144" t="s">
        <v>159</v>
      </c>
      <c r="AU793" s="144" t="s">
        <v>89</v>
      </c>
      <c r="AV793" s="12" t="s">
        <v>40</v>
      </c>
      <c r="AW793" s="12" t="s">
        <v>38</v>
      </c>
      <c r="AX793" s="12" t="s">
        <v>80</v>
      </c>
      <c r="AY793" s="144" t="s">
        <v>150</v>
      </c>
    </row>
    <row r="794" spans="2:51" s="12" customFormat="1">
      <c r="B794" s="142"/>
      <c r="D794" s="143" t="s">
        <v>159</v>
      </c>
      <c r="E794" s="144" t="s">
        <v>32</v>
      </c>
      <c r="F794" s="145" t="s">
        <v>1724</v>
      </c>
      <c r="H794" s="144" t="s">
        <v>32</v>
      </c>
      <c r="I794" s="146"/>
      <c r="L794" s="142"/>
      <c r="M794" s="147"/>
      <c r="T794" s="148"/>
      <c r="AT794" s="144" t="s">
        <v>159</v>
      </c>
      <c r="AU794" s="144" t="s">
        <v>89</v>
      </c>
      <c r="AV794" s="12" t="s">
        <v>40</v>
      </c>
      <c r="AW794" s="12" t="s">
        <v>38</v>
      </c>
      <c r="AX794" s="12" t="s">
        <v>80</v>
      </c>
      <c r="AY794" s="144" t="s">
        <v>150</v>
      </c>
    </row>
    <row r="795" spans="2:51" s="12" customFormat="1">
      <c r="B795" s="142"/>
      <c r="D795" s="143" t="s">
        <v>159</v>
      </c>
      <c r="E795" s="144" t="s">
        <v>32</v>
      </c>
      <c r="F795" s="145" t="s">
        <v>1725</v>
      </c>
      <c r="H795" s="144" t="s">
        <v>32</v>
      </c>
      <c r="I795" s="146"/>
      <c r="L795" s="142"/>
      <c r="M795" s="147"/>
      <c r="T795" s="148"/>
      <c r="AT795" s="144" t="s">
        <v>159</v>
      </c>
      <c r="AU795" s="144" t="s">
        <v>89</v>
      </c>
      <c r="AV795" s="12" t="s">
        <v>40</v>
      </c>
      <c r="AW795" s="12" t="s">
        <v>38</v>
      </c>
      <c r="AX795" s="12" t="s">
        <v>80</v>
      </c>
      <c r="AY795" s="144" t="s">
        <v>150</v>
      </c>
    </row>
    <row r="796" spans="2:51" s="12" customFormat="1">
      <c r="B796" s="142"/>
      <c r="D796" s="143" t="s">
        <v>159</v>
      </c>
      <c r="E796" s="144" t="s">
        <v>32</v>
      </c>
      <c r="F796" s="145" t="s">
        <v>1726</v>
      </c>
      <c r="H796" s="144" t="s">
        <v>32</v>
      </c>
      <c r="I796" s="146"/>
      <c r="L796" s="142"/>
      <c r="M796" s="147"/>
      <c r="T796" s="148"/>
      <c r="AT796" s="144" t="s">
        <v>159</v>
      </c>
      <c r="AU796" s="144" t="s">
        <v>89</v>
      </c>
      <c r="AV796" s="12" t="s">
        <v>40</v>
      </c>
      <c r="AW796" s="12" t="s">
        <v>38</v>
      </c>
      <c r="AX796" s="12" t="s">
        <v>80</v>
      </c>
      <c r="AY796" s="144" t="s">
        <v>150</v>
      </c>
    </row>
    <row r="797" spans="2:51" s="12" customFormat="1">
      <c r="B797" s="142"/>
      <c r="D797" s="143" t="s">
        <v>159</v>
      </c>
      <c r="E797" s="144" t="s">
        <v>32</v>
      </c>
      <c r="F797" s="145" t="s">
        <v>1727</v>
      </c>
      <c r="H797" s="144" t="s">
        <v>32</v>
      </c>
      <c r="I797" s="146"/>
      <c r="L797" s="142"/>
      <c r="M797" s="147"/>
      <c r="T797" s="148"/>
      <c r="AT797" s="144" t="s">
        <v>159</v>
      </c>
      <c r="AU797" s="144" t="s">
        <v>89</v>
      </c>
      <c r="AV797" s="12" t="s">
        <v>40</v>
      </c>
      <c r="AW797" s="12" t="s">
        <v>38</v>
      </c>
      <c r="AX797" s="12" t="s">
        <v>80</v>
      </c>
      <c r="AY797" s="144" t="s">
        <v>150</v>
      </c>
    </row>
    <row r="798" spans="2:51" s="12" customFormat="1">
      <c r="B798" s="142"/>
      <c r="D798" s="143" t="s">
        <v>159</v>
      </c>
      <c r="E798" s="144" t="s">
        <v>32</v>
      </c>
      <c r="F798" s="145" t="s">
        <v>1728</v>
      </c>
      <c r="H798" s="144" t="s">
        <v>32</v>
      </c>
      <c r="I798" s="146"/>
      <c r="L798" s="142"/>
      <c r="M798" s="147"/>
      <c r="T798" s="148"/>
      <c r="AT798" s="144" t="s">
        <v>159</v>
      </c>
      <c r="AU798" s="144" t="s">
        <v>89</v>
      </c>
      <c r="AV798" s="12" t="s">
        <v>40</v>
      </c>
      <c r="AW798" s="12" t="s">
        <v>38</v>
      </c>
      <c r="AX798" s="12" t="s">
        <v>80</v>
      </c>
      <c r="AY798" s="144" t="s">
        <v>150</v>
      </c>
    </row>
    <row r="799" spans="2:51" s="12" customFormat="1">
      <c r="B799" s="142"/>
      <c r="D799" s="143" t="s">
        <v>159</v>
      </c>
      <c r="E799" s="144" t="s">
        <v>32</v>
      </c>
      <c r="F799" s="145" t="s">
        <v>1729</v>
      </c>
      <c r="H799" s="144" t="s">
        <v>32</v>
      </c>
      <c r="I799" s="146"/>
      <c r="L799" s="142"/>
      <c r="M799" s="147"/>
      <c r="T799" s="148"/>
      <c r="AT799" s="144" t="s">
        <v>159</v>
      </c>
      <c r="AU799" s="144" t="s">
        <v>89</v>
      </c>
      <c r="AV799" s="12" t="s">
        <v>40</v>
      </c>
      <c r="AW799" s="12" t="s">
        <v>38</v>
      </c>
      <c r="AX799" s="12" t="s">
        <v>80</v>
      </c>
      <c r="AY799" s="144" t="s">
        <v>150</v>
      </c>
    </row>
    <row r="800" spans="2:51" s="12" customFormat="1">
      <c r="B800" s="142"/>
      <c r="D800" s="143" t="s">
        <v>159</v>
      </c>
      <c r="E800" s="144" t="s">
        <v>32</v>
      </c>
      <c r="F800" s="145" t="s">
        <v>1730</v>
      </c>
      <c r="H800" s="144" t="s">
        <v>32</v>
      </c>
      <c r="I800" s="146"/>
      <c r="L800" s="142"/>
      <c r="M800" s="147"/>
      <c r="T800" s="148"/>
      <c r="AT800" s="144" t="s">
        <v>159</v>
      </c>
      <c r="AU800" s="144" t="s">
        <v>89</v>
      </c>
      <c r="AV800" s="12" t="s">
        <v>40</v>
      </c>
      <c r="AW800" s="12" t="s">
        <v>38</v>
      </c>
      <c r="AX800" s="12" t="s">
        <v>80</v>
      </c>
      <c r="AY800" s="144" t="s">
        <v>150</v>
      </c>
    </row>
    <row r="801" spans="2:51" s="12" customFormat="1">
      <c r="B801" s="142"/>
      <c r="D801" s="143" t="s">
        <v>159</v>
      </c>
      <c r="E801" s="144" t="s">
        <v>32</v>
      </c>
      <c r="F801" s="145" t="s">
        <v>1731</v>
      </c>
      <c r="H801" s="144" t="s">
        <v>32</v>
      </c>
      <c r="I801" s="146"/>
      <c r="L801" s="142"/>
      <c r="M801" s="147"/>
      <c r="T801" s="148"/>
      <c r="AT801" s="144" t="s">
        <v>159</v>
      </c>
      <c r="AU801" s="144" t="s">
        <v>89</v>
      </c>
      <c r="AV801" s="12" t="s">
        <v>40</v>
      </c>
      <c r="AW801" s="12" t="s">
        <v>38</v>
      </c>
      <c r="AX801" s="12" t="s">
        <v>80</v>
      </c>
      <c r="AY801" s="144" t="s">
        <v>150</v>
      </c>
    </row>
    <row r="802" spans="2:51" s="12" customFormat="1">
      <c r="B802" s="142"/>
      <c r="D802" s="143" t="s">
        <v>159</v>
      </c>
      <c r="E802" s="144" t="s">
        <v>32</v>
      </c>
      <c r="F802" s="145" t="s">
        <v>1732</v>
      </c>
      <c r="H802" s="144" t="s">
        <v>32</v>
      </c>
      <c r="I802" s="146"/>
      <c r="L802" s="142"/>
      <c r="M802" s="147"/>
      <c r="T802" s="148"/>
      <c r="AT802" s="144" t="s">
        <v>159</v>
      </c>
      <c r="AU802" s="144" t="s">
        <v>89</v>
      </c>
      <c r="AV802" s="12" t="s">
        <v>40</v>
      </c>
      <c r="AW802" s="12" t="s">
        <v>38</v>
      </c>
      <c r="AX802" s="12" t="s">
        <v>80</v>
      </c>
      <c r="AY802" s="144" t="s">
        <v>150</v>
      </c>
    </row>
    <row r="803" spans="2:51" s="12" customFormat="1">
      <c r="B803" s="142"/>
      <c r="D803" s="143" t="s">
        <v>159</v>
      </c>
      <c r="E803" s="144" t="s">
        <v>32</v>
      </c>
      <c r="F803" s="145" t="s">
        <v>1733</v>
      </c>
      <c r="H803" s="144" t="s">
        <v>32</v>
      </c>
      <c r="I803" s="146"/>
      <c r="L803" s="142"/>
      <c r="M803" s="147"/>
      <c r="T803" s="148"/>
      <c r="AT803" s="144" t="s">
        <v>159</v>
      </c>
      <c r="AU803" s="144" t="s">
        <v>89</v>
      </c>
      <c r="AV803" s="12" t="s">
        <v>40</v>
      </c>
      <c r="AW803" s="12" t="s">
        <v>38</v>
      </c>
      <c r="AX803" s="12" t="s">
        <v>80</v>
      </c>
      <c r="AY803" s="144" t="s">
        <v>150</v>
      </c>
    </row>
    <row r="804" spans="2:51" s="12" customFormat="1">
      <c r="B804" s="142"/>
      <c r="D804" s="143" t="s">
        <v>159</v>
      </c>
      <c r="E804" s="144" t="s">
        <v>32</v>
      </c>
      <c r="F804" s="145" t="s">
        <v>1734</v>
      </c>
      <c r="H804" s="144" t="s">
        <v>32</v>
      </c>
      <c r="I804" s="146"/>
      <c r="L804" s="142"/>
      <c r="M804" s="147"/>
      <c r="T804" s="148"/>
      <c r="AT804" s="144" t="s">
        <v>159</v>
      </c>
      <c r="AU804" s="144" t="s">
        <v>89</v>
      </c>
      <c r="AV804" s="12" t="s">
        <v>40</v>
      </c>
      <c r="AW804" s="12" t="s">
        <v>38</v>
      </c>
      <c r="AX804" s="12" t="s">
        <v>80</v>
      </c>
      <c r="AY804" s="144" t="s">
        <v>150</v>
      </c>
    </row>
    <row r="805" spans="2:51" s="12" customFormat="1">
      <c r="B805" s="142"/>
      <c r="D805" s="143" t="s">
        <v>159</v>
      </c>
      <c r="E805" s="144" t="s">
        <v>32</v>
      </c>
      <c r="F805" s="145" t="s">
        <v>1735</v>
      </c>
      <c r="H805" s="144" t="s">
        <v>32</v>
      </c>
      <c r="I805" s="146"/>
      <c r="L805" s="142"/>
      <c r="M805" s="147"/>
      <c r="T805" s="148"/>
      <c r="AT805" s="144" t="s">
        <v>159</v>
      </c>
      <c r="AU805" s="144" t="s">
        <v>89</v>
      </c>
      <c r="AV805" s="12" t="s">
        <v>40</v>
      </c>
      <c r="AW805" s="12" t="s">
        <v>38</v>
      </c>
      <c r="AX805" s="12" t="s">
        <v>80</v>
      </c>
      <c r="AY805" s="144" t="s">
        <v>150</v>
      </c>
    </row>
    <row r="806" spans="2:51" s="12" customFormat="1">
      <c r="B806" s="142"/>
      <c r="D806" s="143" t="s">
        <v>159</v>
      </c>
      <c r="E806" s="144" t="s">
        <v>32</v>
      </c>
      <c r="F806" s="145" t="s">
        <v>1736</v>
      </c>
      <c r="H806" s="144" t="s">
        <v>32</v>
      </c>
      <c r="I806" s="146"/>
      <c r="L806" s="142"/>
      <c r="M806" s="147"/>
      <c r="T806" s="148"/>
      <c r="AT806" s="144" t="s">
        <v>159</v>
      </c>
      <c r="AU806" s="144" t="s">
        <v>89</v>
      </c>
      <c r="AV806" s="12" t="s">
        <v>40</v>
      </c>
      <c r="AW806" s="12" t="s">
        <v>38</v>
      </c>
      <c r="AX806" s="12" t="s">
        <v>80</v>
      </c>
      <c r="AY806" s="144" t="s">
        <v>150</v>
      </c>
    </row>
    <row r="807" spans="2:51" s="12" customFormat="1">
      <c r="B807" s="142"/>
      <c r="D807" s="143" t="s">
        <v>159</v>
      </c>
      <c r="E807" s="144" t="s">
        <v>32</v>
      </c>
      <c r="F807" s="145" t="s">
        <v>1737</v>
      </c>
      <c r="H807" s="144" t="s">
        <v>32</v>
      </c>
      <c r="I807" s="146"/>
      <c r="L807" s="142"/>
      <c r="M807" s="147"/>
      <c r="T807" s="148"/>
      <c r="AT807" s="144" t="s">
        <v>159</v>
      </c>
      <c r="AU807" s="144" t="s">
        <v>89</v>
      </c>
      <c r="AV807" s="12" t="s">
        <v>40</v>
      </c>
      <c r="AW807" s="12" t="s">
        <v>38</v>
      </c>
      <c r="AX807" s="12" t="s">
        <v>80</v>
      </c>
      <c r="AY807" s="144" t="s">
        <v>150</v>
      </c>
    </row>
    <row r="808" spans="2:51" s="12" customFormat="1">
      <c r="B808" s="142"/>
      <c r="D808" s="143" t="s">
        <v>159</v>
      </c>
      <c r="E808" s="144" t="s">
        <v>32</v>
      </c>
      <c r="F808" s="145" t="s">
        <v>1738</v>
      </c>
      <c r="H808" s="144" t="s">
        <v>32</v>
      </c>
      <c r="I808" s="146"/>
      <c r="L808" s="142"/>
      <c r="M808" s="147"/>
      <c r="T808" s="148"/>
      <c r="AT808" s="144" t="s">
        <v>159</v>
      </c>
      <c r="AU808" s="144" t="s">
        <v>89</v>
      </c>
      <c r="AV808" s="12" t="s">
        <v>40</v>
      </c>
      <c r="AW808" s="12" t="s">
        <v>38</v>
      </c>
      <c r="AX808" s="12" t="s">
        <v>80</v>
      </c>
      <c r="AY808" s="144" t="s">
        <v>150</v>
      </c>
    </row>
    <row r="809" spans="2:51" s="12" customFormat="1">
      <c r="B809" s="142"/>
      <c r="D809" s="143" t="s">
        <v>159</v>
      </c>
      <c r="E809" s="144" t="s">
        <v>32</v>
      </c>
      <c r="F809" s="145" t="s">
        <v>1739</v>
      </c>
      <c r="H809" s="144" t="s">
        <v>32</v>
      </c>
      <c r="I809" s="146"/>
      <c r="L809" s="142"/>
      <c r="M809" s="147"/>
      <c r="T809" s="148"/>
      <c r="AT809" s="144" t="s">
        <v>159</v>
      </c>
      <c r="AU809" s="144" t="s">
        <v>89</v>
      </c>
      <c r="AV809" s="12" t="s">
        <v>40</v>
      </c>
      <c r="AW809" s="12" t="s">
        <v>38</v>
      </c>
      <c r="AX809" s="12" t="s">
        <v>80</v>
      </c>
      <c r="AY809" s="144" t="s">
        <v>150</v>
      </c>
    </row>
    <row r="810" spans="2:51" s="12" customFormat="1">
      <c r="B810" s="142"/>
      <c r="D810" s="143" t="s">
        <v>159</v>
      </c>
      <c r="E810" s="144" t="s">
        <v>32</v>
      </c>
      <c r="F810" s="145" t="s">
        <v>1740</v>
      </c>
      <c r="H810" s="144" t="s">
        <v>32</v>
      </c>
      <c r="I810" s="146"/>
      <c r="L810" s="142"/>
      <c r="M810" s="147"/>
      <c r="T810" s="148"/>
      <c r="AT810" s="144" t="s">
        <v>159</v>
      </c>
      <c r="AU810" s="144" t="s">
        <v>89</v>
      </c>
      <c r="AV810" s="12" t="s">
        <v>40</v>
      </c>
      <c r="AW810" s="12" t="s">
        <v>38</v>
      </c>
      <c r="AX810" s="12" t="s">
        <v>80</v>
      </c>
      <c r="AY810" s="144" t="s">
        <v>150</v>
      </c>
    </row>
    <row r="811" spans="2:51" s="12" customFormat="1">
      <c r="B811" s="142"/>
      <c r="D811" s="143" t="s">
        <v>159</v>
      </c>
      <c r="E811" s="144" t="s">
        <v>32</v>
      </c>
      <c r="F811" s="145" t="s">
        <v>1741</v>
      </c>
      <c r="H811" s="144" t="s">
        <v>32</v>
      </c>
      <c r="I811" s="146"/>
      <c r="L811" s="142"/>
      <c r="M811" s="147"/>
      <c r="T811" s="148"/>
      <c r="AT811" s="144" t="s">
        <v>159</v>
      </c>
      <c r="AU811" s="144" t="s">
        <v>89</v>
      </c>
      <c r="AV811" s="12" t="s">
        <v>40</v>
      </c>
      <c r="AW811" s="12" t="s">
        <v>38</v>
      </c>
      <c r="AX811" s="12" t="s">
        <v>80</v>
      </c>
      <c r="AY811" s="144" t="s">
        <v>150</v>
      </c>
    </row>
    <row r="812" spans="2:51" s="12" customFormat="1">
      <c r="B812" s="142"/>
      <c r="D812" s="143" t="s">
        <v>159</v>
      </c>
      <c r="E812" s="144" t="s">
        <v>32</v>
      </c>
      <c r="F812" s="145" t="s">
        <v>1742</v>
      </c>
      <c r="H812" s="144" t="s">
        <v>32</v>
      </c>
      <c r="I812" s="146"/>
      <c r="L812" s="142"/>
      <c r="M812" s="147"/>
      <c r="T812" s="148"/>
      <c r="AT812" s="144" t="s">
        <v>159</v>
      </c>
      <c r="AU812" s="144" t="s">
        <v>89</v>
      </c>
      <c r="AV812" s="12" t="s">
        <v>40</v>
      </c>
      <c r="AW812" s="12" t="s">
        <v>38</v>
      </c>
      <c r="AX812" s="12" t="s">
        <v>80</v>
      </c>
      <c r="AY812" s="144" t="s">
        <v>150</v>
      </c>
    </row>
    <row r="813" spans="2:51" s="12" customFormat="1">
      <c r="B813" s="142"/>
      <c r="D813" s="143" t="s">
        <v>159</v>
      </c>
      <c r="E813" s="144" t="s">
        <v>32</v>
      </c>
      <c r="F813" s="145" t="s">
        <v>1743</v>
      </c>
      <c r="H813" s="144" t="s">
        <v>32</v>
      </c>
      <c r="I813" s="146"/>
      <c r="L813" s="142"/>
      <c r="M813" s="147"/>
      <c r="T813" s="148"/>
      <c r="AT813" s="144" t="s">
        <v>159</v>
      </c>
      <c r="AU813" s="144" t="s">
        <v>89</v>
      </c>
      <c r="AV813" s="12" t="s">
        <v>40</v>
      </c>
      <c r="AW813" s="12" t="s">
        <v>38</v>
      </c>
      <c r="AX813" s="12" t="s">
        <v>80</v>
      </c>
      <c r="AY813" s="144" t="s">
        <v>150</v>
      </c>
    </row>
    <row r="814" spans="2:51" s="12" customFormat="1">
      <c r="B814" s="142"/>
      <c r="D814" s="143" t="s">
        <v>159</v>
      </c>
      <c r="E814" s="144" t="s">
        <v>32</v>
      </c>
      <c r="F814" s="145" t="s">
        <v>1744</v>
      </c>
      <c r="H814" s="144" t="s">
        <v>32</v>
      </c>
      <c r="I814" s="146"/>
      <c r="L814" s="142"/>
      <c r="M814" s="147"/>
      <c r="T814" s="148"/>
      <c r="AT814" s="144" t="s">
        <v>159</v>
      </c>
      <c r="AU814" s="144" t="s">
        <v>89</v>
      </c>
      <c r="AV814" s="12" t="s">
        <v>40</v>
      </c>
      <c r="AW814" s="12" t="s">
        <v>38</v>
      </c>
      <c r="AX814" s="12" t="s">
        <v>80</v>
      </c>
      <c r="AY814" s="144" t="s">
        <v>150</v>
      </c>
    </row>
    <row r="815" spans="2:51" s="12" customFormat="1">
      <c r="B815" s="142"/>
      <c r="D815" s="143" t="s">
        <v>159</v>
      </c>
      <c r="E815" s="144" t="s">
        <v>32</v>
      </c>
      <c r="F815" s="145" t="s">
        <v>1745</v>
      </c>
      <c r="H815" s="144" t="s">
        <v>32</v>
      </c>
      <c r="I815" s="146"/>
      <c r="L815" s="142"/>
      <c r="M815" s="147"/>
      <c r="T815" s="148"/>
      <c r="AT815" s="144" t="s">
        <v>159</v>
      </c>
      <c r="AU815" s="144" t="s">
        <v>89</v>
      </c>
      <c r="AV815" s="12" t="s">
        <v>40</v>
      </c>
      <c r="AW815" s="12" t="s">
        <v>38</v>
      </c>
      <c r="AX815" s="12" t="s">
        <v>80</v>
      </c>
      <c r="AY815" s="144" t="s">
        <v>150</v>
      </c>
    </row>
    <row r="816" spans="2:51" s="12" customFormat="1">
      <c r="B816" s="142"/>
      <c r="D816" s="143" t="s">
        <v>159</v>
      </c>
      <c r="E816" s="144" t="s">
        <v>32</v>
      </c>
      <c r="F816" s="145" t="s">
        <v>1746</v>
      </c>
      <c r="H816" s="144" t="s">
        <v>32</v>
      </c>
      <c r="I816" s="146"/>
      <c r="L816" s="142"/>
      <c r="M816" s="147"/>
      <c r="T816" s="148"/>
      <c r="AT816" s="144" t="s">
        <v>159</v>
      </c>
      <c r="AU816" s="144" t="s">
        <v>89</v>
      </c>
      <c r="AV816" s="12" t="s">
        <v>40</v>
      </c>
      <c r="AW816" s="12" t="s">
        <v>38</v>
      </c>
      <c r="AX816" s="12" t="s">
        <v>80</v>
      </c>
      <c r="AY816" s="144" t="s">
        <v>150</v>
      </c>
    </row>
    <row r="817" spans="2:65" s="12" customFormat="1">
      <c r="B817" s="142"/>
      <c r="D817" s="143" t="s">
        <v>159</v>
      </c>
      <c r="E817" s="144" t="s">
        <v>32</v>
      </c>
      <c r="F817" s="145" t="s">
        <v>1747</v>
      </c>
      <c r="H817" s="144" t="s">
        <v>32</v>
      </c>
      <c r="I817" s="146"/>
      <c r="L817" s="142"/>
      <c r="M817" s="147"/>
      <c r="T817" s="148"/>
      <c r="AT817" s="144" t="s">
        <v>159</v>
      </c>
      <c r="AU817" s="144" t="s">
        <v>89</v>
      </c>
      <c r="AV817" s="12" t="s">
        <v>40</v>
      </c>
      <c r="AW817" s="12" t="s">
        <v>38</v>
      </c>
      <c r="AX817" s="12" t="s">
        <v>80</v>
      </c>
      <c r="AY817" s="144" t="s">
        <v>150</v>
      </c>
    </row>
    <row r="818" spans="2:65" s="12" customFormat="1">
      <c r="B818" s="142"/>
      <c r="D818" s="143" t="s">
        <v>159</v>
      </c>
      <c r="E818" s="144" t="s">
        <v>32</v>
      </c>
      <c r="F818" s="145" t="s">
        <v>1748</v>
      </c>
      <c r="H818" s="144" t="s">
        <v>32</v>
      </c>
      <c r="I818" s="146"/>
      <c r="L818" s="142"/>
      <c r="M818" s="147"/>
      <c r="T818" s="148"/>
      <c r="AT818" s="144" t="s">
        <v>159</v>
      </c>
      <c r="AU818" s="144" t="s">
        <v>89</v>
      </c>
      <c r="AV818" s="12" t="s">
        <v>40</v>
      </c>
      <c r="AW818" s="12" t="s">
        <v>38</v>
      </c>
      <c r="AX818" s="12" t="s">
        <v>80</v>
      </c>
      <c r="AY818" s="144" t="s">
        <v>150</v>
      </c>
    </row>
    <row r="819" spans="2:65" s="12" customFormat="1">
      <c r="B819" s="142"/>
      <c r="D819" s="143" t="s">
        <v>159</v>
      </c>
      <c r="E819" s="144" t="s">
        <v>32</v>
      </c>
      <c r="F819" s="145" t="s">
        <v>1749</v>
      </c>
      <c r="H819" s="144" t="s">
        <v>32</v>
      </c>
      <c r="I819" s="146"/>
      <c r="L819" s="142"/>
      <c r="M819" s="147"/>
      <c r="T819" s="148"/>
      <c r="AT819" s="144" t="s">
        <v>159</v>
      </c>
      <c r="AU819" s="144" t="s">
        <v>89</v>
      </c>
      <c r="AV819" s="12" t="s">
        <v>40</v>
      </c>
      <c r="AW819" s="12" t="s">
        <v>38</v>
      </c>
      <c r="AX819" s="12" t="s">
        <v>80</v>
      </c>
      <c r="AY819" s="144" t="s">
        <v>150</v>
      </c>
    </row>
    <row r="820" spans="2:65" s="12" customFormat="1">
      <c r="B820" s="142"/>
      <c r="D820" s="143" t="s">
        <v>159</v>
      </c>
      <c r="E820" s="144" t="s">
        <v>32</v>
      </c>
      <c r="F820" s="145" t="s">
        <v>1750</v>
      </c>
      <c r="H820" s="144" t="s">
        <v>32</v>
      </c>
      <c r="I820" s="146"/>
      <c r="L820" s="142"/>
      <c r="M820" s="147"/>
      <c r="T820" s="148"/>
      <c r="AT820" s="144" t="s">
        <v>159</v>
      </c>
      <c r="AU820" s="144" t="s">
        <v>89</v>
      </c>
      <c r="AV820" s="12" t="s">
        <v>40</v>
      </c>
      <c r="AW820" s="12" t="s">
        <v>38</v>
      </c>
      <c r="AX820" s="12" t="s">
        <v>80</v>
      </c>
      <c r="AY820" s="144" t="s">
        <v>150</v>
      </c>
    </row>
    <row r="821" spans="2:65" s="12" customFormat="1">
      <c r="B821" s="142"/>
      <c r="D821" s="143" t="s">
        <v>159</v>
      </c>
      <c r="E821" s="144" t="s">
        <v>32</v>
      </c>
      <c r="F821" s="145" t="s">
        <v>1751</v>
      </c>
      <c r="H821" s="144" t="s">
        <v>32</v>
      </c>
      <c r="I821" s="146"/>
      <c r="L821" s="142"/>
      <c r="M821" s="147"/>
      <c r="T821" s="148"/>
      <c r="AT821" s="144" t="s">
        <v>159</v>
      </c>
      <c r="AU821" s="144" t="s">
        <v>89</v>
      </c>
      <c r="AV821" s="12" t="s">
        <v>40</v>
      </c>
      <c r="AW821" s="12" t="s">
        <v>38</v>
      </c>
      <c r="AX821" s="12" t="s">
        <v>80</v>
      </c>
      <c r="AY821" s="144" t="s">
        <v>150</v>
      </c>
    </row>
    <row r="822" spans="2:65" s="12" customFormat="1">
      <c r="B822" s="142"/>
      <c r="D822" s="143" t="s">
        <v>159</v>
      </c>
      <c r="E822" s="144" t="s">
        <v>32</v>
      </c>
      <c r="F822" s="145" t="s">
        <v>1752</v>
      </c>
      <c r="H822" s="144" t="s">
        <v>32</v>
      </c>
      <c r="I822" s="146"/>
      <c r="L822" s="142"/>
      <c r="M822" s="147"/>
      <c r="T822" s="148"/>
      <c r="AT822" s="144" t="s">
        <v>159</v>
      </c>
      <c r="AU822" s="144" t="s">
        <v>89</v>
      </c>
      <c r="AV822" s="12" t="s">
        <v>40</v>
      </c>
      <c r="AW822" s="12" t="s">
        <v>38</v>
      </c>
      <c r="AX822" s="12" t="s">
        <v>80</v>
      </c>
      <c r="AY822" s="144" t="s">
        <v>150</v>
      </c>
    </row>
    <row r="823" spans="2:65" s="12" customFormat="1">
      <c r="B823" s="142"/>
      <c r="D823" s="143" t="s">
        <v>159</v>
      </c>
      <c r="E823" s="144" t="s">
        <v>32</v>
      </c>
      <c r="F823" s="145" t="s">
        <v>1753</v>
      </c>
      <c r="H823" s="144" t="s">
        <v>32</v>
      </c>
      <c r="I823" s="146"/>
      <c r="L823" s="142"/>
      <c r="M823" s="147"/>
      <c r="T823" s="148"/>
      <c r="AT823" s="144" t="s">
        <v>159</v>
      </c>
      <c r="AU823" s="144" t="s">
        <v>89</v>
      </c>
      <c r="AV823" s="12" t="s">
        <v>40</v>
      </c>
      <c r="AW823" s="12" t="s">
        <v>38</v>
      </c>
      <c r="AX823" s="12" t="s">
        <v>80</v>
      </c>
      <c r="AY823" s="144" t="s">
        <v>150</v>
      </c>
    </row>
    <row r="824" spans="2:65" s="12" customFormat="1">
      <c r="B824" s="142"/>
      <c r="D824" s="143" t="s">
        <v>159</v>
      </c>
      <c r="E824" s="144" t="s">
        <v>32</v>
      </c>
      <c r="F824" s="145" t="s">
        <v>1754</v>
      </c>
      <c r="H824" s="144" t="s">
        <v>32</v>
      </c>
      <c r="I824" s="146"/>
      <c r="L824" s="142"/>
      <c r="M824" s="147"/>
      <c r="T824" s="148"/>
      <c r="AT824" s="144" t="s">
        <v>159</v>
      </c>
      <c r="AU824" s="144" t="s">
        <v>89</v>
      </c>
      <c r="AV824" s="12" t="s">
        <v>40</v>
      </c>
      <c r="AW824" s="12" t="s">
        <v>38</v>
      </c>
      <c r="AX824" s="12" t="s">
        <v>80</v>
      </c>
      <c r="AY824" s="144" t="s">
        <v>150</v>
      </c>
    </row>
    <row r="825" spans="2:65" s="12" customFormat="1">
      <c r="B825" s="142"/>
      <c r="D825" s="143" t="s">
        <v>159</v>
      </c>
      <c r="E825" s="144" t="s">
        <v>32</v>
      </c>
      <c r="F825" s="145" t="s">
        <v>1755</v>
      </c>
      <c r="H825" s="144" t="s">
        <v>32</v>
      </c>
      <c r="I825" s="146"/>
      <c r="L825" s="142"/>
      <c r="M825" s="147"/>
      <c r="T825" s="148"/>
      <c r="AT825" s="144" t="s">
        <v>159</v>
      </c>
      <c r="AU825" s="144" t="s">
        <v>89</v>
      </c>
      <c r="AV825" s="12" t="s">
        <v>40</v>
      </c>
      <c r="AW825" s="12" t="s">
        <v>38</v>
      </c>
      <c r="AX825" s="12" t="s">
        <v>80</v>
      </c>
      <c r="AY825" s="144" t="s">
        <v>150</v>
      </c>
    </row>
    <row r="826" spans="2:65" s="12" customFormat="1">
      <c r="B826" s="142"/>
      <c r="D826" s="143" t="s">
        <v>159</v>
      </c>
      <c r="E826" s="144" t="s">
        <v>32</v>
      </c>
      <c r="F826" s="145" t="s">
        <v>1756</v>
      </c>
      <c r="H826" s="144" t="s">
        <v>32</v>
      </c>
      <c r="I826" s="146"/>
      <c r="L826" s="142"/>
      <c r="M826" s="147"/>
      <c r="T826" s="148"/>
      <c r="AT826" s="144" t="s">
        <v>159</v>
      </c>
      <c r="AU826" s="144" t="s">
        <v>89</v>
      </c>
      <c r="AV826" s="12" t="s">
        <v>40</v>
      </c>
      <c r="AW826" s="12" t="s">
        <v>38</v>
      </c>
      <c r="AX826" s="12" t="s">
        <v>80</v>
      </c>
      <c r="AY826" s="144" t="s">
        <v>150</v>
      </c>
    </row>
    <row r="827" spans="2:65" s="12" customFormat="1">
      <c r="B827" s="142"/>
      <c r="D827" s="143" t="s">
        <v>159</v>
      </c>
      <c r="E827" s="144" t="s">
        <v>32</v>
      </c>
      <c r="F827" s="145" t="s">
        <v>1757</v>
      </c>
      <c r="H827" s="144" t="s">
        <v>32</v>
      </c>
      <c r="I827" s="146"/>
      <c r="L827" s="142"/>
      <c r="M827" s="147"/>
      <c r="T827" s="148"/>
      <c r="AT827" s="144" t="s">
        <v>159</v>
      </c>
      <c r="AU827" s="144" t="s">
        <v>89</v>
      </c>
      <c r="AV827" s="12" t="s">
        <v>40</v>
      </c>
      <c r="AW827" s="12" t="s">
        <v>38</v>
      </c>
      <c r="AX827" s="12" t="s">
        <v>80</v>
      </c>
      <c r="AY827" s="144" t="s">
        <v>150</v>
      </c>
    </row>
    <row r="828" spans="2:65" s="12" customFormat="1">
      <c r="B828" s="142"/>
      <c r="D828" s="143" t="s">
        <v>159</v>
      </c>
      <c r="E828" s="144" t="s">
        <v>32</v>
      </c>
      <c r="F828" s="145" t="s">
        <v>1758</v>
      </c>
      <c r="H828" s="144" t="s">
        <v>32</v>
      </c>
      <c r="I828" s="146"/>
      <c r="L828" s="142"/>
      <c r="M828" s="147"/>
      <c r="T828" s="148"/>
      <c r="AT828" s="144" t="s">
        <v>159</v>
      </c>
      <c r="AU828" s="144" t="s">
        <v>89</v>
      </c>
      <c r="AV828" s="12" t="s">
        <v>40</v>
      </c>
      <c r="AW828" s="12" t="s">
        <v>38</v>
      </c>
      <c r="AX828" s="12" t="s">
        <v>80</v>
      </c>
      <c r="AY828" s="144" t="s">
        <v>150</v>
      </c>
    </row>
    <row r="829" spans="2:65" s="12" customFormat="1">
      <c r="B829" s="142"/>
      <c r="D829" s="143" t="s">
        <v>159</v>
      </c>
      <c r="E829" s="144" t="s">
        <v>32</v>
      </c>
      <c r="F829" s="145" t="s">
        <v>1759</v>
      </c>
      <c r="H829" s="144" t="s">
        <v>32</v>
      </c>
      <c r="I829" s="146"/>
      <c r="L829" s="142"/>
      <c r="M829" s="147"/>
      <c r="T829" s="148"/>
      <c r="AT829" s="144" t="s">
        <v>159</v>
      </c>
      <c r="AU829" s="144" t="s">
        <v>89</v>
      </c>
      <c r="AV829" s="12" t="s">
        <v>40</v>
      </c>
      <c r="AW829" s="12" t="s">
        <v>38</v>
      </c>
      <c r="AX829" s="12" t="s">
        <v>80</v>
      </c>
      <c r="AY829" s="144" t="s">
        <v>150</v>
      </c>
    </row>
    <row r="830" spans="2:65" s="13" customFormat="1">
      <c r="B830" s="149"/>
      <c r="D830" s="143" t="s">
        <v>159</v>
      </c>
      <c r="E830" s="150" t="s">
        <v>32</v>
      </c>
      <c r="F830" s="151" t="s">
        <v>1441</v>
      </c>
      <c r="H830" s="152">
        <v>988.7</v>
      </c>
      <c r="I830" s="153"/>
      <c r="L830" s="149"/>
      <c r="M830" s="154"/>
      <c r="T830" s="155"/>
      <c r="AT830" s="150" t="s">
        <v>159</v>
      </c>
      <c r="AU830" s="150" t="s">
        <v>89</v>
      </c>
      <c r="AV830" s="13" t="s">
        <v>89</v>
      </c>
      <c r="AW830" s="13" t="s">
        <v>38</v>
      </c>
      <c r="AX830" s="13" t="s">
        <v>40</v>
      </c>
      <c r="AY830" s="150" t="s">
        <v>150</v>
      </c>
    </row>
    <row r="831" spans="2:65" s="1" customFormat="1" ht="37.799999999999997" customHeight="1">
      <c r="B831" s="34"/>
      <c r="C831" s="129" t="s">
        <v>530</v>
      </c>
      <c r="D831" s="129" t="s">
        <v>152</v>
      </c>
      <c r="E831" s="130" t="s">
        <v>2038</v>
      </c>
      <c r="F831" s="131" t="s">
        <v>2039</v>
      </c>
      <c r="G831" s="132" t="s">
        <v>155</v>
      </c>
      <c r="H831" s="133">
        <v>1445.9770000000001</v>
      </c>
      <c r="I831" s="134"/>
      <c r="J831" s="135">
        <f>ROUND(I831*H831,2)</f>
        <v>0</v>
      </c>
      <c r="K831" s="131" t="s">
        <v>172</v>
      </c>
      <c r="L831" s="34"/>
      <c r="M831" s="136" t="s">
        <v>32</v>
      </c>
      <c r="N831" s="137" t="s">
        <v>51</v>
      </c>
      <c r="P831" s="138">
        <f>O831*H831</f>
        <v>0</v>
      </c>
      <c r="Q831" s="138">
        <v>0</v>
      </c>
      <c r="R831" s="138">
        <f>Q831*H831</f>
        <v>0</v>
      </c>
      <c r="S831" s="138">
        <v>6.8000000000000005E-2</v>
      </c>
      <c r="T831" s="139">
        <f>S831*H831</f>
        <v>98.326436000000015</v>
      </c>
      <c r="AR831" s="140" t="s">
        <v>157</v>
      </c>
      <c r="AT831" s="140" t="s">
        <v>152</v>
      </c>
      <c r="AU831" s="140" t="s">
        <v>89</v>
      </c>
      <c r="AY831" s="18" t="s">
        <v>150</v>
      </c>
      <c r="BE831" s="141">
        <f>IF(N831="základní",J831,0)</f>
        <v>0</v>
      </c>
      <c r="BF831" s="141">
        <f>IF(N831="snížená",J831,0)</f>
        <v>0</v>
      </c>
      <c r="BG831" s="141">
        <f>IF(N831="zákl. přenesená",J831,0)</f>
        <v>0</v>
      </c>
      <c r="BH831" s="141">
        <f>IF(N831="sníž. přenesená",J831,0)</f>
        <v>0</v>
      </c>
      <c r="BI831" s="141">
        <f>IF(N831="nulová",J831,0)</f>
        <v>0</v>
      </c>
      <c r="BJ831" s="18" t="s">
        <v>40</v>
      </c>
      <c r="BK831" s="141">
        <f>ROUND(I831*H831,2)</f>
        <v>0</v>
      </c>
      <c r="BL831" s="18" t="s">
        <v>157</v>
      </c>
      <c r="BM831" s="140" t="s">
        <v>2040</v>
      </c>
    </row>
    <row r="832" spans="2:65" s="1" customFormat="1">
      <c r="B832" s="34"/>
      <c r="D832" s="163" t="s">
        <v>174</v>
      </c>
      <c r="F832" s="164" t="s">
        <v>2041</v>
      </c>
      <c r="I832" s="165"/>
      <c r="L832" s="34"/>
      <c r="M832" s="166"/>
      <c r="T832" s="55"/>
      <c r="AT832" s="18" t="s">
        <v>174</v>
      </c>
      <c r="AU832" s="18" t="s">
        <v>89</v>
      </c>
    </row>
    <row r="833" spans="2:51" s="12" customFormat="1">
      <c r="B833" s="142"/>
      <c r="D833" s="143" t="s">
        <v>159</v>
      </c>
      <c r="E833" s="144" t="s">
        <v>32</v>
      </c>
      <c r="F833" s="145" t="s">
        <v>1603</v>
      </c>
      <c r="H833" s="144" t="s">
        <v>32</v>
      </c>
      <c r="I833" s="146"/>
      <c r="L833" s="142"/>
      <c r="M833" s="147"/>
      <c r="T833" s="148"/>
      <c r="AT833" s="144" t="s">
        <v>159</v>
      </c>
      <c r="AU833" s="144" t="s">
        <v>89</v>
      </c>
      <c r="AV833" s="12" t="s">
        <v>40</v>
      </c>
      <c r="AW833" s="12" t="s">
        <v>38</v>
      </c>
      <c r="AX833" s="12" t="s">
        <v>80</v>
      </c>
      <c r="AY833" s="144" t="s">
        <v>150</v>
      </c>
    </row>
    <row r="834" spans="2:51" s="12" customFormat="1">
      <c r="B834" s="142"/>
      <c r="D834" s="143" t="s">
        <v>159</v>
      </c>
      <c r="E834" s="144" t="s">
        <v>32</v>
      </c>
      <c r="F834" s="145" t="s">
        <v>1653</v>
      </c>
      <c r="H834" s="144" t="s">
        <v>32</v>
      </c>
      <c r="I834" s="146"/>
      <c r="L834" s="142"/>
      <c r="M834" s="147"/>
      <c r="T834" s="148"/>
      <c r="AT834" s="144" t="s">
        <v>159</v>
      </c>
      <c r="AU834" s="144" t="s">
        <v>89</v>
      </c>
      <c r="AV834" s="12" t="s">
        <v>40</v>
      </c>
      <c r="AW834" s="12" t="s">
        <v>38</v>
      </c>
      <c r="AX834" s="12" t="s">
        <v>80</v>
      </c>
      <c r="AY834" s="144" t="s">
        <v>150</v>
      </c>
    </row>
    <row r="835" spans="2:51" s="12" customFormat="1">
      <c r="B835" s="142"/>
      <c r="D835" s="143" t="s">
        <v>159</v>
      </c>
      <c r="E835" s="144" t="s">
        <v>32</v>
      </c>
      <c r="F835" s="145" t="s">
        <v>1654</v>
      </c>
      <c r="H835" s="144" t="s">
        <v>32</v>
      </c>
      <c r="I835" s="146"/>
      <c r="L835" s="142"/>
      <c r="M835" s="147"/>
      <c r="T835" s="148"/>
      <c r="AT835" s="144" t="s">
        <v>159</v>
      </c>
      <c r="AU835" s="144" t="s">
        <v>89</v>
      </c>
      <c r="AV835" s="12" t="s">
        <v>40</v>
      </c>
      <c r="AW835" s="12" t="s">
        <v>38</v>
      </c>
      <c r="AX835" s="12" t="s">
        <v>80</v>
      </c>
      <c r="AY835" s="144" t="s">
        <v>150</v>
      </c>
    </row>
    <row r="836" spans="2:51" s="12" customFormat="1">
      <c r="B836" s="142"/>
      <c r="D836" s="143" t="s">
        <v>159</v>
      </c>
      <c r="E836" s="144" t="s">
        <v>32</v>
      </c>
      <c r="F836" s="145" t="s">
        <v>1655</v>
      </c>
      <c r="H836" s="144" t="s">
        <v>32</v>
      </c>
      <c r="I836" s="146"/>
      <c r="L836" s="142"/>
      <c r="M836" s="147"/>
      <c r="T836" s="148"/>
      <c r="AT836" s="144" t="s">
        <v>159</v>
      </c>
      <c r="AU836" s="144" t="s">
        <v>89</v>
      </c>
      <c r="AV836" s="12" t="s">
        <v>40</v>
      </c>
      <c r="AW836" s="12" t="s">
        <v>38</v>
      </c>
      <c r="AX836" s="12" t="s">
        <v>80</v>
      </c>
      <c r="AY836" s="144" t="s">
        <v>150</v>
      </c>
    </row>
    <row r="837" spans="2:51" s="12" customFormat="1">
      <c r="B837" s="142"/>
      <c r="D837" s="143" t="s">
        <v>159</v>
      </c>
      <c r="E837" s="144" t="s">
        <v>32</v>
      </c>
      <c r="F837" s="145" t="s">
        <v>1656</v>
      </c>
      <c r="H837" s="144" t="s">
        <v>32</v>
      </c>
      <c r="I837" s="146"/>
      <c r="L837" s="142"/>
      <c r="M837" s="147"/>
      <c r="T837" s="148"/>
      <c r="AT837" s="144" t="s">
        <v>159</v>
      </c>
      <c r="AU837" s="144" t="s">
        <v>89</v>
      </c>
      <c r="AV837" s="12" t="s">
        <v>40</v>
      </c>
      <c r="AW837" s="12" t="s">
        <v>38</v>
      </c>
      <c r="AX837" s="12" t="s">
        <v>80</v>
      </c>
      <c r="AY837" s="144" t="s">
        <v>150</v>
      </c>
    </row>
    <row r="838" spans="2:51" s="12" customFormat="1">
      <c r="B838" s="142"/>
      <c r="D838" s="143" t="s">
        <v>159</v>
      </c>
      <c r="E838" s="144" t="s">
        <v>32</v>
      </c>
      <c r="F838" s="145" t="s">
        <v>1657</v>
      </c>
      <c r="H838" s="144" t="s">
        <v>32</v>
      </c>
      <c r="I838" s="146"/>
      <c r="L838" s="142"/>
      <c r="M838" s="147"/>
      <c r="T838" s="148"/>
      <c r="AT838" s="144" t="s">
        <v>159</v>
      </c>
      <c r="AU838" s="144" t="s">
        <v>89</v>
      </c>
      <c r="AV838" s="12" t="s">
        <v>40</v>
      </c>
      <c r="AW838" s="12" t="s">
        <v>38</v>
      </c>
      <c r="AX838" s="12" t="s">
        <v>80</v>
      </c>
      <c r="AY838" s="144" t="s">
        <v>150</v>
      </c>
    </row>
    <row r="839" spans="2:51" s="12" customFormat="1">
      <c r="B839" s="142"/>
      <c r="D839" s="143" t="s">
        <v>159</v>
      </c>
      <c r="E839" s="144" t="s">
        <v>32</v>
      </c>
      <c r="F839" s="145" t="s">
        <v>1658</v>
      </c>
      <c r="H839" s="144" t="s">
        <v>32</v>
      </c>
      <c r="I839" s="146"/>
      <c r="L839" s="142"/>
      <c r="M839" s="147"/>
      <c r="T839" s="148"/>
      <c r="AT839" s="144" t="s">
        <v>159</v>
      </c>
      <c r="AU839" s="144" t="s">
        <v>89</v>
      </c>
      <c r="AV839" s="12" t="s">
        <v>40</v>
      </c>
      <c r="AW839" s="12" t="s">
        <v>38</v>
      </c>
      <c r="AX839" s="12" t="s">
        <v>80</v>
      </c>
      <c r="AY839" s="144" t="s">
        <v>150</v>
      </c>
    </row>
    <row r="840" spans="2:51" s="12" customFormat="1">
      <c r="B840" s="142"/>
      <c r="D840" s="143" t="s">
        <v>159</v>
      </c>
      <c r="E840" s="144" t="s">
        <v>32</v>
      </c>
      <c r="F840" s="145" t="s">
        <v>1659</v>
      </c>
      <c r="H840" s="144" t="s">
        <v>32</v>
      </c>
      <c r="I840" s="146"/>
      <c r="L840" s="142"/>
      <c r="M840" s="147"/>
      <c r="T840" s="148"/>
      <c r="AT840" s="144" t="s">
        <v>159</v>
      </c>
      <c r="AU840" s="144" t="s">
        <v>89</v>
      </c>
      <c r="AV840" s="12" t="s">
        <v>40</v>
      </c>
      <c r="AW840" s="12" t="s">
        <v>38</v>
      </c>
      <c r="AX840" s="12" t="s">
        <v>80</v>
      </c>
      <c r="AY840" s="144" t="s">
        <v>150</v>
      </c>
    </row>
    <row r="841" spans="2:51" s="12" customFormat="1">
      <c r="B841" s="142"/>
      <c r="D841" s="143" t="s">
        <v>159</v>
      </c>
      <c r="E841" s="144" t="s">
        <v>32</v>
      </c>
      <c r="F841" s="145" t="s">
        <v>1660</v>
      </c>
      <c r="H841" s="144" t="s">
        <v>32</v>
      </c>
      <c r="I841" s="146"/>
      <c r="L841" s="142"/>
      <c r="M841" s="147"/>
      <c r="T841" s="148"/>
      <c r="AT841" s="144" t="s">
        <v>159</v>
      </c>
      <c r="AU841" s="144" t="s">
        <v>89</v>
      </c>
      <c r="AV841" s="12" t="s">
        <v>40</v>
      </c>
      <c r="AW841" s="12" t="s">
        <v>38</v>
      </c>
      <c r="AX841" s="12" t="s">
        <v>80</v>
      </c>
      <c r="AY841" s="144" t="s">
        <v>150</v>
      </c>
    </row>
    <row r="842" spans="2:51" s="12" customFormat="1">
      <c r="B842" s="142"/>
      <c r="D842" s="143" t="s">
        <v>159</v>
      </c>
      <c r="E842" s="144" t="s">
        <v>32</v>
      </c>
      <c r="F842" s="145" t="s">
        <v>1661</v>
      </c>
      <c r="H842" s="144" t="s">
        <v>32</v>
      </c>
      <c r="I842" s="146"/>
      <c r="L842" s="142"/>
      <c r="M842" s="147"/>
      <c r="T842" s="148"/>
      <c r="AT842" s="144" t="s">
        <v>159</v>
      </c>
      <c r="AU842" s="144" t="s">
        <v>89</v>
      </c>
      <c r="AV842" s="12" t="s">
        <v>40</v>
      </c>
      <c r="AW842" s="12" t="s">
        <v>38</v>
      </c>
      <c r="AX842" s="12" t="s">
        <v>80</v>
      </c>
      <c r="AY842" s="144" t="s">
        <v>150</v>
      </c>
    </row>
    <row r="843" spans="2:51" s="12" customFormat="1">
      <c r="B843" s="142"/>
      <c r="D843" s="143" t="s">
        <v>159</v>
      </c>
      <c r="E843" s="144" t="s">
        <v>32</v>
      </c>
      <c r="F843" s="145" t="s">
        <v>1662</v>
      </c>
      <c r="H843" s="144" t="s">
        <v>32</v>
      </c>
      <c r="I843" s="146"/>
      <c r="L843" s="142"/>
      <c r="M843" s="147"/>
      <c r="T843" s="148"/>
      <c r="AT843" s="144" t="s">
        <v>159</v>
      </c>
      <c r="AU843" s="144" t="s">
        <v>89</v>
      </c>
      <c r="AV843" s="12" t="s">
        <v>40</v>
      </c>
      <c r="AW843" s="12" t="s">
        <v>38</v>
      </c>
      <c r="AX843" s="12" t="s">
        <v>80</v>
      </c>
      <c r="AY843" s="144" t="s">
        <v>150</v>
      </c>
    </row>
    <row r="844" spans="2:51" s="12" customFormat="1">
      <c r="B844" s="142"/>
      <c r="D844" s="143" t="s">
        <v>159</v>
      </c>
      <c r="E844" s="144" t="s">
        <v>32</v>
      </c>
      <c r="F844" s="145" t="s">
        <v>1663</v>
      </c>
      <c r="H844" s="144" t="s">
        <v>32</v>
      </c>
      <c r="I844" s="146"/>
      <c r="L844" s="142"/>
      <c r="M844" s="147"/>
      <c r="T844" s="148"/>
      <c r="AT844" s="144" t="s">
        <v>159</v>
      </c>
      <c r="AU844" s="144" t="s">
        <v>89</v>
      </c>
      <c r="AV844" s="12" t="s">
        <v>40</v>
      </c>
      <c r="AW844" s="12" t="s">
        <v>38</v>
      </c>
      <c r="AX844" s="12" t="s">
        <v>80</v>
      </c>
      <c r="AY844" s="144" t="s">
        <v>150</v>
      </c>
    </row>
    <row r="845" spans="2:51" s="12" customFormat="1">
      <c r="B845" s="142"/>
      <c r="D845" s="143" t="s">
        <v>159</v>
      </c>
      <c r="E845" s="144" t="s">
        <v>32</v>
      </c>
      <c r="F845" s="145" t="s">
        <v>1664</v>
      </c>
      <c r="H845" s="144" t="s">
        <v>32</v>
      </c>
      <c r="I845" s="146"/>
      <c r="L845" s="142"/>
      <c r="M845" s="147"/>
      <c r="T845" s="148"/>
      <c r="AT845" s="144" t="s">
        <v>159</v>
      </c>
      <c r="AU845" s="144" t="s">
        <v>89</v>
      </c>
      <c r="AV845" s="12" t="s">
        <v>40</v>
      </c>
      <c r="AW845" s="12" t="s">
        <v>38</v>
      </c>
      <c r="AX845" s="12" t="s">
        <v>80</v>
      </c>
      <c r="AY845" s="144" t="s">
        <v>150</v>
      </c>
    </row>
    <row r="846" spans="2:51" s="12" customFormat="1">
      <c r="B846" s="142"/>
      <c r="D846" s="143" t="s">
        <v>159</v>
      </c>
      <c r="E846" s="144" t="s">
        <v>32</v>
      </c>
      <c r="F846" s="145" t="s">
        <v>1665</v>
      </c>
      <c r="H846" s="144" t="s">
        <v>32</v>
      </c>
      <c r="I846" s="146"/>
      <c r="L846" s="142"/>
      <c r="M846" s="147"/>
      <c r="T846" s="148"/>
      <c r="AT846" s="144" t="s">
        <v>159</v>
      </c>
      <c r="AU846" s="144" t="s">
        <v>89</v>
      </c>
      <c r="AV846" s="12" t="s">
        <v>40</v>
      </c>
      <c r="AW846" s="12" t="s">
        <v>38</v>
      </c>
      <c r="AX846" s="12" t="s">
        <v>80</v>
      </c>
      <c r="AY846" s="144" t="s">
        <v>150</v>
      </c>
    </row>
    <row r="847" spans="2:51" s="12" customFormat="1">
      <c r="B847" s="142"/>
      <c r="D847" s="143" t="s">
        <v>159</v>
      </c>
      <c r="E847" s="144" t="s">
        <v>32</v>
      </c>
      <c r="F847" s="145" t="s">
        <v>1666</v>
      </c>
      <c r="H847" s="144" t="s">
        <v>32</v>
      </c>
      <c r="I847" s="146"/>
      <c r="L847" s="142"/>
      <c r="M847" s="147"/>
      <c r="T847" s="148"/>
      <c r="AT847" s="144" t="s">
        <v>159</v>
      </c>
      <c r="AU847" s="144" t="s">
        <v>89</v>
      </c>
      <c r="AV847" s="12" t="s">
        <v>40</v>
      </c>
      <c r="AW847" s="12" t="s">
        <v>38</v>
      </c>
      <c r="AX847" s="12" t="s">
        <v>80</v>
      </c>
      <c r="AY847" s="144" t="s">
        <v>150</v>
      </c>
    </row>
    <row r="848" spans="2:51" s="12" customFormat="1">
      <c r="B848" s="142"/>
      <c r="D848" s="143" t="s">
        <v>159</v>
      </c>
      <c r="E848" s="144" t="s">
        <v>32</v>
      </c>
      <c r="F848" s="145" t="s">
        <v>1667</v>
      </c>
      <c r="H848" s="144" t="s">
        <v>32</v>
      </c>
      <c r="I848" s="146"/>
      <c r="L848" s="142"/>
      <c r="M848" s="147"/>
      <c r="T848" s="148"/>
      <c r="AT848" s="144" t="s">
        <v>159</v>
      </c>
      <c r="AU848" s="144" t="s">
        <v>89</v>
      </c>
      <c r="AV848" s="12" t="s">
        <v>40</v>
      </c>
      <c r="AW848" s="12" t="s">
        <v>38</v>
      </c>
      <c r="AX848" s="12" t="s">
        <v>80</v>
      </c>
      <c r="AY848" s="144" t="s">
        <v>150</v>
      </c>
    </row>
    <row r="849" spans="2:51" s="12" customFormat="1">
      <c r="B849" s="142"/>
      <c r="D849" s="143" t="s">
        <v>159</v>
      </c>
      <c r="E849" s="144" t="s">
        <v>32</v>
      </c>
      <c r="F849" s="145" t="s">
        <v>1668</v>
      </c>
      <c r="H849" s="144" t="s">
        <v>32</v>
      </c>
      <c r="I849" s="146"/>
      <c r="L849" s="142"/>
      <c r="M849" s="147"/>
      <c r="T849" s="148"/>
      <c r="AT849" s="144" t="s">
        <v>159</v>
      </c>
      <c r="AU849" s="144" t="s">
        <v>89</v>
      </c>
      <c r="AV849" s="12" t="s">
        <v>40</v>
      </c>
      <c r="AW849" s="12" t="s">
        <v>38</v>
      </c>
      <c r="AX849" s="12" t="s">
        <v>80</v>
      </c>
      <c r="AY849" s="144" t="s">
        <v>150</v>
      </c>
    </row>
    <row r="850" spans="2:51" s="12" customFormat="1">
      <c r="B850" s="142"/>
      <c r="D850" s="143" t="s">
        <v>159</v>
      </c>
      <c r="E850" s="144" t="s">
        <v>32</v>
      </c>
      <c r="F850" s="145" t="s">
        <v>1669</v>
      </c>
      <c r="H850" s="144" t="s">
        <v>32</v>
      </c>
      <c r="I850" s="146"/>
      <c r="L850" s="142"/>
      <c r="M850" s="147"/>
      <c r="T850" s="148"/>
      <c r="AT850" s="144" t="s">
        <v>159</v>
      </c>
      <c r="AU850" s="144" t="s">
        <v>89</v>
      </c>
      <c r="AV850" s="12" t="s">
        <v>40</v>
      </c>
      <c r="AW850" s="12" t="s">
        <v>38</v>
      </c>
      <c r="AX850" s="12" t="s">
        <v>80</v>
      </c>
      <c r="AY850" s="144" t="s">
        <v>150</v>
      </c>
    </row>
    <row r="851" spans="2:51" s="12" customFormat="1">
      <c r="B851" s="142"/>
      <c r="D851" s="143" t="s">
        <v>159</v>
      </c>
      <c r="E851" s="144" t="s">
        <v>32</v>
      </c>
      <c r="F851" s="145" t="s">
        <v>1670</v>
      </c>
      <c r="H851" s="144" t="s">
        <v>32</v>
      </c>
      <c r="I851" s="146"/>
      <c r="L851" s="142"/>
      <c r="M851" s="147"/>
      <c r="T851" s="148"/>
      <c r="AT851" s="144" t="s">
        <v>159</v>
      </c>
      <c r="AU851" s="144" t="s">
        <v>89</v>
      </c>
      <c r="AV851" s="12" t="s">
        <v>40</v>
      </c>
      <c r="AW851" s="12" t="s">
        <v>38</v>
      </c>
      <c r="AX851" s="12" t="s">
        <v>80</v>
      </c>
      <c r="AY851" s="144" t="s">
        <v>150</v>
      </c>
    </row>
    <row r="852" spans="2:51" s="12" customFormat="1">
      <c r="B852" s="142"/>
      <c r="D852" s="143" t="s">
        <v>159</v>
      </c>
      <c r="E852" s="144" t="s">
        <v>32</v>
      </c>
      <c r="F852" s="145" t="s">
        <v>1671</v>
      </c>
      <c r="H852" s="144" t="s">
        <v>32</v>
      </c>
      <c r="I852" s="146"/>
      <c r="L852" s="142"/>
      <c r="M852" s="147"/>
      <c r="T852" s="148"/>
      <c r="AT852" s="144" t="s">
        <v>159</v>
      </c>
      <c r="AU852" s="144" t="s">
        <v>89</v>
      </c>
      <c r="AV852" s="12" t="s">
        <v>40</v>
      </c>
      <c r="AW852" s="12" t="s">
        <v>38</v>
      </c>
      <c r="AX852" s="12" t="s">
        <v>80</v>
      </c>
      <c r="AY852" s="144" t="s">
        <v>150</v>
      </c>
    </row>
    <row r="853" spans="2:51" s="12" customFormat="1">
      <c r="B853" s="142"/>
      <c r="D853" s="143" t="s">
        <v>159</v>
      </c>
      <c r="E853" s="144" t="s">
        <v>32</v>
      </c>
      <c r="F853" s="145" t="s">
        <v>1672</v>
      </c>
      <c r="H853" s="144" t="s">
        <v>32</v>
      </c>
      <c r="I853" s="146"/>
      <c r="L853" s="142"/>
      <c r="M853" s="147"/>
      <c r="T853" s="148"/>
      <c r="AT853" s="144" t="s">
        <v>159</v>
      </c>
      <c r="AU853" s="144" t="s">
        <v>89</v>
      </c>
      <c r="AV853" s="12" t="s">
        <v>40</v>
      </c>
      <c r="AW853" s="12" t="s">
        <v>38</v>
      </c>
      <c r="AX853" s="12" t="s">
        <v>80</v>
      </c>
      <c r="AY853" s="144" t="s">
        <v>150</v>
      </c>
    </row>
    <row r="854" spans="2:51" s="12" customFormat="1">
      <c r="B854" s="142"/>
      <c r="D854" s="143" t="s">
        <v>159</v>
      </c>
      <c r="E854" s="144" t="s">
        <v>32</v>
      </c>
      <c r="F854" s="145" t="s">
        <v>1673</v>
      </c>
      <c r="H854" s="144" t="s">
        <v>32</v>
      </c>
      <c r="I854" s="146"/>
      <c r="L854" s="142"/>
      <c r="M854" s="147"/>
      <c r="T854" s="148"/>
      <c r="AT854" s="144" t="s">
        <v>159</v>
      </c>
      <c r="AU854" s="144" t="s">
        <v>89</v>
      </c>
      <c r="AV854" s="12" t="s">
        <v>40</v>
      </c>
      <c r="AW854" s="12" t="s">
        <v>38</v>
      </c>
      <c r="AX854" s="12" t="s">
        <v>80</v>
      </c>
      <c r="AY854" s="144" t="s">
        <v>150</v>
      </c>
    </row>
    <row r="855" spans="2:51" s="12" customFormat="1">
      <c r="B855" s="142"/>
      <c r="D855" s="143" t="s">
        <v>159</v>
      </c>
      <c r="E855" s="144" t="s">
        <v>32</v>
      </c>
      <c r="F855" s="145" t="s">
        <v>1674</v>
      </c>
      <c r="H855" s="144" t="s">
        <v>32</v>
      </c>
      <c r="I855" s="146"/>
      <c r="L855" s="142"/>
      <c r="M855" s="147"/>
      <c r="T855" s="148"/>
      <c r="AT855" s="144" t="s">
        <v>159</v>
      </c>
      <c r="AU855" s="144" t="s">
        <v>89</v>
      </c>
      <c r="AV855" s="12" t="s">
        <v>40</v>
      </c>
      <c r="AW855" s="12" t="s">
        <v>38</v>
      </c>
      <c r="AX855" s="12" t="s">
        <v>80</v>
      </c>
      <c r="AY855" s="144" t="s">
        <v>150</v>
      </c>
    </row>
    <row r="856" spans="2:51" s="12" customFormat="1">
      <c r="B856" s="142"/>
      <c r="D856" s="143" t="s">
        <v>159</v>
      </c>
      <c r="E856" s="144" t="s">
        <v>32</v>
      </c>
      <c r="F856" s="145" t="s">
        <v>1675</v>
      </c>
      <c r="H856" s="144" t="s">
        <v>32</v>
      </c>
      <c r="I856" s="146"/>
      <c r="L856" s="142"/>
      <c r="M856" s="147"/>
      <c r="T856" s="148"/>
      <c r="AT856" s="144" t="s">
        <v>159</v>
      </c>
      <c r="AU856" s="144" t="s">
        <v>89</v>
      </c>
      <c r="AV856" s="12" t="s">
        <v>40</v>
      </c>
      <c r="AW856" s="12" t="s">
        <v>38</v>
      </c>
      <c r="AX856" s="12" t="s">
        <v>80</v>
      </c>
      <c r="AY856" s="144" t="s">
        <v>150</v>
      </c>
    </row>
    <row r="857" spans="2:51" s="12" customFormat="1">
      <c r="B857" s="142"/>
      <c r="D857" s="143" t="s">
        <v>159</v>
      </c>
      <c r="E857" s="144" t="s">
        <v>32</v>
      </c>
      <c r="F857" s="145" t="s">
        <v>1676</v>
      </c>
      <c r="H857" s="144" t="s">
        <v>32</v>
      </c>
      <c r="I857" s="146"/>
      <c r="L857" s="142"/>
      <c r="M857" s="147"/>
      <c r="T857" s="148"/>
      <c r="AT857" s="144" t="s">
        <v>159</v>
      </c>
      <c r="AU857" s="144" t="s">
        <v>89</v>
      </c>
      <c r="AV857" s="12" t="s">
        <v>40</v>
      </c>
      <c r="AW857" s="12" t="s">
        <v>38</v>
      </c>
      <c r="AX857" s="12" t="s">
        <v>80</v>
      </c>
      <c r="AY857" s="144" t="s">
        <v>150</v>
      </c>
    </row>
    <row r="858" spans="2:51" s="12" customFormat="1">
      <c r="B858" s="142"/>
      <c r="D858" s="143" t="s">
        <v>159</v>
      </c>
      <c r="E858" s="144" t="s">
        <v>32</v>
      </c>
      <c r="F858" s="145" t="s">
        <v>1677</v>
      </c>
      <c r="H858" s="144" t="s">
        <v>32</v>
      </c>
      <c r="I858" s="146"/>
      <c r="L858" s="142"/>
      <c r="M858" s="147"/>
      <c r="T858" s="148"/>
      <c r="AT858" s="144" t="s">
        <v>159</v>
      </c>
      <c r="AU858" s="144" t="s">
        <v>89</v>
      </c>
      <c r="AV858" s="12" t="s">
        <v>40</v>
      </c>
      <c r="AW858" s="12" t="s">
        <v>38</v>
      </c>
      <c r="AX858" s="12" t="s">
        <v>80</v>
      </c>
      <c r="AY858" s="144" t="s">
        <v>150</v>
      </c>
    </row>
    <row r="859" spans="2:51" s="12" customFormat="1">
      <c r="B859" s="142"/>
      <c r="D859" s="143" t="s">
        <v>159</v>
      </c>
      <c r="E859" s="144" t="s">
        <v>32</v>
      </c>
      <c r="F859" s="145" t="s">
        <v>1678</v>
      </c>
      <c r="H859" s="144" t="s">
        <v>32</v>
      </c>
      <c r="I859" s="146"/>
      <c r="L859" s="142"/>
      <c r="M859" s="147"/>
      <c r="T859" s="148"/>
      <c r="AT859" s="144" t="s">
        <v>159</v>
      </c>
      <c r="AU859" s="144" t="s">
        <v>89</v>
      </c>
      <c r="AV859" s="12" t="s">
        <v>40</v>
      </c>
      <c r="AW859" s="12" t="s">
        <v>38</v>
      </c>
      <c r="AX859" s="12" t="s">
        <v>80</v>
      </c>
      <c r="AY859" s="144" t="s">
        <v>150</v>
      </c>
    </row>
    <row r="860" spans="2:51" s="12" customFormat="1">
      <c r="B860" s="142"/>
      <c r="D860" s="143" t="s">
        <v>159</v>
      </c>
      <c r="E860" s="144" t="s">
        <v>32</v>
      </c>
      <c r="F860" s="145" t="s">
        <v>1679</v>
      </c>
      <c r="H860" s="144" t="s">
        <v>32</v>
      </c>
      <c r="I860" s="146"/>
      <c r="L860" s="142"/>
      <c r="M860" s="147"/>
      <c r="T860" s="148"/>
      <c r="AT860" s="144" t="s">
        <v>159</v>
      </c>
      <c r="AU860" s="144" t="s">
        <v>89</v>
      </c>
      <c r="AV860" s="12" t="s">
        <v>40</v>
      </c>
      <c r="AW860" s="12" t="s">
        <v>38</v>
      </c>
      <c r="AX860" s="12" t="s">
        <v>80</v>
      </c>
      <c r="AY860" s="144" t="s">
        <v>150</v>
      </c>
    </row>
    <row r="861" spans="2:51" s="12" customFormat="1">
      <c r="B861" s="142"/>
      <c r="D861" s="143" t="s">
        <v>159</v>
      </c>
      <c r="E861" s="144" t="s">
        <v>32</v>
      </c>
      <c r="F861" s="145" t="s">
        <v>1680</v>
      </c>
      <c r="H861" s="144" t="s">
        <v>32</v>
      </c>
      <c r="I861" s="146"/>
      <c r="L861" s="142"/>
      <c r="M861" s="147"/>
      <c r="T861" s="148"/>
      <c r="AT861" s="144" t="s">
        <v>159</v>
      </c>
      <c r="AU861" s="144" t="s">
        <v>89</v>
      </c>
      <c r="AV861" s="12" t="s">
        <v>40</v>
      </c>
      <c r="AW861" s="12" t="s">
        <v>38</v>
      </c>
      <c r="AX861" s="12" t="s">
        <v>80</v>
      </c>
      <c r="AY861" s="144" t="s">
        <v>150</v>
      </c>
    </row>
    <row r="862" spans="2:51" s="12" customFormat="1">
      <c r="B862" s="142"/>
      <c r="D862" s="143" t="s">
        <v>159</v>
      </c>
      <c r="E862" s="144" t="s">
        <v>32</v>
      </c>
      <c r="F862" s="145" t="s">
        <v>1681</v>
      </c>
      <c r="H862" s="144" t="s">
        <v>32</v>
      </c>
      <c r="I862" s="146"/>
      <c r="L862" s="142"/>
      <c r="M862" s="147"/>
      <c r="T862" s="148"/>
      <c r="AT862" s="144" t="s">
        <v>159</v>
      </c>
      <c r="AU862" s="144" t="s">
        <v>89</v>
      </c>
      <c r="AV862" s="12" t="s">
        <v>40</v>
      </c>
      <c r="AW862" s="12" t="s">
        <v>38</v>
      </c>
      <c r="AX862" s="12" t="s">
        <v>80</v>
      </c>
      <c r="AY862" s="144" t="s">
        <v>150</v>
      </c>
    </row>
    <row r="863" spans="2:51" s="12" customFormat="1">
      <c r="B863" s="142"/>
      <c r="D863" s="143" t="s">
        <v>159</v>
      </c>
      <c r="E863" s="144" t="s">
        <v>32</v>
      </c>
      <c r="F863" s="145" t="s">
        <v>1682</v>
      </c>
      <c r="H863" s="144" t="s">
        <v>32</v>
      </c>
      <c r="I863" s="146"/>
      <c r="L863" s="142"/>
      <c r="M863" s="147"/>
      <c r="T863" s="148"/>
      <c r="AT863" s="144" t="s">
        <v>159</v>
      </c>
      <c r="AU863" s="144" t="s">
        <v>89</v>
      </c>
      <c r="AV863" s="12" t="s">
        <v>40</v>
      </c>
      <c r="AW863" s="12" t="s">
        <v>38</v>
      </c>
      <c r="AX863" s="12" t="s">
        <v>80</v>
      </c>
      <c r="AY863" s="144" t="s">
        <v>150</v>
      </c>
    </row>
    <row r="864" spans="2:51" s="12" customFormat="1">
      <c r="B864" s="142"/>
      <c r="D864" s="143" t="s">
        <v>159</v>
      </c>
      <c r="E864" s="144" t="s">
        <v>32</v>
      </c>
      <c r="F864" s="145" t="s">
        <v>1683</v>
      </c>
      <c r="H864" s="144" t="s">
        <v>32</v>
      </c>
      <c r="I864" s="146"/>
      <c r="L864" s="142"/>
      <c r="M864" s="147"/>
      <c r="T864" s="148"/>
      <c r="AT864" s="144" t="s">
        <v>159</v>
      </c>
      <c r="AU864" s="144" t="s">
        <v>89</v>
      </c>
      <c r="AV864" s="12" t="s">
        <v>40</v>
      </c>
      <c r="AW864" s="12" t="s">
        <v>38</v>
      </c>
      <c r="AX864" s="12" t="s">
        <v>80</v>
      </c>
      <c r="AY864" s="144" t="s">
        <v>150</v>
      </c>
    </row>
    <row r="865" spans="2:65" s="12" customFormat="1">
      <c r="B865" s="142"/>
      <c r="D865" s="143" t="s">
        <v>159</v>
      </c>
      <c r="E865" s="144" t="s">
        <v>32</v>
      </c>
      <c r="F865" s="145" t="s">
        <v>1684</v>
      </c>
      <c r="H865" s="144" t="s">
        <v>32</v>
      </c>
      <c r="I865" s="146"/>
      <c r="L865" s="142"/>
      <c r="M865" s="147"/>
      <c r="T865" s="148"/>
      <c r="AT865" s="144" t="s">
        <v>159</v>
      </c>
      <c r="AU865" s="144" t="s">
        <v>89</v>
      </c>
      <c r="AV865" s="12" t="s">
        <v>40</v>
      </c>
      <c r="AW865" s="12" t="s">
        <v>38</v>
      </c>
      <c r="AX865" s="12" t="s">
        <v>80</v>
      </c>
      <c r="AY865" s="144" t="s">
        <v>150</v>
      </c>
    </row>
    <row r="866" spans="2:65" s="12" customFormat="1">
      <c r="B866" s="142"/>
      <c r="D866" s="143" t="s">
        <v>159</v>
      </c>
      <c r="E866" s="144" t="s">
        <v>32</v>
      </c>
      <c r="F866" s="145" t="s">
        <v>1685</v>
      </c>
      <c r="H866" s="144" t="s">
        <v>32</v>
      </c>
      <c r="I866" s="146"/>
      <c r="L866" s="142"/>
      <c r="M866" s="147"/>
      <c r="T866" s="148"/>
      <c r="AT866" s="144" t="s">
        <v>159</v>
      </c>
      <c r="AU866" s="144" t="s">
        <v>89</v>
      </c>
      <c r="AV866" s="12" t="s">
        <v>40</v>
      </c>
      <c r="AW866" s="12" t="s">
        <v>38</v>
      </c>
      <c r="AX866" s="12" t="s">
        <v>80</v>
      </c>
      <c r="AY866" s="144" t="s">
        <v>150</v>
      </c>
    </row>
    <row r="867" spans="2:65" s="12" customFormat="1">
      <c r="B867" s="142"/>
      <c r="D867" s="143" t="s">
        <v>159</v>
      </c>
      <c r="E867" s="144" t="s">
        <v>32</v>
      </c>
      <c r="F867" s="145" t="s">
        <v>1686</v>
      </c>
      <c r="H867" s="144" t="s">
        <v>32</v>
      </c>
      <c r="I867" s="146"/>
      <c r="L867" s="142"/>
      <c r="M867" s="147"/>
      <c r="T867" s="148"/>
      <c r="AT867" s="144" t="s">
        <v>159</v>
      </c>
      <c r="AU867" s="144" t="s">
        <v>89</v>
      </c>
      <c r="AV867" s="12" t="s">
        <v>40</v>
      </c>
      <c r="AW867" s="12" t="s">
        <v>38</v>
      </c>
      <c r="AX867" s="12" t="s">
        <v>80</v>
      </c>
      <c r="AY867" s="144" t="s">
        <v>150</v>
      </c>
    </row>
    <row r="868" spans="2:65" s="12" customFormat="1">
      <c r="B868" s="142"/>
      <c r="D868" s="143" t="s">
        <v>159</v>
      </c>
      <c r="E868" s="144" t="s">
        <v>32</v>
      </c>
      <c r="F868" s="145" t="s">
        <v>1687</v>
      </c>
      <c r="H868" s="144" t="s">
        <v>32</v>
      </c>
      <c r="I868" s="146"/>
      <c r="L868" s="142"/>
      <c r="M868" s="147"/>
      <c r="T868" s="148"/>
      <c r="AT868" s="144" t="s">
        <v>159</v>
      </c>
      <c r="AU868" s="144" t="s">
        <v>89</v>
      </c>
      <c r="AV868" s="12" t="s">
        <v>40</v>
      </c>
      <c r="AW868" s="12" t="s">
        <v>38</v>
      </c>
      <c r="AX868" s="12" t="s">
        <v>80</v>
      </c>
      <c r="AY868" s="144" t="s">
        <v>150</v>
      </c>
    </row>
    <row r="869" spans="2:65" s="12" customFormat="1">
      <c r="B869" s="142"/>
      <c r="D869" s="143" t="s">
        <v>159</v>
      </c>
      <c r="E869" s="144" t="s">
        <v>32</v>
      </c>
      <c r="F869" s="145" t="s">
        <v>1688</v>
      </c>
      <c r="H869" s="144" t="s">
        <v>32</v>
      </c>
      <c r="I869" s="146"/>
      <c r="L869" s="142"/>
      <c r="M869" s="147"/>
      <c r="T869" s="148"/>
      <c r="AT869" s="144" t="s">
        <v>159</v>
      </c>
      <c r="AU869" s="144" t="s">
        <v>89</v>
      </c>
      <c r="AV869" s="12" t="s">
        <v>40</v>
      </c>
      <c r="AW869" s="12" t="s">
        <v>38</v>
      </c>
      <c r="AX869" s="12" t="s">
        <v>80</v>
      </c>
      <c r="AY869" s="144" t="s">
        <v>150</v>
      </c>
    </row>
    <row r="870" spans="2:65" s="12" customFormat="1">
      <c r="B870" s="142"/>
      <c r="D870" s="143" t="s">
        <v>159</v>
      </c>
      <c r="E870" s="144" t="s">
        <v>32</v>
      </c>
      <c r="F870" s="145" t="s">
        <v>1689</v>
      </c>
      <c r="H870" s="144" t="s">
        <v>32</v>
      </c>
      <c r="I870" s="146"/>
      <c r="L870" s="142"/>
      <c r="M870" s="147"/>
      <c r="T870" s="148"/>
      <c r="AT870" s="144" t="s">
        <v>159</v>
      </c>
      <c r="AU870" s="144" t="s">
        <v>89</v>
      </c>
      <c r="AV870" s="12" t="s">
        <v>40</v>
      </c>
      <c r="AW870" s="12" t="s">
        <v>38</v>
      </c>
      <c r="AX870" s="12" t="s">
        <v>80</v>
      </c>
      <c r="AY870" s="144" t="s">
        <v>150</v>
      </c>
    </row>
    <row r="871" spans="2:65" s="12" customFormat="1">
      <c r="B871" s="142"/>
      <c r="D871" s="143" t="s">
        <v>159</v>
      </c>
      <c r="E871" s="144" t="s">
        <v>32</v>
      </c>
      <c r="F871" s="145" t="s">
        <v>1690</v>
      </c>
      <c r="H871" s="144" t="s">
        <v>32</v>
      </c>
      <c r="I871" s="146"/>
      <c r="L871" s="142"/>
      <c r="M871" s="147"/>
      <c r="T871" s="148"/>
      <c r="AT871" s="144" t="s">
        <v>159</v>
      </c>
      <c r="AU871" s="144" t="s">
        <v>89</v>
      </c>
      <c r="AV871" s="12" t="s">
        <v>40</v>
      </c>
      <c r="AW871" s="12" t="s">
        <v>38</v>
      </c>
      <c r="AX871" s="12" t="s">
        <v>80</v>
      </c>
      <c r="AY871" s="144" t="s">
        <v>150</v>
      </c>
    </row>
    <row r="872" spans="2:65" s="12" customFormat="1">
      <c r="B872" s="142"/>
      <c r="D872" s="143" t="s">
        <v>159</v>
      </c>
      <c r="E872" s="144" t="s">
        <v>32</v>
      </c>
      <c r="F872" s="145" t="s">
        <v>1691</v>
      </c>
      <c r="H872" s="144" t="s">
        <v>32</v>
      </c>
      <c r="I872" s="146"/>
      <c r="L872" s="142"/>
      <c r="M872" s="147"/>
      <c r="T872" s="148"/>
      <c r="AT872" s="144" t="s">
        <v>159</v>
      </c>
      <c r="AU872" s="144" t="s">
        <v>89</v>
      </c>
      <c r="AV872" s="12" t="s">
        <v>40</v>
      </c>
      <c r="AW872" s="12" t="s">
        <v>38</v>
      </c>
      <c r="AX872" s="12" t="s">
        <v>80</v>
      </c>
      <c r="AY872" s="144" t="s">
        <v>150</v>
      </c>
    </row>
    <row r="873" spans="2:65" s="12" customFormat="1">
      <c r="B873" s="142"/>
      <c r="D873" s="143" t="s">
        <v>159</v>
      </c>
      <c r="E873" s="144" t="s">
        <v>32</v>
      </c>
      <c r="F873" s="145" t="s">
        <v>1692</v>
      </c>
      <c r="H873" s="144" t="s">
        <v>32</v>
      </c>
      <c r="I873" s="146"/>
      <c r="L873" s="142"/>
      <c r="M873" s="147"/>
      <c r="T873" s="148"/>
      <c r="AT873" s="144" t="s">
        <v>159</v>
      </c>
      <c r="AU873" s="144" t="s">
        <v>89</v>
      </c>
      <c r="AV873" s="12" t="s">
        <v>40</v>
      </c>
      <c r="AW873" s="12" t="s">
        <v>38</v>
      </c>
      <c r="AX873" s="12" t="s">
        <v>80</v>
      </c>
      <c r="AY873" s="144" t="s">
        <v>150</v>
      </c>
    </row>
    <row r="874" spans="2:65" s="12" customFormat="1">
      <c r="B874" s="142"/>
      <c r="D874" s="143" t="s">
        <v>159</v>
      </c>
      <c r="E874" s="144" t="s">
        <v>32</v>
      </c>
      <c r="F874" s="145" t="s">
        <v>1693</v>
      </c>
      <c r="H874" s="144" t="s">
        <v>32</v>
      </c>
      <c r="I874" s="146"/>
      <c r="L874" s="142"/>
      <c r="M874" s="147"/>
      <c r="T874" s="148"/>
      <c r="AT874" s="144" t="s">
        <v>159</v>
      </c>
      <c r="AU874" s="144" t="s">
        <v>89</v>
      </c>
      <c r="AV874" s="12" t="s">
        <v>40</v>
      </c>
      <c r="AW874" s="12" t="s">
        <v>38</v>
      </c>
      <c r="AX874" s="12" t="s">
        <v>80</v>
      </c>
      <c r="AY874" s="144" t="s">
        <v>150</v>
      </c>
    </row>
    <row r="875" spans="2:65" s="12" customFormat="1">
      <c r="B875" s="142"/>
      <c r="D875" s="143" t="s">
        <v>159</v>
      </c>
      <c r="E875" s="144" t="s">
        <v>32</v>
      </c>
      <c r="F875" s="145" t="s">
        <v>1694</v>
      </c>
      <c r="H875" s="144" t="s">
        <v>32</v>
      </c>
      <c r="I875" s="146"/>
      <c r="L875" s="142"/>
      <c r="M875" s="147"/>
      <c r="T875" s="148"/>
      <c r="AT875" s="144" t="s">
        <v>159</v>
      </c>
      <c r="AU875" s="144" t="s">
        <v>89</v>
      </c>
      <c r="AV875" s="12" t="s">
        <v>40</v>
      </c>
      <c r="AW875" s="12" t="s">
        <v>38</v>
      </c>
      <c r="AX875" s="12" t="s">
        <v>80</v>
      </c>
      <c r="AY875" s="144" t="s">
        <v>150</v>
      </c>
    </row>
    <row r="876" spans="2:65" s="13" customFormat="1">
      <c r="B876" s="149"/>
      <c r="D876" s="143" t="s">
        <v>159</v>
      </c>
      <c r="E876" s="150" t="s">
        <v>32</v>
      </c>
      <c r="F876" s="151" t="s">
        <v>1438</v>
      </c>
      <c r="H876" s="152">
        <v>1445.9770000000001</v>
      </c>
      <c r="I876" s="153"/>
      <c r="L876" s="149"/>
      <c r="M876" s="154"/>
      <c r="T876" s="155"/>
      <c r="AT876" s="150" t="s">
        <v>159</v>
      </c>
      <c r="AU876" s="150" t="s">
        <v>89</v>
      </c>
      <c r="AV876" s="13" t="s">
        <v>89</v>
      </c>
      <c r="AW876" s="13" t="s">
        <v>38</v>
      </c>
      <c r="AX876" s="13" t="s">
        <v>40</v>
      </c>
      <c r="AY876" s="150" t="s">
        <v>150</v>
      </c>
    </row>
    <row r="877" spans="2:65" s="1" customFormat="1" ht="24.15" customHeight="1">
      <c r="B877" s="34"/>
      <c r="C877" s="129" t="s">
        <v>537</v>
      </c>
      <c r="D877" s="129" t="s">
        <v>152</v>
      </c>
      <c r="E877" s="130" t="s">
        <v>2042</v>
      </c>
      <c r="F877" s="131" t="s">
        <v>2043</v>
      </c>
      <c r="G877" s="132" t="s">
        <v>165</v>
      </c>
      <c r="H877" s="133">
        <v>769.2</v>
      </c>
      <c r="I877" s="134"/>
      <c r="J877" s="135">
        <f>ROUND(I877*H877,2)</f>
        <v>0</v>
      </c>
      <c r="K877" s="131" t="s">
        <v>172</v>
      </c>
      <c r="L877" s="34"/>
      <c r="M877" s="136" t="s">
        <v>32</v>
      </c>
      <c r="N877" s="137" t="s">
        <v>51</v>
      </c>
      <c r="P877" s="138">
        <f>O877*H877</f>
        <v>0</v>
      </c>
      <c r="Q877" s="138">
        <v>0</v>
      </c>
      <c r="R877" s="138">
        <f>Q877*H877</f>
        <v>0</v>
      </c>
      <c r="S877" s="138">
        <v>0</v>
      </c>
      <c r="T877" s="139">
        <f>S877*H877</f>
        <v>0</v>
      </c>
      <c r="AR877" s="140" t="s">
        <v>157</v>
      </c>
      <c r="AT877" s="140" t="s">
        <v>152</v>
      </c>
      <c r="AU877" s="140" t="s">
        <v>89</v>
      </c>
      <c r="AY877" s="18" t="s">
        <v>150</v>
      </c>
      <c r="BE877" s="141">
        <f>IF(N877="základní",J877,0)</f>
        <v>0</v>
      </c>
      <c r="BF877" s="141">
        <f>IF(N877="snížená",J877,0)</f>
        <v>0</v>
      </c>
      <c r="BG877" s="141">
        <f>IF(N877="zákl. přenesená",J877,0)</f>
        <v>0</v>
      </c>
      <c r="BH877" s="141">
        <f>IF(N877="sníž. přenesená",J877,0)</f>
        <v>0</v>
      </c>
      <c r="BI877" s="141">
        <f>IF(N877="nulová",J877,0)</f>
        <v>0</v>
      </c>
      <c r="BJ877" s="18" t="s">
        <v>40</v>
      </c>
      <c r="BK877" s="141">
        <f>ROUND(I877*H877,2)</f>
        <v>0</v>
      </c>
      <c r="BL877" s="18" t="s">
        <v>157</v>
      </c>
      <c r="BM877" s="140" t="s">
        <v>2044</v>
      </c>
    </row>
    <row r="878" spans="2:65" s="1" customFormat="1">
      <c r="B878" s="34"/>
      <c r="D878" s="163" t="s">
        <v>174</v>
      </c>
      <c r="F878" s="164" t="s">
        <v>2045</v>
      </c>
      <c r="I878" s="165"/>
      <c r="L878" s="34"/>
      <c r="M878" s="166"/>
      <c r="T878" s="55"/>
      <c r="AT878" s="18" t="s">
        <v>174</v>
      </c>
      <c r="AU878" s="18" t="s">
        <v>89</v>
      </c>
    </row>
    <row r="879" spans="2:65" s="12" customFormat="1">
      <c r="B879" s="142"/>
      <c r="D879" s="143" t="s">
        <v>159</v>
      </c>
      <c r="E879" s="144" t="s">
        <v>32</v>
      </c>
      <c r="F879" s="145" t="s">
        <v>2046</v>
      </c>
      <c r="H879" s="144" t="s">
        <v>32</v>
      </c>
      <c r="I879" s="146"/>
      <c r="L879" s="142"/>
      <c r="M879" s="147"/>
      <c r="T879" s="148"/>
      <c r="AT879" s="144" t="s">
        <v>159</v>
      </c>
      <c r="AU879" s="144" t="s">
        <v>89</v>
      </c>
      <c r="AV879" s="12" t="s">
        <v>40</v>
      </c>
      <c r="AW879" s="12" t="s">
        <v>38</v>
      </c>
      <c r="AX879" s="12" t="s">
        <v>80</v>
      </c>
      <c r="AY879" s="144" t="s">
        <v>150</v>
      </c>
    </row>
    <row r="880" spans="2:65" s="12" customFormat="1">
      <c r="B880" s="142"/>
      <c r="D880" s="143" t="s">
        <v>159</v>
      </c>
      <c r="E880" s="144" t="s">
        <v>32</v>
      </c>
      <c r="F880" s="145" t="s">
        <v>2047</v>
      </c>
      <c r="H880" s="144" t="s">
        <v>32</v>
      </c>
      <c r="I880" s="146"/>
      <c r="L880" s="142"/>
      <c r="M880" s="147"/>
      <c r="T880" s="148"/>
      <c r="AT880" s="144" t="s">
        <v>159</v>
      </c>
      <c r="AU880" s="144" t="s">
        <v>89</v>
      </c>
      <c r="AV880" s="12" t="s">
        <v>40</v>
      </c>
      <c r="AW880" s="12" t="s">
        <v>38</v>
      </c>
      <c r="AX880" s="12" t="s">
        <v>80</v>
      </c>
      <c r="AY880" s="144" t="s">
        <v>150</v>
      </c>
    </row>
    <row r="881" spans="2:65" s="13" customFormat="1">
      <c r="B881" s="149"/>
      <c r="D881" s="143" t="s">
        <v>159</v>
      </c>
      <c r="E881" s="150" t="s">
        <v>32</v>
      </c>
      <c r="F881" s="151" t="s">
        <v>2048</v>
      </c>
      <c r="H881" s="152">
        <v>769.2</v>
      </c>
      <c r="I881" s="153"/>
      <c r="L881" s="149"/>
      <c r="M881" s="154"/>
      <c r="T881" s="155"/>
      <c r="AT881" s="150" t="s">
        <v>159</v>
      </c>
      <c r="AU881" s="150" t="s">
        <v>89</v>
      </c>
      <c r="AV881" s="13" t="s">
        <v>89</v>
      </c>
      <c r="AW881" s="13" t="s">
        <v>38</v>
      </c>
      <c r="AX881" s="13" t="s">
        <v>40</v>
      </c>
      <c r="AY881" s="150" t="s">
        <v>150</v>
      </c>
    </row>
    <row r="882" spans="2:65" s="1" customFormat="1" ht="44.25" customHeight="1">
      <c r="B882" s="34"/>
      <c r="C882" s="129" t="s">
        <v>542</v>
      </c>
      <c r="D882" s="129" t="s">
        <v>152</v>
      </c>
      <c r="E882" s="130" t="s">
        <v>2049</v>
      </c>
      <c r="F882" s="131" t="s">
        <v>2050</v>
      </c>
      <c r="G882" s="132" t="s">
        <v>165</v>
      </c>
      <c r="H882" s="133">
        <v>11538</v>
      </c>
      <c r="I882" s="134"/>
      <c r="J882" s="135">
        <f>ROUND(I882*H882,2)</f>
        <v>0</v>
      </c>
      <c r="K882" s="131" t="s">
        <v>172</v>
      </c>
      <c r="L882" s="34"/>
      <c r="M882" s="136" t="s">
        <v>32</v>
      </c>
      <c r="N882" s="137" t="s">
        <v>51</v>
      </c>
      <c r="P882" s="138">
        <f>O882*H882</f>
        <v>0</v>
      </c>
      <c r="Q882" s="138">
        <v>0</v>
      </c>
      <c r="R882" s="138">
        <f>Q882*H882</f>
        <v>0</v>
      </c>
      <c r="S882" s="138">
        <v>0</v>
      </c>
      <c r="T882" s="139">
        <f>S882*H882</f>
        <v>0</v>
      </c>
      <c r="AR882" s="140" t="s">
        <v>157</v>
      </c>
      <c r="AT882" s="140" t="s">
        <v>152</v>
      </c>
      <c r="AU882" s="140" t="s">
        <v>89</v>
      </c>
      <c r="AY882" s="18" t="s">
        <v>150</v>
      </c>
      <c r="BE882" s="141">
        <f>IF(N882="základní",J882,0)</f>
        <v>0</v>
      </c>
      <c r="BF882" s="141">
        <f>IF(N882="snížená",J882,0)</f>
        <v>0</v>
      </c>
      <c r="BG882" s="141">
        <f>IF(N882="zákl. přenesená",J882,0)</f>
        <v>0</v>
      </c>
      <c r="BH882" s="141">
        <f>IF(N882="sníž. přenesená",J882,0)</f>
        <v>0</v>
      </c>
      <c r="BI882" s="141">
        <f>IF(N882="nulová",J882,0)</f>
        <v>0</v>
      </c>
      <c r="BJ882" s="18" t="s">
        <v>40</v>
      </c>
      <c r="BK882" s="141">
        <f>ROUND(I882*H882,2)</f>
        <v>0</v>
      </c>
      <c r="BL882" s="18" t="s">
        <v>157</v>
      </c>
      <c r="BM882" s="140" t="s">
        <v>2051</v>
      </c>
    </row>
    <row r="883" spans="2:65" s="1" customFormat="1">
      <c r="B883" s="34"/>
      <c r="D883" s="163" t="s">
        <v>174</v>
      </c>
      <c r="F883" s="164" t="s">
        <v>2052</v>
      </c>
      <c r="I883" s="165"/>
      <c r="L883" s="34"/>
      <c r="M883" s="166"/>
      <c r="T883" s="55"/>
      <c r="AT883" s="18" t="s">
        <v>174</v>
      </c>
      <c r="AU883" s="18" t="s">
        <v>89</v>
      </c>
    </row>
    <row r="884" spans="2:65" s="12" customFormat="1">
      <c r="B884" s="142"/>
      <c r="D884" s="143" t="s">
        <v>159</v>
      </c>
      <c r="E884" s="144" t="s">
        <v>32</v>
      </c>
      <c r="F884" s="145" t="s">
        <v>2047</v>
      </c>
      <c r="H884" s="144" t="s">
        <v>32</v>
      </c>
      <c r="I884" s="146"/>
      <c r="L884" s="142"/>
      <c r="M884" s="147"/>
      <c r="T884" s="148"/>
      <c r="AT884" s="144" t="s">
        <v>159</v>
      </c>
      <c r="AU884" s="144" t="s">
        <v>89</v>
      </c>
      <c r="AV884" s="12" t="s">
        <v>40</v>
      </c>
      <c r="AW884" s="12" t="s">
        <v>38</v>
      </c>
      <c r="AX884" s="12" t="s">
        <v>80</v>
      </c>
      <c r="AY884" s="144" t="s">
        <v>150</v>
      </c>
    </row>
    <row r="885" spans="2:65" s="13" customFormat="1">
      <c r="B885" s="149"/>
      <c r="D885" s="143" t="s">
        <v>159</v>
      </c>
      <c r="E885" s="150" t="s">
        <v>32</v>
      </c>
      <c r="F885" s="151" t="s">
        <v>2053</v>
      </c>
      <c r="H885" s="152">
        <v>11538</v>
      </c>
      <c r="I885" s="153"/>
      <c r="L885" s="149"/>
      <c r="M885" s="154"/>
      <c r="T885" s="155"/>
      <c r="AT885" s="150" t="s">
        <v>159</v>
      </c>
      <c r="AU885" s="150" t="s">
        <v>89</v>
      </c>
      <c r="AV885" s="13" t="s">
        <v>89</v>
      </c>
      <c r="AW885" s="13" t="s">
        <v>38</v>
      </c>
      <c r="AX885" s="13" t="s">
        <v>40</v>
      </c>
      <c r="AY885" s="150" t="s">
        <v>150</v>
      </c>
    </row>
    <row r="886" spans="2:65" s="11" customFormat="1" ht="22.8" customHeight="1">
      <c r="B886" s="117"/>
      <c r="D886" s="118" t="s">
        <v>79</v>
      </c>
      <c r="E886" s="127" t="s">
        <v>277</v>
      </c>
      <c r="F886" s="127" t="s">
        <v>278</v>
      </c>
      <c r="I886" s="120"/>
      <c r="J886" s="128">
        <f>BK886</f>
        <v>0</v>
      </c>
      <c r="L886" s="117"/>
      <c r="M886" s="122"/>
      <c r="P886" s="123">
        <f>SUM(P887:P937)</f>
        <v>0</v>
      </c>
      <c r="R886" s="123">
        <f>SUM(R887:R937)</f>
        <v>0</v>
      </c>
      <c r="T886" s="124">
        <f>SUM(T887:T937)</f>
        <v>0</v>
      </c>
      <c r="AR886" s="118" t="s">
        <v>40</v>
      </c>
      <c r="AT886" s="125" t="s">
        <v>79</v>
      </c>
      <c r="AU886" s="125" t="s">
        <v>40</v>
      </c>
      <c r="AY886" s="118" t="s">
        <v>150</v>
      </c>
      <c r="BK886" s="126">
        <f>SUM(BK887:BK937)</f>
        <v>0</v>
      </c>
    </row>
    <row r="887" spans="2:65" s="1" customFormat="1" ht="16.5" customHeight="1">
      <c r="B887" s="34"/>
      <c r="C887" s="129" t="s">
        <v>548</v>
      </c>
      <c r="D887" s="129" t="s">
        <v>152</v>
      </c>
      <c r="E887" s="130" t="s">
        <v>280</v>
      </c>
      <c r="F887" s="131" t="s">
        <v>281</v>
      </c>
      <c r="G887" s="132" t="s">
        <v>282</v>
      </c>
      <c r="H887" s="133">
        <v>4.6269999999999998</v>
      </c>
      <c r="I887" s="134"/>
      <c r="J887" s="135">
        <f>ROUND(I887*H887,2)</f>
        <v>0</v>
      </c>
      <c r="K887" s="131" t="s">
        <v>172</v>
      </c>
      <c r="L887" s="34"/>
      <c r="M887" s="136" t="s">
        <v>32</v>
      </c>
      <c r="N887" s="137" t="s">
        <v>51</v>
      </c>
      <c r="P887" s="138">
        <f>O887*H887</f>
        <v>0</v>
      </c>
      <c r="Q887" s="138">
        <v>0</v>
      </c>
      <c r="R887" s="138">
        <f>Q887*H887</f>
        <v>0</v>
      </c>
      <c r="S887" s="138">
        <v>0</v>
      </c>
      <c r="T887" s="139">
        <f>S887*H887</f>
        <v>0</v>
      </c>
      <c r="AR887" s="140" t="s">
        <v>157</v>
      </c>
      <c r="AT887" s="140" t="s">
        <v>152</v>
      </c>
      <c r="AU887" s="140" t="s">
        <v>89</v>
      </c>
      <c r="AY887" s="18" t="s">
        <v>150</v>
      </c>
      <c r="BE887" s="141">
        <f>IF(N887="základní",J887,0)</f>
        <v>0</v>
      </c>
      <c r="BF887" s="141">
        <f>IF(N887="snížená",J887,0)</f>
        <v>0</v>
      </c>
      <c r="BG887" s="141">
        <f>IF(N887="zákl. přenesená",J887,0)</f>
        <v>0</v>
      </c>
      <c r="BH887" s="141">
        <f>IF(N887="sníž. přenesená",J887,0)</f>
        <v>0</v>
      </c>
      <c r="BI887" s="141">
        <f>IF(N887="nulová",J887,0)</f>
        <v>0</v>
      </c>
      <c r="BJ887" s="18" t="s">
        <v>40</v>
      </c>
      <c r="BK887" s="141">
        <f>ROUND(I887*H887,2)</f>
        <v>0</v>
      </c>
      <c r="BL887" s="18" t="s">
        <v>157</v>
      </c>
      <c r="BM887" s="140" t="s">
        <v>2054</v>
      </c>
    </row>
    <row r="888" spans="2:65" s="1" customFormat="1">
      <c r="B888" s="34"/>
      <c r="D888" s="163" t="s">
        <v>174</v>
      </c>
      <c r="F888" s="164" t="s">
        <v>284</v>
      </c>
      <c r="I888" s="165"/>
      <c r="L888" s="34"/>
      <c r="M888" s="166"/>
      <c r="T888" s="55"/>
      <c r="AT888" s="18" t="s">
        <v>174</v>
      </c>
      <c r="AU888" s="18" t="s">
        <v>89</v>
      </c>
    </row>
    <row r="889" spans="2:65" s="12" customFormat="1">
      <c r="B889" s="142"/>
      <c r="D889" s="143" t="s">
        <v>159</v>
      </c>
      <c r="E889" s="144" t="s">
        <v>32</v>
      </c>
      <c r="F889" s="145" t="s">
        <v>2055</v>
      </c>
      <c r="H889" s="144" t="s">
        <v>32</v>
      </c>
      <c r="I889" s="146"/>
      <c r="L889" s="142"/>
      <c r="M889" s="147"/>
      <c r="T889" s="148"/>
      <c r="AT889" s="144" t="s">
        <v>159</v>
      </c>
      <c r="AU889" s="144" t="s">
        <v>89</v>
      </c>
      <c r="AV889" s="12" t="s">
        <v>40</v>
      </c>
      <c r="AW889" s="12" t="s">
        <v>38</v>
      </c>
      <c r="AX889" s="12" t="s">
        <v>80</v>
      </c>
      <c r="AY889" s="144" t="s">
        <v>150</v>
      </c>
    </row>
    <row r="890" spans="2:65" s="13" customFormat="1">
      <c r="B890" s="149"/>
      <c r="D890" s="143" t="s">
        <v>159</v>
      </c>
      <c r="E890" s="150" t="s">
        <v>32</v>
      </c>
      <c r="F890" s="151" t="s">
        <v>1459</v>
      </c>
      <c r="H890" s="152">
        <v>4.6269999999999998</v>
      </c>
      <c r="I890" s="153"/>
      <c r="L890" s="149"/>
      <c r="M890" s="154"/>
      <c r="T890" s="155"/>
      <c r="AT890" s="150" t="s">
        <v>159</v>
      </c>
      <c r="AU890" s="150" t="s">
        <v>89</v>
      </c>
      <c r="AV890" s="13" t="s">
        <v>89</v>
      </c>
      <c r="AW890" s="13" t="s">
        <v>38</v>
      </c>
      <c r="AX890" s="13" t="s">
        <v>40</v>
      </c>
      <c r="AY890" s="150" t="s">
        <v>150</v>
      </c>
    </row>
    <row r="891" spans="2:65" s="1" customFormat="1" ht="37.799999999999997" customHeight="1">
      <c r="B891" s="34"/>
      <c r="C891" s="129" t="s">
        <v>556</v>
      </c>
      <c r="D891" s="129" t="s">
        <v>152</v>
      </c>
      <c r="E891" s="130" t="s">
        <v>2056</v>
      </c>
      <c r="F891" s="131" t="s">
        <v>2057</v>
      </c>
      <c r="G891" s="132" t="s">
        <v>282</v>
      </c>
      <c r="H891" s="133">
        <v>329.59</v>
      </c>
      <c r="I891" s="134"/>
      <c r="J891" s="135">
        <f>ROUND(I891*H891,2)</f>
        <v>0</v>
      </c>
      <c r="K891" s="131" t="s">
        <v>172</v>
      </c>
      <c r="L891" s="34"/>
      <c r="M891" s="136" t="s">
        <v>32</v>
      </c>
      <c r="N891" s="137" t="s">
        <v>51</v>
      </c>
      <c r="P891" s="138">
        <f>O891*H891</f>
        <v>0</v>
      </c>
      <c r="Q891" s="138">
        <v>0</v>
      </c>
      <c r="R891" s="138">
        <f>Q891*H891</f>
        <v>0</v>
      </c>
      <c r="S891" s="138">
        <v>0</v>
      </c>
      <c r="T891" s="139">
        <f>S891*H891</f>
        <v>0</v>
      </c>
      <c r="AR891" s="140" t="s">
        <v>157</v>
      </c>
      <c r="AT891" s="140" t="s">
        <v>152</v>
      </c>
      <c r="AU891" s="140" t="s">
        <v>89</v>
      </c>
      <c r="AY891" s="18" t="s">
        <v>150</v>
      </c>
      <c r="BE891" s="141">
        <f>IF(N891="základní",J891,0)</f>
        <v>0</v>
      </c>
      <c r="BF891" s="141">
        <f>IF(N891="snížená",J891,0)</f>
        <v>0</v>
      </c>
      <c r="BG891" s="141">
        <f>IF(N891="zákl. přenesená",J891,0)</f>
        <v>0</v>
      </c>
      <c r="BH891" s="141">
        <f>IF(N891="sníž. přenesená",J891,0)</f>
        <v>0</v>
      </c>
      <c r="BI891" s="141">
        <f>IF(N891="nulová",J891,0)</f>
        <v>0</v>
      </c>
      <c r="BJ891" s="18" t="s">
        <v>40</v>
      </c>
      <c r="BK891" s="141">
        <f>ROUND(I891*H891,2)</f>
        <v>0</v>
      </c>
      <c r="BL891" s="18" t="s">
        <v>157</v>
      </c>
      <c r="BM891" s="140" t="s">
        <v>2058</v>
      </c>
    </row>
    <row r="892" spans="2:65" s="1" customFormat="1">
      <c r="B892" s="34"/>
      <c r="D892" s="163" t="s">
        <v>174</v>
      </c>
      <c r="F892" s="164" t="s">
        <v>2059</v>
      </c>
      <c r="I892" s="165"/>
      <c r="L892" s="34"/>
      <c r="M892" s="166"/>
      <c r="T892" s="55"/>
      <c r="AT892" s="18" t="s">
        <v>174</v>
      </c>
      <c r="AU892" s="18" t="s">
        <v>89</v>
      </c>
    </row>
    <row r="893" spans="2:65" s="1" customFormat="1" ht="33" customHeight="1">
      <c r="B893" s="34"/>
      <c r="C893" s="129" t="s">
        <v>560</v>
      </c>
      <c r="D893" s="129" t="s">
        <v>152</v>
      </c>
      <c r="E893" s="130" t="s">
        <v>2060</v>
      </c>
      <c r="F893" s="131" t="s">
        <v>2061</v>
      </c>
      <c r="G893" s="132" t="s">
        <v>282</v>
      </c>
      <c r="H893" s="133">
        <v>329.59</v>
      </c>
      <c r="I893" s="134"/>
      <c r="J893" s="135">
        <f>ROUND(I893*H893,2)</f>
        <v>0</v>
      </c>
      <c r="K893" s="131" t="s">
        <v>172</v>
      </c>
      <c r="L893" s="34"/>
      <c r="M893" s="136" t="s">
        <v>32</v>
      </c>
      <c r="N893" s="137" t="s">
        <v>51</v>
      </c>
      <c r="P893" s="138">
        <f>O893*H893</f>
        <v>0</v>
      </c>
      <c r="Q893" s="138">
        <v>0</v>
      </c>
      <c r="R893" s="138">
        <f>Q893*H893</f>
        <v>0</v>
      </c>
      <c r="S893" s="138">
        <v>0</v>
      </c>
      <c r="T893" s="139">
        <f>S893*H893</f>
        <v>0</v>
      </c>
      <c r="AR893" s="140" t="s">
        <v>157</v>
      </c>
      <c r="AT893" s="140" t="s">
        <v>152</v>
      </c>
      <c r="AU893" s="140" t="s">
        <v>89</v>
      </c>
      <c r="AY893" s="18" t="s">
        <v>150</v>
      </c>
      <c r="BE893" s="141">
        <f>IF(N893="základní",J893,0)</f>
        <v>0</v>
      </c>
      <c r="BF893" s="141">
        <f>IF(N893="snížená",J893,0)</f>
        <v>0</v>
      </c>
      <c r="BG893" s="141">
        <f>IF(N893="zákl. přenesená",J893,0)</f>
        <v>0</v>
      </c>
      <c r="BH893" s="141">
        <f>IF(N893="sníž. přenesená",J893,0)</f>
        <v>0</v>
      </c>
      <c r="BI893" s="141">
        <f>IF(N893="nulová",J893,0)</f>
        <v>0</v>
      </c>
      <c r="BJ893" s="18" t="s">
        <v>40</v>
      </c>
      <c r="BK893" s="141">
        <f>ROUND(I893*H893,2)</f>
        <v>0</v>
      </c>
      <c r="BL893" s="18" t="s">
        <v>157</v>
      </c>
      <c r="BM893" s="140" t="s">
        <v>2062</v>
      </c>
    </row>
    <row r="894" spans="2:65" s="1" customFormat="1">
      <c r="B894" s="34"/>
      <c r="D894" s="163" t="s">
        <v>174</v>
      </c>
      <c r="F894" s="164" t="s">
        <v>2063</v>
      </c>
      <c r="I894" s="165"/>
      <c r="L894" s="34"/>
      <c r="M894" s="166"/>
      <c r="T894" s="55"/>
      <c r="AT894" s="18" t="s">
        <v>174</v>
      </c>
      <c r="AU894" s="18" t="s">
        <v>89</v>
      </c>
    </row>
    <row r="895" spans="2:65" s="1" customFormat="1" ht="44.25" customHeight="1">
      <c r="B895" s="34"/>
      <c r="C895" s="129" t="s">
        <v>566</v>
      </c>
      <c r="D895" s="129" t="s">
        <v>152</v>
      </c>
      <c r="E895" s="130" t="s">
        <v>2064</v>
      </c>
      <c r="F895" s="131" t="s">
        <v>2065</v>
      </c>
      <c r="G895" s="132" t="s">
        <v>282</v>
      </c>
      <c r="H895" s="133">
        <v>7910.16</v>
      </c>
      <c r="I895" s="134"/>
      <c r="J895" s="135">
        <f>ROUND(I895*H895,2)</f>
        <v>0</v>
      </c>
      <c r="K895" s="131" t="s">
        <v>172</v>
      </c>
      <c r="L895" s="34"/>
      <c r="M895" s="136" t="s">
        <v>32</v>
      </c>
      <c r="N895" s="137" t="s">
        <v>51</v>
      </c>
      <c r="P895" s="138">
        <f>O895*H895</f>
        <v>0</v>
      </c>
      <c r="Q895" s="138">
        <v>0</v>
      </c>
      <c r="R895" s="138">
        <f>Q895*H895</f>
        <v>0</v>
      </c>
      <c r="S895" s="138">
        <v>0</v>
      </c>
      <c r="T895" s="139">
        <f>S895*H895</f>
        <v>0</v>
      </c>
      <c r="AR895" s="140" t="s">
        <v>157</v>
      </c>
      <c r="AT895" s="140" t="s">
        <v>152</v>
      </c>
      <c r="AU895" s="140" t="s">
        <v>89</v>
      </c>
      <c r="AY895" s="18" t="s">
        <v>150</v>
      </c>
      <c r="BE895" s="141">
        <f>IF(N895="základní",J895,0)</f>
        <v>0</v>
      </c>
      <c r="BF895" s="141">
        <f>IF(N895="snížená",J895,0)</f>
        <v>0</v>
      </c>
      <c r="BG895" s="141">
        <f>IF(N895="zákl. přenesená",J895,0)</f>
        <v>0</v>
      </c>
      <c r="BH895" s="141">
        <f>IF(N895="sníž. přenesená",J895,0)</f>
        <v>0</v>
      </c>
      <c r="BI895" s="141">
        <f>IF(N895="nulová",J895,0)</f>
        <v>0</v>
      </c>
      <c r="BJ895" s="18" t="s">
        <v>40</v>
      </c>
      <c r="BK895" s="141">
        <f>ROUND(I895*H895,2)</f>
        <v>0</v>
      </c>
      <c r="BL895" s="18" t="s">
        <v>157</v>
      </c>
      <c r="BM895" s="140" t="s">
        <v>2066</v>
      </c>
    </row>
    <row r="896" spans="2:65" s="1" customFormat="1">
      <c r="B896" s="34"/>
      <c r="D896" s="163" t="s">
        <v>174</v>
      </c>
      <c r="F896" s="164" t="s">
        <v>2067</v>
      </c>
      <c r="I896" s="165"/>
      <c r="L896" s="34"/>
      <c r="M896" s="166"/>
      <c r="T896" s="55"/>
      <c r="AT896" s="18" t="s">
        <v>174</v>
      </c>
      <c r="AU896" s="18" t="s">
        <v>89</v>
      </c>
    </row>
    <row r="897" spans="2:65" s="13" customFormat="1">
      <c r="B897" s="149"/>
      <c r="D897" s="143" t="s">
        <v>159</v>
      </c>
      <c r="F897" s="151" t="s">
        <v>2068</v>
      </c>
      <c r="H897" s="152">
        <v>7910.16</v>
      </c>
      <c r="I897" s="153"/>
      <c r="L897" s="149"/>
      <c r="M897" s="154"/>
      <c r="T897" s="155"/>
      <c r="AT897" s="150" t="s">
        <v>159</v>
      </c>
      <c r="AU897" s="150" t="s">
        <v>89</v>
      </c>
      <c r="AV897" s="13" t="s">
        <v>89</v>
      </c>
      <c r="AW897" s="13" t="s">
        <v>4</v>
      </c>
      <c r="AX897" s="13" t="s">
        <v>40</v>
      </c>
      <c r="AY897" s="150" t="s">
        <v>150</v>
      </c>
    </row>
    <row r="898" spans="2:65" s="1" customFormat="1" ht="44.25" customHeight="1">
      <c r="B898" s="34"/>
      <c r="C898" s="129" t="s">
        <v>572</v>
      </c>
      <c r="D898" s="129" t="s">
        <v>152</v>
      </c>
      <c r="E898" s="130" t="s">
        <v>2069</v>
      </c>
      <c r="F898" s="131" t="s">
        <v>2070</v>
      </c>
      <c r="G898" s="132" t="s">
        <v>282</v>
      </c>
      <c r="H898" s="133">
        <v>6.0389999999999997</v>
      </c>
      <c r="I898" s="134"/>
      <c r="J898" s="135">
        <f>ROUND(I898*H898,2)</f>
        <v>0</v>
      </c>
      <c r="K898" s="131" t="s">
        <v>172</v>
      </c>
      <c r="L898" s="34"/>
      <c r="M898" s="136" t="s">
        <v>32</v>
      </c>
      <c r="N898" s="137" t="s">
        <v>51</v>
      </c>
      <c r="P898" s="138">
        <f>O898*H898</f>
        <v>0</v>
      </c>
      <c r="Q898" s="138">
        <v>0</v>
      </c>
      <c r="R898" s="138">
        <f>Q898*H898</f>
        <v>0</v>
      </c>
      <c r="S898" s="138">
        <v>0</v>
      </c>
      <c r="T898" s="139">
        <f>S898*H898</f>
        <v>0</v>
      </c>
      <c r="AR898" s="140" t="s">
        <v>157</v>
      </c>
      <c r="AT898" s="140" t="s">
        <v>152</v>
      </c>
      <c r="AU898" s="140" t="s">
        <v>89</v>
      </c>
      <c r="AY898" s="18" t="s">
        <v>150</v>
      </c>
      <c r="BE898" s="141">
        <f>IF(N898="základní",J898,0)</f>
        <v>0</v>
      </c>
      <c r="BF898" s="141">
        <f>IF(N898="snížená",J898,0)</f>
        <v>0</v>
      </c>
      <c r="BG898" s="141">
        <f>IF(N898="zákl. přenesená",J898,0)</f>
        <v>0</v>
      </c>
      <c r="BH898" s="141">
        <f>IF(N898="sníž. přenesená",J898,0)</f>
        <v>0</v>
      </c>
      <c r="BI898" s="141">
        <f>IF(N898="nulová",J898,0)</f>
        <v>0</v>
      </c>
      <c r="BJ898" s="18" t="s">
        <v>40</v>
      </c>
      <c r="BK898" s="141">
        <f>ROUND(I898*H898,2)</f>
        <v>0</v>
      </c>
      <c r="BL898" s="18" t="s">
        <v>157</v>
      </c>
      <c r="BM898" s="140" t="s">
        <v>2071</v>
      </c>
    </row>
    <row r="899" spans="2:65" s="1" customFormat="1">
      <c r="B899" s="34"/>
      <c r="D899" s="163" t="s">
        <v>174</v>
      </c>
      <c r="F899" s="164" t="s">
        <v>2072</v>
      </c>
      <c r="I899" s="165"/>
      <c r="L899" s="34"/>
      <c r="M899" s="166"/>
      <c r="T899" s="55"/>
      <c r="AT899" s="18" t="s">
        <v>174</v>
      </c>
      <c r="AU899" s="18" t="s">
        <v>89</v>
      </c>
    </row>
    <row r="900" spans="2:65" s="12" customFormat="1">
      <c r="B900" s="142"/>
      <c r="D900" s="143" t="s">
        <v>159</v>
      </c>
      <c r="E900" s="144" t="s">
        <v>32</v>
      </c>
      <c r="F900" s="145" t="s">
        <v>2073</v>
      </c>
      <c r="H900" s="144" t="s">
        <v>32</v>
      </c>
      <c r="I900" s="146"/>
      <c r="L900" s="142"/>
      <c r="M900" s="147"/>
      <c r="T900" s="148"/>
      <c r="AT900" s="144" t="s">
        <v>159</v>
      </c>
      <c r="AU900" s="144" t="s">
        <v>89</v>
      </c>
      <c r="AV900" s="12" t="s">
        <v>40</v>
      </c>
      <c r="AW900" s="12" t="s">
        <v>38</v>
      </c>
      <c r="AX900" s="12" t="s">
        <v>80</v>
      </c>
      <c r="AY900" s="144" t="s">
        <v>150</v>
      </c>
    </row>
    <row r="901" spans="2:65" s="13" customFormat="1">
      <c r="B901" s="149"/>
      <c r="D901" s="143" t="s">
        <v>159</v>
      </c>
      <c r="E901" s="150" t="s">
        <v>32</v>
      </c>
      <c r="F901" s="151" t="s">
        <v>2074</v>
      </c>
      <c r="H901" s="152">
        <v>6.0389999999999997</v>
      </c>
      <c r="I901" s="153"/>
      <c r="L901" s="149"/>
      <c r="M901" s="154"/>
      <c r="T901" s="155"/>
      <c r="AT901" s="150" t="s">
        <v>159</v>
      </c>
      <c r="AU901" s="150" t="s">
        <v>89</v>
      </c>
      <c r="AV901" s="13" t="s">
        <v>89</v>
      </c>
      <c r="AW901" s="13" t="s">
        <v>38</v>
      </c>
      <c r="AX901" s="13" t="s">
        <v>40</v>
      </c>
      <c r="AY901" s="150" t="s">
        <v>150</v>
      </c>
    </row>
    <row r="902" spans="2:65" s="1" customFormat="1" ht="24.15" customHeight="1">
      <c r="B902" s="34"/>
      <c r="C902" s="129" t="s">
        <v>579</v>
      </c>
      <c r="D902" s="129" t="s">
        <v>152</v>
      </c>
      <c r="E902" s="130" t="s">
        <v>2075</v>
      </c>
      <c r="F902" s="131" t="s">
        <v>2076</v>
      </c>
      <c r="G902" s="132" t="s">
        <v>282</v>
      </c>
      <c r="H902" s="133">
        <v>-4.6269999999999998</v>
      </c>
      <c r="I902" s="134"/>
      <c r="J902" s="135">
        <f>ROUND(I902*H902,2)</f>
        <v>0</v>
      </c>
      <c r="K902" s="131" t="s">
        <v>32</v>
      </c>
      <c r="L902" s="34"/>
      <c r="M902" s="136" t="s">
        <v>32</v>
      </c>
      <c r="N902" s="137" t="s">
        <v>51</v>
      </c>
      <c r="P902" s="138">
        <f>O902*H902</f>
        <v>0</v>
      </c>
      <c r="Q902" s="138">
        <v>0</v>
      </c>
      <c r="R902" s="138">
        <f>Q902*H902</f>
        <v>0</v>
      </c>
      <c r="S902" s="138">
        <v>0</v>
      </c>
      <c r="T902" s="139">
        <f>S902*H902</f>
        <v>0</v>
      </c>
      <c r="AR902" s="140" t="s">
        <v>157</v>
      </c>
      <c r="AT902" s="140" t="s">
        <v>152</v>
      </c>
      <c r="AU902" s="140" t="s">
        <v>89</v>
      </c>
      <c r="AY902" s="18" t="s">
        <v>150</v>
      </c>
      <c r="BE902" s="141">
        <f>IF(N902="základní",J902,0)</f>
        <v>0</v>
      </c>
      <c r="BF902" s="141">
        <f>IF(N902="snížená",J902,0)</f>
        <v>0</v>
      </c>
      <c r="BG902" s="141">
        <f>IF(N902="zákl. přenesená",J902,0)</f>
        <v>0</v>
      </c>
      <c r="BH902" s="141">
        <f>IF(N902="sníž. přenesená",J902,0)</f>
        <v>0</v>
      </c>
      <c r="BI902" s="141">
        <f>IF(N902="nulová",J902,0)</f>
        <v>0</v>
      </c>
      <c r="BJ902" s="18" t="s">
        <v>40</v>
      </c>
      <c r="BK902" s="141">
        <f>ROUND(I902*H902,2)</f>
        <v>0</v>
      </c>
      <c r="BL902" s="18" t="s">
        <v>157</v>
      </c>
      <c r="BM902" s="140" t="s">
        <v>2077</v>
      </c>
    </row>
    <row r="903" spans="2:65" s="12" customFormat="1">
      <c r="B903" s="142"/>
      <c r="D903" s="143" t="s">
        <v>159</v>
      </c>
      <c r="E903" s="144" t="s">
        <v>32</v>
      </c>
      <c r="F903" s="145" t="s">
        <v>2078</v>
      </c>
      <c r="H903" s="144" t="s">
        <v>32</v>
      </c>
      <c r="I903" s="146"/>
      <c r="L903" s="142"/>
      <c r="M903" s="147"/>
      <c r="T903" s="148"/>
      <c r="AT903" s="144" t="s">
        <v>159</v>
      </c>
      <c r="AU903" s="144" t="s">
        <v>89</v>
      </c>
      <c r="AV903" s="12" t="s">
        <v>40</v>
      </c>
      <c r="AW903" s="12" t="s">
        <v>38</v>
      </c>
      <c r="AX903" s="12" t="s">
        <v>80</v>
      </c>
      <c r="AY903" s="144" t="s">
        <v>150</v>
      </c>
    </row>
    <row r="904" spans="2:65" s="13" customFormat="1">
      <c r="B904" s="149"/>
      <c r="D904" s="143" t="s">
        <v>159</v>
      </c>
      <c r="E904" s="150" t="s">
        <v>32</v>
      </c>
      <c r="F904" s="151" t="s">
        <v>2079</v>
      </c>
      <c r="H904" s="152">
        <v>-4.6269999999999998</v>
      </c>
      <c r="I904" s="153"/>
      <c r="L904" s="149"/>
      <c r="M904" s="154"/>
      <c r="T904" s="155"/>
      <c r="AT904" s="150" t="s">
        <v>159</v>
      </c>
      <c r="AU904" s="150" t="s">
        <v>89</v>
      </c>
      <c r="AV904" s="13" t="s">
        <v>89</v>
      </c>
      <c r="AW904" s="13" t="s">
        <v>38</v>
      </c>
      <c r="AX904" s="13" t="s">
        <v>40</v>
      </c>
      <c r="AY904" s="150" t="s">
        <v>150</v>
      </c>
    </row>
    <row r="905" spans="2:65" s="1" customFormat="1" ht="37.799999999999997" customHeight="1">
      <c r="B905" s="34"/>
      <c r="C905" s="129" t="s">
        <v>589</v>
      </c>
      <c r="D905" s="129" t="s">
        <v>152</v>
      </c>
      <c r="E905" s="130" t="s">
        <v>320</v>
      </c>
      <c r="F905" s="131" t="s">
        <v>321</v>
      </c>
      <c r="G905" s="132" t="s">
        <v>282</v>
      </c>
      <c r="H905" s="133">
        <v>1.9370000000000001</v>
      </c>
      <c r="I905" s="134"/>
      <c r="J905" s="135">
        <f>ROUND(I905*H905,2)</f>
        <v>0</v>
      </c>
      <c r="K905" s="131" t="s">
        <v>172</v>
      </c>
      <c r="L905" s="34"/>
      <c r="M905" s="136" t="s">
        <v>32</v>
      </c>
      <c r="N905" s="137" t="s">
        <v>51</v>
      </c>
      <c r="P905" s="138">
        <f>O905*H905</f>
        <v>0</v>
      </c>
      <c r="Q905" s="138">
        <v>0</v>
      </c>
      <c r="R905" s="138">
        <f>Q905*H905</f>
        <v>0</v>
      </c>
      <c r="S905" s="138">
        <v>0</v>
      </c>
      <c r="T905" s="139">
        <f>S905*H905</f>
        <v>0</v>
      </c>
      <c r="AR905" s="140" t="s">
        <v>157</v>
      </c>
      <c r="AT905" s="140" t="s">
        <v>152</v>
      </c>
      <c r="AU905" s="140" t="s">
        <v>89</v>
      </c>
      <c r="AY905" s="18" t="s">
        <v>150</v>
      </c>
      <c r="BE905" s="141">
        <f>IF(N905="základní",J905,0)</f>
        <v>0</v>
      </c>
      <c r="BF905" s="141">
        <f>IF(N905="snížená",J905,0)</f>
        <v>0</v>
      </c>
      <c r="BG905" s="141">
        <f>IF(N905="zákl. přenesená",J905,0)</f>
        <v>0</v>
      </c>
      <c r="BH905" s="141">
        <f>IF(N905="sníž. přenesená",J905,0)</f>
        <v>0</v>
      </c>
      <c r="BI905" s="141">
        <f>IF(N905="nulová",J905,0)</f>
        <v>0</v>
      </c>
      <c r="BJ905" s="18" t="s">
        <v>40</v>
      </c>
      <c r="BK905" s="141">
        <f>ROUND(I905*H905,2)</f>
        <v>0</v>
      </c>
      <c r="BL905" s="18" t="s">
        <v>157</v>
      </c>
      <c r="BM905" s="140" t="s">
        <v>2080</v>
      </c>
    </row>
    <row r="906" spans="2:65" s="1" customFormat="1">
      <c r="B906" s="34"/>
      <c r="D906" s="163" t="s">
        <v>174</v>
      </c>
      <c r="F906" s="164" t="s">
        <v>323</v>
      </c>
      <c r="I906" s="165"/>
      <c r="L906" s="34"/>
      <c r="M906" s="166"/>
      <c r="T906" s="55"/>
      <c r="AT906" s="18" t="s">
        <v>174</v>
      </c>
      <c r="AU906" s="18" t="s">
        <v>89</v>
      </c>
    </row>
    <row r="907" spans="2:65" s="12" customFormat="1">
      <c r="B907" s="142"/>
      <c r="D907" s="143" t="s">
        <v>159</v>
      </c>
      <c r="E907" s="144" t="s">
        <v>32</v>
      </c>
      <c r="F907" s="145" t="s">
        <v>2081</v>
      </c>
      <c r="H907" s="144" t="s">
        <v>32</v>
      </c>
      <c r="I907" s="146"/>
      <c r="L907" s="142"/>
      <c r="M907" s="147"/>
      <c r="T907" s="148"/>
      <c r="AT907" s="144" t="s">
        <v>159</v>
      </c>
      <c r="AU907" s="144" t="s">
        <v>89</v>
      </c>
      <c r="AV907" s="12" t="s">
        <v>40</v>
      </c>
      <c r="AW907" s="12" t="s">
        <v>38</v>
      </c>
      <c r="AX907" s="12" t="s">
        <v>80</v>
      </c>
      <c r="AY907" s="144" t="s">
        <v>150</v>
      </c>
    </row>
    <row r="908" spans="2:65" s="13" customFormat="1">
      <c r="B908" s="149"/>
      <c r="D908" s="143" t="s">
        <v>159</v>
      </c>
      <c r="E908" s="150" t="s">
        <v>32</v>
      </c>
      <c r="F908" s="151" t="s">
        <v>2082</v>
      </c>
      <c r="H908" s="152">
        <v>1.9370000000000001</v>
      </c>
      <c r="I908" s="153"/>
      <c r="L908" s="149"/>
      <c r="M908" s="154"/>
      <c r="T908" s="155"/>
      <c r="AT908" s="150" t="s">
        <v>159</v>
      </c>
      <c r="AU908" s="150" t="s">
        <v>89</v>
      </c>
      <c r="AV908" s="13" t="s">
        <v>89</v>
      </c>
      <c r="AW908" s="13" t="s">
        <v>38</v>
      </c>
      <c r="AX908" s="13" t="s">
        <v>40</v>
      </c>
      <c r="AY908" s="150" t="s">
        <v>150</v>
      </c>
    </row>
    <row r="909" spans="2:65" s="1" customFormat="1" ht="44.25" customHeight="1">
      <c r="B909" s="34"/>
      <c r="C909" s="129" t="s">
        <v>596</v>
      </c>
      <c r="D909" s="129" t="s">
        <v>152</v>
      </c>
      <c r="E909" s="130" t="s">
        <v>2083</v>
      </c>
      <c r="F909" s="131" t="s">
        <v>2084</v>
      </c>
      <c r="G909" s="132" t="s">
        <v>282</v>
      </c>
      <c r="H909" s="133">
        <v>0.27400000000000002</v>
      </c>
      <c r="I909" s="134"/>
      <c r="J909" s="135">
        <f>ROUND(I909*H909,2)</f>
        <v>0</v>
      </c>
      <c r="K909" s="131" t="s">
        <v>172</v>
      </c>
      <c r="L909" s="34"/>
      <c r="M909" s="136" t="s">
        <v>32</v>
      </c>
      <c r="N909" s="137" t="s">
        <v>51</v>
      </c>
      <c r="P909" s="138">
        <f>O909*H909</f>
        <v>0</v>
      </c>
      <c r="Q909" s="138">
        <v>0</v>
      </c>
      <c r="R909" s="138">
        <f>Q909*H909</f>
        <v>0</v>
      </c>
      <c r="S909" s="138">
        <v>0</v>
      </c>
      <c r="T909" s="139">
        <f>S909*H909</f>
        <v>0</v>
      </c>
      <c r="AR909" s="140" t="s">
        <v>157</v>
      </c>
      <c r="AT909" s="140" t="s">
        <v>152</v>
      </c>
      <c r="AU909" s="140" t="s">
        <v>89</v>
      </c>
      <c r="AY909" s="18" t="s">
        <v>150</v>
      </c>
      <c r="BE909" s="141">
        <f>IF(N909="základní",J909,0)</f>
        <v>0</v>
      </c>
      <c r="BF909" s="141">
        <f>IF(N909="snížená",J909,0)</f>
        <v>0</v>
      </c>
      <c r="BG909" s="141">
        <f>IF(N909="zákl. přenesená",J909,0)</f>
        <v>0</v>
      </c>
      <c r="BH909" s="141">
        <f>IF(N909="sníž. přenesená",J909,0)</f>
        <v>0</v>
      </c>
      <c r="BI909" s="141">
        <f>IF(N909="nulová",J909,0)</f>
        <v>0</v>
      </c>
      <c r="BJ909" s="18" t="s">
        <v>40</v>
      </c>
      <c r="BK909" s="141">
        <f>ROUND(I909*H909,2)</f>
        <v>0</v>
      </c>
      <c r="BL909" s="18" t="s">
        <v>157</v>
      </c>
      <c r="BM909" s="140" t="s">
        <v>2085</v>
      </c>
    </row>
    <row r="910" spans="2:65" s="1" customFormat="1">
      <c r="B910" s="34"/>
      <c r="D910" s="163" t="s">
        <v>174</v>
      </c>
      <c r="F910" s="164" t="s">
        <v>2086</v>
      </c>
      <c r="I910" s="165"/>
      <c r="L910" s="34"/>
      <c r="M910" s="166"/>
      <c r="T910" s="55"/>
      <c r="AT910" s="18" t="s">
        <v>174</v>
      </c>
      <c r="AU910" s="18" t="s">
        <v>89</v>
      </c>
    </row>
    <row r="911" spans="2:65" s="12" customFormat="1">
      <c r="B911" s="142"/>
      <c r="D911" s="143" t="s">
        <v>159</v>
      </c>
      <c r="E911" s="144" t="s">
        <v>32</v>
      </c>
      <c r="F911" s="145" t="s">
        <v>2087</v>
      </c>
      <c r="H911" s="144" t="s">
        <v>32</v>
      </c>
      <c r="I911" s="146"/>
      <c r="L911" s="142"/>
      <c r="M911" s="147"/>
      <c r="T911" s="148"/>
      <c r="AT911" s="144" t="s">
        <v>159</v>
      </c>
      <c r="AU911" s="144" t="s">
        <v>89</v>
      </c>
      <c r="AV911" s="12" t="s">
        <v>40</v>
      </c>
      <c r="AW911" s="12" t="s">
        <v>38</v>
      </c>
      <c r="AX911" s="12" t="s">
        <v>80</v>
      </c>
      <c r="AY911" s="144" t="s">
        <v>150</v>
      </c>
    </row>
    <row r="912" spans="2:65" s="13" customFormat="1">
      <c r="B912" s="149"/>
      <c r="D912" s="143" t="s">
        <v>159</v>
      </c>
      <c r="E912" s="150" t="s">
        <v>32</v>
      </c>
      <c r="F912" s="151" t="s">
        <v>2088</v>
      </c>
      <c r="H912" s="152">
        <v>0.27400000000000002</v>
      </c>
      <c r="I912" s="153"/>
      <c r="L912" s="149"/>
      <c r="M912" s="154"/>
      <c r="T912" s="155"/>
      <c r="AT912" s="150" t="s">
        <v>159</v>
      </c>
      <c r="AU912" s="150" t="s">
        <v>89</v>
      </c>
      <c r="AV912" s="13" t="s">
        <v>89</v>
      </c>
      <c r="AW912" s="13" t="s">
        <v>38</v>
      </c>
      <c r="AX912" s="13" t="s">
        <v>40</v>
      </c>
      <c r="AY912" s="150" t="s">
        <v>150</v>
      </c>
    </row>
    <row r="913" spans="2:65" s="1" customFormat="1" ht="44.25" customHeight="1">
      <c r="B913" s="34"/>
      <c r="C913" s="129" t="s">
        <v>602</v>
      </c>
      <c r="D913" s="129" t="s">
        <v>152</v>
      </c>
      <c r="E913" s="130" t="s">
        <v>2089</v>
      </c>
      <c r="F913" s="131" t="s">
        <v>2090</v>
      </c>
      <c r="G913" s="132" t="s">
        <v>282</v>
      </c>
      <c r="H913" s="133">
        <v>1.8340000000000001</v>
      </c>
      <c r="I913" s="134"/>
      <c r="J913" s="135">
        <f>ROUND(I913*H913,2)</f>
        <v>0</v>
      </c>
      <c r="K913" s="131" t="s">
        <v>172</v>
      </c>
      <c r="L913" s="34"/>
      <c r="M913" s="136" t="s">
        <v>32</v>
      </c>
      <c r="N913" s="137" t="s">
        <v>51</v>
      </c>
      <c r="P913" s="138">
        <f>O913*H913</f>
        <v>0</v>
      </c>
      <c r="Q913" s="138">
        <v>0</v>
      </c>
      <c r="R913" s="138">
        <f>Q913*H913</f>
        <v>0</v>
      </c>
      <c r="S913" s="138">
        <v>0</v>
      </c>
      <c r="T913" s="139">
        <f>S913*H913</f>
        <v>0</v>
      </c>
      <c r="AR913" s="140" t="s">
        <v>157</v>
      </c>
      <c r="AT913" s="140" t="s">
        <v>152</v>
      </c>
      <c r="AU913" s="140" t="s">
        <v>89</v>
      </c>
      <c r="AY913" s="18" t="s">
        <v>150</v>
      </c>
      <c r="BE913" s="141">
        <f>IF(N913="základní",J913,0)</f>
        <v>0</v>
      </c>
      <c r="BF913" s="141">
        <f>IF(N913="snížená",J913,0)</f>
        <v>0</v>
      </c>
      <c r="BG913" s="141">
        <f>IF(N913="zákl. přenesená",J913,0)</f>
        <v>0</v>
      </c>
      <c r="BH913" s="141">
        <f>IF(N913="sníž. přenesená",J913,0)</f>
        <v>0</v>
      </c>
      <c r="BI913" s="141">
        <f>IF(N913="nulová",J913,0)</f>
        <v>0</v>
      </c>
      <c r="BJ913" s="18" t="s">
        <v>40</v>
      </c>
      <c r="BK913" s="141">
        <f>ROUND(I913*H913,2)</f>
        <v>0</v>
      </c>
      <c r="BL913" s="18" t="s">
        <v>157</v>
      </c>
      <c r="BM913" s="140" t="s">
        <v>2091</v>
      </c>
    </row>
    <row r="914" spans="2:65" s="1" customFormat="1">
      <c r="B914" s="34"/>
      <c r="D914" s="163" t="s">
        <v>174</v>
      </c>
      <c r="F914" s="164" t="s">
        <v>2092</v>
      </c>
      <c r="I914" s="165"/>
      <c r="L914" s="34"/>
      <c r="M914" s="166"/>
      <c r="T914" s="55"/>
      <c r="AT914" s="18" t="s">
        <v>174</v>
      </c>
      <c r="AU914" s="18" t="s">
        <v>89</v>
      </c>
    </row>
    <row r="915" spans="2:65" s="12" customFormat="1">
      <c r="B915" s="142"/>
      <c r="D915" s="143" t="s">
        <v>159</v>
      </c>
      <c r="E915" s="144" t="s">
        <v>32</v>
      </c>
      <c r="F915" s="145" t="s">
        <v>2093</v>
      </c>
      <c r="H915" s="144" t="s">
        <v>32</v>
      </c>
      <c r="I915" s="146"/>
      <c r="L915" s="142"/>
      <c r="M915" s="147"/>
      <c r="T915" s="148"/>
      <c r="AT915" s="144" t="s">
        <v>159</v>
      </c>
      <c r="AU915" s="144" t="s">
        <v>89</v>
      </c>
      <c r="AV915" s="12" t="s">
        <v>40</v>
      </c>
      <c r="AW915" s="12" t="s">
        <v>38</v>
      </c>
      <c r="AX915" s="12" t="s">
        <v>80</v>
      </c>
      <c r="AY915" s="144" t="s">
        <v>150</v>
      </c>
    </row>
    <row r="916" spans="2:65" s="13" customFormat="1">
      <c r="B916" s="149"/>
      <c r="D916" s="143" t="s">
        <v>159</v>
      </c>
      <c r="E916" s="150" t="s">
        <v>32</v>
      </c>
      <c r="F916" s="151" t="s">
        <v>2094</v>
      </c>
      <c r="H916" s="152">
        <v>0.46200000000000002</v>
      </c>
      <c r="I916" s="153"/>
      <c r="L916" s="149"/>
      <c r="M916" s="154"/>
      <c r="T916" s="155"/>
      <c r="AT916" s="150" t="s">
        <v>159</v>
      </c>
      <c r="AU916" s="150" t="s">
        <v>89</v>
      </c>
      <c r="AV916" s="13" t="s">
        <v>89</v>
      </c>
      <c r="AW916" s="13" t="s">
        <v>38</v>
      </c>
      <c r="AX916" s="13" t="s">
        <v>80</v>
      </c>
      <c r="AY916" s="150" t="s">
        <v>150</v>
      </c>
    </row>
    <row r="917" spans="2:65" s="12" customFormat="1">
      <c r="B917" s="142"/>
      <c r="D917" s="143" t="s">
        <v>159</v>
      </c>
      <c r="E917" s="144" t="s">
        <v>32</v>
      </c>
      <c r="F917" s="145" t="s">
        <v>2095</v>
      </c>
      <c r="H917" s="144" t="s">
        <v>32</v>
      </c>
      <c r="I917" s="146"/>
      <c r="L917" s="142"/>
      <c r="M917" s="147"/>
      <c r="T917" s="148"/>
      <c r="AT917" s="144" t="s">
        <v>159</v>
      </c>
      <c r="AU917" s="144" t="s">
        <v>89</v>
      </c>
      <c r="AV917" s="12" t="s">
        <v>40</v>
      </c>
      <c r="AW917" s="12" t="s">
        <v>38</v>
      </c>
      <c r="AX917" s="12" t="s">
        <v>80</v>
      </c>
      <c r="AY917" s="144" t="s">
        <v>150</v>
      </c>
    </row>
    <row r="918" spans="2:65" s="13" customFormat="1">
      <c r="B918" s="149"/>
      <c r="D918" s="143" t="s">
        <v>159</v>
      </c>
      <c r="E918" s="150" t="s">
        <v>32</v>
      </c>
      <c r="F918" s="151" t="s">
        <v>2096</v>
      </c>
      <c r="H918" s="152">
        <v>1.3720000000000001</v>
      </c>
      <c r="I918" s="153"/>
      <c r="L918" s="149"/>
      <c r="M918" s="154"/>
      <c r="T918" s="155"/>
      <c r="AT918" s="150" t="s">
        <v>159</v>
      </c>
      <c r="AU918" s="150" t="s">
        <v>89</v>
      </c>
      <c r="AV918" s="13" t="s">
        <v>89</v>
      </c>
      <c r="AW918" s="13" t="s">
        <v>38</v>
      </c>
      <c r="AX918" s="13" t="s">
        <v>80</v>
      </c>
      <c r="AY918" s="150" t="s">
        <v>150</v>
      </c>
    </row>
    <row r="919" spans="2:65" s="14" customFormat="1">
      <c r="B919" s="156"/>
      <c r="D919" s="143" t="s">
        <v>159</v>
      </c>
      <c r="E919" s="157" t="s">
        <v>32</v>
      </c>
      <c r="F919" s="158" t="s">
        <v>162</v>
      </c>
      <c r="H919" s="159">
        <v>1.8340000000000001</v>
      </c>
      <c r="I919" s="160"/>
      <c r="L919" s="156"/>
      <c r="M919" s="161"/>
      <c r="T919" s="162"/>
      <c r="AT919" s="157" t="s">
        <v>159</v>
      </c>
      <c r="AU919" s="157" t="s">
        <v>89</v>
      </c>
      <c r="AV919" s="14" t="s">
        <v>157</v>
      </c>
      <c r="AW919" s="14" t="s">
        <v>38</v>
      </c>
      <c r="AX919" s="14" t="s">
        <v>40</v>
      </c>
      <c r="AY919" s="157" t="s">
        <v>150</v>
      </c>
    </row>
    <row r="920" spans="2:65" s="1" customFormat="1" ht="44.25" customHeight="1">
      <c r="B920" s="34"/>
      <c r="C920" s="129" t="s">
        <v>606</v>
      </c>
      <c r="D920" s="129" t="s">
        <v>152</v>
      </c>
      <c r="E920" s="130" t="s">
        <v>2097</v>
      </c>
      <c r="F920" s="131" t="s">
        <v>2098</v>
      </c>
      <c r="G920" s="132" t="s">
        <v>282</v>
      </c>
      <c r="H920" s="133">
        <v>169.22399999999999</v>
      </c>
      <c r="I920" s="134"/>
      <c r="J920" s="135">
        <f>ROUND(I920*H920,2)</f>
        <v>0</v>
      </c>
      <c r="K920" s="131" t="s">
        <v>172</v>
      </c>
      <c r="L920" s="34"/>
      <c r="M920" s="136" t="s">
        <v>32</v>
      </c>
      <c r="N920" s="137" t="s">
        <v>51</v>
      </c>
      <c r="P920" s="138">
        <f>O920*H920</f>
        <v>0</v>
      </c>
      <c r="Q920" s="138">
        <v>0</v>
      </c>
      <c r="R920" s="138">
        <f>Q920*H920</f>
        <v>0</v>
      </c>
      <c r="S920" s="138">
        <v>0</v>
      </c>
      <c r="T920" s="139">
        <f>S920*H920</f>
        <v>0</v>
      </c>
      <c r="AR920" s="140" t="s">
        <v>157</v>
      </c>
      <c r="AT920" s="140" t="s">
        <v>152</v>
      </c>
      <c r="AU920" s="140" t="s">
        <v>89</v>
      </c>
      <c r="AY920" s="18" t="s">
        <v>150</v>
      </c>
      <c r="BE920" s="141">
        <f>IF(N920="základní",J920,0)</f>
        <v>0</v>
      </c>
      <c r="BF920" s="141">
        <f>IF(N920="snížená",J920,0)</f>
        <v>0</v>
      </c>
      <c r="BG920" s="141">
        <f>IF(N920="zákl. přenesená",J920,0)</f>
        <v>0</v>
      </c>
      <c r="BH920" s="141">
        <f>IF(N920="sníž. přenesená",J920,0)</f>
        <v>0</v>
      </c>
      <c r="BI920" s="141">
        <f>IF(N920="nulová",J920,0)</f>
        <v>0</v>
      </c>
      <c r="BJ920" s="18" t="s">
        <v>40</v>
      </c>
      <c r="BK920" s="141">
        <f>ROUND(I920*H920,2)</f>
        <v>0</v>
      </c>
      <c r="BL920" s="18" t="s">
        <v>157</v>
      </c>
      <c r="BM920" s="140" t="s">
        <v>2099</v>
      </c>
    </row>
    <row r="921" spans="2:65" s="1" customFormat="1">
      <c r="B921" s="34"/>
      <c r="D921" s="163" t="s">
        <v>174</v>
      </c>
      <c r="F921" s="164" t="s">
        <v>2100</v>
      </c>
      <c r="I921" s="165"/>
      <c r="L921" s="34"/>
      <c r="M921" s="166"/>
      <c r="T921" s="55"/>
      <c r="AT921" s="18" t="s">
        <v>174</v>
      </c>
      <c r="AU921" s="18" t="s">
        <v>89</v>
      </c>
    </row>
    <row r="922" spans="2:65" s="12" customFormat="1">
      <c r="B922" s="142"/>
      <c r="D922" s="143" t="s">
        <v>159</v>
      </c>
      <c r="E922" s="144" t="s">
        <v>32</v>
      </c>
      <c r="F922" s="145" t="s">
        <v>2101</v>
      </c>
      <c r="H922" s="144" t="s">
        <v>32</v>
      </c>
      <c r="I922" s="146"/>
      <c r="L922" s="142"/>
      <c r="M922" s="147"/>
      <c r="T922" s="148"/>
      <c r="AT922" s="144" t="s">
        <v>159</v>
      </c>
      <c r="AU922" s="144" t="s">
        <v>89</v>
      </c>
      <c r="AV922" s="12" t="s">
        <v>40</v>
      </c>
      <c r="AW922" s="12" t="s">
        <v>38</v>
      </c>
      <c r="AX922" s="12" t="s">
        <v>80</v>
      </c>
      <c r="AY922" s="144" t="s">
        <v>150</v>
      </c>
    </row>
    <row r="923" spans="2:65" s="13" customFormat="1">
      <c r="B923" s="149"/>
      <c r="D923" s="143" t="s">
        <v>159</v>
      </c>
      <c r="E923" s="150" t="s">
        <v>32</v>
      </c>
      <c r="F923" s="151" t="s">
        <v>2102</v>
      </c>
      <c r="H923" s="152">
        <v>169.22399999999999</v>
      </c>
      <c r="I923" s="153"/>
      <c r="L923" s="149"/>
      <c r="M923" s="154"/>
      <c r="T923" s="155"/>
      <c r="AT923" s="150" t="s">
        <v>159</v>
      </c>
      <c r="AU923" s="150" t="s">
        <v>89</v>
      </c>
      <c r="AV923" s="13" t="s">
        <v>89</v>
      </c>
      <c r="AW923" s="13" t="s">
        <v>38</v>
      </c>
      <c r="AX923" s="13" t="s">
        <v>40</v>
      </c>
      <c r="AY923" s="150" t="s">
        <v>150</v>
      </c>
    </row>
    <row r="924" spans="2:65" s="1" customFormat="1" ht="44.25" customHeight="1">
      <c r="B924" s="34"/>
      <c r="C924" s="129" t="s">
        <v>615</v>
      </c>
      <c r="D924" s="129" t="s">
        <v>152</v>
      </c>
      <c r="E924" s="130" t="s">
        <v>2103</v>
      </c>
      <c r="F924" s="131" t="s">
        <v>2104</v>
      </c>
      <c r="G924" s="132" t="s">
        <v>282</v>
      </c>
      <c r="H924" s="133">
        <v>7.9790000000000001</v>
      </c>
      <c r="I924" s="134"/>
      <c r="J924" s="135">
        <f>ROUND(I924*H924,2)</f>
        <v>0</v>
      </c>
      <c r="K924" s="131" t="s">
        <v>172</v>
      </c>
      <c r="L924" s="34"/>
      <c r="M924" s="136" t="s">
        <v>32</v>
      </c>
      <c r="N924" s="137" t="s">
        <v>51</v>
      </c>
      <c r="P924" s="138">
        <f>O924*H924</f>
        <v>0</v>
      </c>
      <c r="Q924" s="138">
        <v>0</v>
      </c>
      <c r="R924" s="138">
        <f>Q924*H924</f>
        <v>0</v>
      </c>
      <c r="S924" s="138">
        <v>0</v>
      </c>
      <c r="T924" s="139">
        <f>S924*H924</f>
        <v>0</v>
      </c>
      <c r="AR924" s="140" t="s">
        <v>157</v>
      </c>
      <c r="AT924" s="140" t="s">
        <v>152</v>
      </c>
      <c r="AU924" s="140" t="s">
        <v>89</v>
      </c>
      <c r="AY924" s="18" t="s">
        <v>150</v>
      </c>
      <c r="BE924" s="141">
        <f>IF(N924="základní",J924,0)</f>
        <v>0</v>
      </c>
      <c r="BF924" s="141">
        <f>IF(N924="snížená",J924,0)</f>
        <v>0</v>
      </c>
      <c r="BG924" s="141">
        <f>IF(N924="zákl. přenesená",J924,0)</f>
        <v>0</v>
      </c>
      <c r="BH924" s="141">
        <f>IF(N924="sníž. přenesená",J924,0)</f>
        <v>0</v>
      </c>
      <c r="BI924" s="141">
        <f>IF(N924="nulová",J924,0)</f>
        <v>0</v>
      </c>
      <c r="BJ924" s="18" t="s">
        <v>40</v>
      </c>
      <c r="BK924" s="141">
        <f>ROUND(I924*H924,2)</f>
        <v>0</v>
      </c>
      <c r="BL924" s="18" t="s">
        <v>157</v>
      </c>
      <c r="BM924" s="140" t="s">
        <v>2105</v>
      </c>
    </row>
    <row r="925" spans="2:65" s="1" customFormat="1">
      <c r="B925" s="34"/>
      <c r="D925" s="163" t="s">
        <v>174</v>
      </c>
      <c r="F925" s="164" t="s">
        <v>2106</v>
      </c>
      <c r="I925" s="165"/>
      <c r="L925" s="34"/>
      <c r="M925" s="166"/>
      <c r="T925" s="55"/>
      <c r="AT925" s="18" t="s">
        <v>174</v>
      </c>
      <c r="AU925" s="18" t="s">
        <v>89</v>
      </c>
    </row>
    <row r="926" spans="2:65" s="12" customFormat="1">
      <c r="B926" s="142"/>
      <c r="D926" s="143" t="s">
        <v>159</v>
      </c>
      <c r="E926" s="144" t="s">
        <v>32</v>
      </c>
      <c r="F926" s="145" t="s">
        <v>2107</v>
      </c>
      <c r="H926" s="144" t="s">
        <v>32</v>
      </c>
      <c r="I926" s="146"/>
      <c r="L926" s="142"/>
      <c r="M926" s="147"/>
      <c r="T926" s="148"/>
      <c r="AT926" s="144" t="s">
        <v>159</v>
      </c>
      <c r="AU926" s="144" t="s">
        <v>89</v>
      </c>
      <c r="AV926" s="12" t="s">
        <v>40</v>
      </c>
      <c r="AW926" s="12" t="s">
        <v>38</v>
      </c>
      <c r="AX926" s="12" t="s">
        <v>80</v>
      </c>
      <c r="AY926" s="144" t="s">
        <v>150</v>
      </c>
    </row>
    <row r="927" spans="2:65" s="13" customFormat="1">
      <c r="B927" s="149"/>
      <c r="D927" s="143" t="s">
        <v>159</v>
      </c>
      <c r="E927" s="150" t="s">
        <v>32</v>
      </c>
      <c r="F927" s="151" t="s">
        <v>2108</v>
      </c>
      <c r="H927" s="152">
        <v>7.3810000000000002</v>
      </c>
      <c r="I927" s="153"/>
      <c r="L927" s="149"/>
      <c r="M927" s="154"/>
      <c r="T927" s="155"/>
      <c r="AT927" s="150" t="s">
        <v>159</v>
      </c>
      <c r="AU927" s="150" t="s">
        <v>89</v>
      </c>
      <c r="AV927" s="13" t="s">
        <v>89</v>
      </c>
      <c r="AW927" s="13" t="s">
        <v>38</v>
      </c>
      <c r="AX927" s="13" t="s">
        <v>80</v>
      </c>
      <c r="AY927" s="150" t="s">
        <v>150</v>
      </c>
    </row>
    <row r="928" spans="2:65" s="12" customFormat="1">
      <c r="B928" s="142"/>
      <c r="D928" s="143" t="s">
        <v>159</v>
      </c>
      <c r="E928" s="144" t="s">
        <v>32</v>
      </c>
      <c r="F928" s="145" t="s">
        <v>2109</v>
      </c>
      <c r="H928" s="144" t="s">
        <v>32</v>
      </c>
      <c r="I928" s="146"/>
      <c r="L928" s="142"/>
      <c r="M928" s="147"/>
      <c r="T928" s="148"/>
      <c r="AT928" s="144" t="s">
        <v>159</v>
      </c>
      <c r="AU928" s="144" t="s">
        <v>89</v>
      </c>
      <c r="AV928" s="12" t="s">
        <v>40</v>
      </c>
      <c r="AW928" s="12" t="s">
        <v>38</v>
      </c>
      <c r="AX928" s="12" t="s">
        <v>80</v>
      </c>
      <c r="AY928" s="144" t="s">
        <v>150</v>
      </c>
    </row>
    <row r="929" spans="2:65" s="13" customFormat="1">
      <c r="B929" s="149"/>
      <c r="D929" s="143" t="s">
        <v>159</v>
      </c>
      <c r="E929" s="150" t="s">
        <v>32</v>
      </c>
      <c r="F929" s="151" t="s">
        <v>2110</v>
      </c>
      <c r="H929" s="152">
        <v>0.59799999999999998</v>
      </c>
      <c r="I929" s="153"/>
      <c r="L929" s="149"/>
      <c r="M929" s="154"/>
      <c r="T929" s="155"/>
      <c r="AT929" s="150" t="s">
        <v>159</v>
      </c>
      <c r="AU929" s="150" t="s">
        <v>89</v>
      </c>
      <c r="AV929" s="13" t="s">
        <v>89</v>
      </c>
      <c r="AW929" s="13" t="s">
        <v>38</v>
      </c>
      <c r="AX929" s="13" t="s">
        <v>80</v>
      </c>
      <c r="AY929" s="150" t="s">
        <v>150</v>
      </c>
    </row>
    <row r="930" spans="2:65" s="14" customFormat="1">
      <c r="B930" s="156"/>
      <c r="D930" s="143" t="s">
        <v>159</v>
      </c>
      <c r="E930" s="157" t="s">
        <v>32</v>
      </c>
      <c r="F930" s="158" t="s">
        <v>162</v>
      </c>
      <c r="H930" s="159">
        <v>7.9790000000000001</v>
      </c>
      <c r="I930" s="160"/>
      <c r="L930" s="156"/>
      <c r="M930" s="161"/>
      <c r="T930" s="162"/>
      <c r="AT930" s="157" t="s">
        <v>159</v>
      </c>
      <c r="AU930" s="157" t="s">
        <v>89</v>
      </c>
      <c r="AV930" s="14" t="s">
        <v>157</v>
      </c>
      <c r="AW930" s="14" t="s">
        <v>38</v>
      </c>
      <c r="AX930" s="14" t="s">
        <v>40</v>
      </c>
      <c r="AY930" s="157" t="s">
        <v>150</v>
      </c>
    </row>
    <row r="931" spans="2:65" s="1" customFormat="1" ht="44.25" customHeight="1">
      <c r="B931" s="34"/>
      <c r="C931" s="129" t="s">
        <v>621</v>
      </c>
      <c r="D931" s="129" t="s">
        <v>152</v>
      </c>
      <c r="E931" s="130" t="s">
        <v>2111</v>
      </c>
      <c r="F931" s="131" t="s">
        <v>2112</v>
      </c>
      <c r="G931" s="132" t="s">
        <v>282</v>
      </c>
      <c r="H931" s="133">
        <v>127.78</v>
      </c>
      <c r="I931" s="134"/>
      <c r="J931" s="135">
        <f>ROUND(I931*H931,2)</f>
        <v>0</v>
      </c>
      <c r="K931" s="131" t="s">
        <v>172</v>
      </c>
      <c r="L931" s="34"/>
      <c r="M931" s="136" t="s">
        <v>32</v>
      </c>
      <c r="N931" s="137" t="s">
        <v>51</v>
      </c>
      <c r="P931" s="138">
        <f>O931*H931</f>
        <v>0</v>
      </c>
      <c r="Q931" s="138">
        <v>0</v>
      </c>
      <c r="R931" s="138">
        <f>Q931*H931</f>
        <v>0</v>
      </c>
      <c r="S931" s="138">
        <v>0</v>
      </c>
      <c r="T931" s="139">
        <f>S931*H931</f>
        <v>0</v>
      </c>
      <c r="AR931" s="140" t="s">
        <v>157</v>
      </c>
      <c r="AT931" s="140" t="s">
        <v>152</v>
      </c>
      <c r="AU931" s="140" t="s">
        <v>89</v>
      </c>
      <c r="AY931" s="18" t="s">
        <v>150</v>
      </c>
      <c r="BE931" s="141">
        <f>IF(N931="základní",J931,0)</f>
        <v>0</v>
      </c>
      <c r="BF931" s="141">
        <f>IF(N931="snížená",J931,0)</f>
        <v>0</v>
      </c>
      <c r="BG931" s="141">
        <f>IF(N931="zákl. přenesená",J931,0)</f>
        <v>0</v>
      </c>
      <c r="BH931" s="141">
        <f>IF(N931="sníž. přenesená",J931,0)</f>
        <v>0</v>
      </c>
      <c r="BI931" s="141">
        <f>IF(N931="nulová",J931,0)</f>
        <v>0</v>
      </c>
      <c r="BJ931" s="18" t="s">
        <v>40</v>
      </c>
      <c r="BK931" s="141">
        <f>ROUND(I931*H931,2)</f>
        <v>0</v>
      </c>
      <c r="BL931" s="18" t="s">
        <v>157</v>
      </c>
      <c r="BM931" s="140" t="s">
        <v>2113</v>
      </c>
    </row>
    <row r="932" spans="2:65" s="1" customFormat="1">
      <c r="B932" s="34"/>
      <c r="D932" s="163" t="s">
        <v>174</v>
      </c>
      <c r="F932" s="164" t="s">
        <v>2114</v>
      </c>
      <c r="I932" s="165"/>
      <c r="L932" s="34"/>
      <c r="M932" s="166"/>
      <c r="T932" s="55"/>
      <c r="AT932" s="18" t="s">
        <v>174</v>
      </c>
      <c r="AU932" s="18" t="s">
        <v>89</v>
      </c>
    </row>
    <row r="933" spans="2:65" s="12" customFormat="1">
      <c r="B933" s="142"/>
      <c r="D933" s="143" t="s">
        <v>159</v>
      </c>
      <c r="E933" s="144" t="s">
        <v>32</v>
      </c>
      <c r="F933" s="145" t="s">
        <v>2115</v>
      </c>
      <c r="H933" s="144" t="s">
        <v>32</v>
      </c>
      <c r="I933" s="146"/>
      <c r="L933" s="142"/>
      <c r="M933" s="147"/>
      <c r="T933" s="148"/>
      <c r="AT933" s="144" t="s">
        <v>159</v>
      </c>
      <c r="AU933" s="144" t="s">
        <v>89</v>
      </c>
      <c r="AV933" s="12" t="s">
        <v>40</v>
      </c>
      <c r="AW933" s="12" t="s">
        <v>38</v>
      </c>
      <c r="AX933" s="12" t="s">
        <v>80</v>
      </c>
      <c r="AY933" s="144" t="s">
        <v>150</v>
      </c>
    </row>
    <row r="934" spans="2:65" s="13" customFormat="1">
      <c r="B934" s="149"/>
      <c r="D934" s="143" t="s">
        <v>159</v>
      </c>
      <c r="E934" s="150" t="s">
        <v>32</v>
      </c>
      <c r="F934" s="151" t="s">
        <v>2116</v>
      </c>
      <c r="H934" s="152">
        <v>29.454000000000001</v>
      </c>
      <c r="I934" s="153"/>
      <c r="L934" s="149"/>
      <c r="M934" s="154"/>
      <c r="T934" s="155"/>
      <c r="AT934" s="150" t="s">
        <v>159</v>
      </c>
      <c r="AU934" s="150" t="s">
        <v>89</v>
      </c>
      <c r="AV934" s="13" t="s">
        <v>89</v>
      </c>
      <c r="AW934" s="13" t="s">
        <v>38</v>
      </c>
      <c r="AX934" s="13" t="s">
        <v>80</v>
      </c>
      <c r="AY934" s="150" t="s">
        <v>150</v>
      </c>
    </row>
    <row r="935" spans="2:65" s="12" customFormat="1">
      <c r="B935" s="142"/>
      <c r="D935" s="143" t="s">
        <v>159</v>
      </c>
      <c r="E935" s="144" t="s">
        <v>32</v>
      </c>
      <c r="F935" s="145" t="s">
        <v>2117</v>
      </c>
      <c r="H935" s="144" t="s">
        <v>32</v>
      </c>
      <c r="I935" s="146"/>
      <c r="L935" s="142"/>
      <c r="M935" s="147"/>
      <c r="T935" s="148"/>
      <c r="AT935" s="144" t="s">
        <v>159</v>
      </c>
      <c r="AU935" s="144" t="s">
        <v>89</v>
      </c>
      <c r="AV935" s="12" t="s">
        <v>40</v>
      </c>
      <c r="AW935" s="12" t="s">
        <v>38</v>
      </c>
      <c r="AX935" s="12" t="s">
        <v>80</v>
      </c>
      <c r="AY935" s="144" t="s">
        <v>150</v>
      </c>
    </row>
    <row r="936" spans="2:65" s="13" customFormat="1">
      <c r="B936" s="149"/>
      <c r="D936" s="143" t="s">
        <v>159</v>
      </c>
      <c r="E936" s="150" t="s">
        <v>32</v>
      </c>
      <c r="F936" s="151" t="s">
        <v>2118</v>
      </c>
      <c r="H936" s="152">
        <v>98.325999999999993</v>
      </c>
      <c r="I936" s="153"/>
      <c r="L936" s="149"/>
      <c r="M936" s="154"/>
      <c r="T936" s="155"/>
      <c r="AT936" s="150" t="s">
        <v>159</v>
      </c>
      <c r="AU936" s="150" t="s">
        <v>89</v>
      </c>
      <c r="AV936" s="13" t="s">
        <v>89</v>
      </c>
      <c r="AW936" s="13" t="s">
        <v>38</v>
      </c>
      <c r="AX936" s="13" t="s">
        <v>80</v>
      </c>
      <c r="AY936" s="150" t="s">
        <v>150</v>
      </c>
    </row>
    <row r="937" spans="2:65" s="14" customFormat="1">
      <c r="B937" s="156"/>
      <c r="D937" s="143" t="s">
        <v>159</v>
      </c>
      <c r="E937" s="157" t="s">
        <v>32</v>
      </c>
      <c r="F937" s="158" t="s">
        <v>162</v>
      </c>
      <c r="H937" s="159">
        <v>127.78</v>
      </c>
      <c r="I937" s="160"/>
      <c r="L937" s="156"/>
      <c r="M937" s="161"/>
      <c r="T937" s="162"/>
      <c r="AT937" s="157" t="s">
        <v>159</v>
      </c>
      <c r="AU937" s="157" t="s">
        <v>89</v>
      </c>
      <c r="AV937" s="14" t="s">
        <v>157</v>
      </c>
      <c r="AW937" s="14" t="s">
        <v>38</v>
      </c>
      <c r="AX937" s="14" t="s">
        <v>40</v>
      </c>
      <c r="AY937" s="157" t="s">
        <v>150</v>
      </c>
    </row>
    <row r="938" spans="2:65" s="11" customFormat="1" ht="22.8" customHeight="1">
      <c r="B938" s="117"/>
      <c r="D938" s="118" t="s">
        <v>79</v>
      </c>
      <c r="E938" s="127" t="s">
        <v>882</v>
      </c>
      <c r="F938" s="127" t="s">
        <v>883</v>
      </c>
      <c r="I938" s="120"/>
      <c r="J938" s="128">
        <f>BK938</f>
        <v>0</v>
      </c>
      <c r="L938" s="117"/>
      <c r="M938" s="122"/>
      <c r="P938" s="123">
        <f>SUM(P939:P940)</f>
        <v>0</v>
      </c>
      <c r="R938" s="123">
        <f>SUM(R939:R940)</f>
        <v>0</v>
      </c>
      <c r="T938" s="124">
        <f>SUM(T939:T940)</f>
        <v>0</v>
      </c>
      <c r="AR938" s="118" t="s">
        <v>40</v>
      </c>
      <c r="AT938" s="125" t="s">
        <v>79</v>
      </c>
      <c r="AU938" s="125" t="s">
        <v>40</v>
      </c>
      <c r="AY938" s="118" t="s">
        <v>150</v>
      </c>
      <c r="BK938" s="126">
        <f>SUM(BK939:BK940)</f>
        <v>0</v>
      </c>
    </row>
    <row r="939" spans="2:65" s="1" customFormat="1" ht="55.5" customHeight="1">
      <c r="B939" s="34"/>
      <c r="C939" s="129" t="s">
        <v>626</v>
      </c>
      <c r="D939" s="129" t="s">
        <v>152</v>
      </c>
      <c r="E939" s="130" t="s">
        <v>2119</v>
      </c>
      <c r="F939" s="131" t="s">
        <v>2120</v>
      </c>
      <c r="G939" s="132" t="s">
        <v>282</v>
      </c>
      <c r="H939" s="133">
        <v>268.68900000000002</v>
      </c>
      <c r="I939" s="134"/>
      <c r="J939" s="135">
        <f>ROUND(I939*H939,2)</f>
        <v>0</v>
      </c>
      <c r="K939" s="131" t="s">
        <v>172</v>
      </c>
      <c r="L939" s="34"/>
      <c r="M939" s="136" t="s">
        <v>32</v>
      </c>
      <c r="N939" s="137" t="s">
        <v>51</v>
      </c>
      <c r="P939" s="138">
        <f>O939*H939</f>
        <v>0</v>
      </c>
      <c r="Q939" s="138">
        <v>0</v>
      </c>
      <c r="R939" s="138">
        <f>Q939*H939</f>
        <v>0</v>
      </c>
      <c r="S939" s="138">
        <v>0</v>
      </c>
      <c r="T939" s="139">
        <f>S939*H939</f>
        <v>0</v>
      </c>
      <c r="AR939" s="140" t="s">
        <v>157</v>
      </c>
      <c r="AT939" s="140" t="s">
        <v>152</v>
      </c>
      <c r="AU939" s="140" t="s">
        <v>89</v>
      </c>
      <c r="AY939" s="18" t="s">
        <v>150</v>
      </c>
      <c r="BE939" s="141">
        <f>IF(N939="základní",J939,0)</f>
        <v>0</v>
      </c>
      <c r="BF939" s="141">
        <f>IF(N939="snížená",J939,0)</f>
        <v>0</v>
      </c>
      <c r="BG939" s="141">
        <f>IF(N939="zákl. přenesená",J939,0)</f>
        <v>0</v>
      </c>
      <c r="BH939" s="141">
        <f>IF(N939="sníž. přenesená",J939,0)</f>
        <v>0</v>
      </c>
      <c r="BI939" s="141">
        <f>IF(N939="nulová",J939,0)</f>
        <v>0</v>
      </c>
      <c r="BJ939" s="18" t="s">
        <v>40</v>
      </c>
      <c r="BK939" s="141">
        <f>ROUND(I939*H939,2)</f>
        <v>0</v>
      </c>
      <c r="BL939" s="18" t="s">
        <v>157</v>
      </c>
      <c r="BM939" s="140" t="s">
        <v>2121</v>
      </c>
    </row>
    <row r="940" spans="2:65" s="1" customFormat="1">
      <c r="B940" s="34"/>
      <c r="D940" s="163" t="s">
        <v>174</v>
      </c>
      <c r="F940" s="164" t="s">
        <v>2122</v>
      </c>
      <c r="I940" s="165"/>
      <c r="L940" s="34"/>
      <c r="M940" s="166"/>
      <c r="T940" s="55"/>
      <c r="AT940" s="18" t="s">
        <v>174</v>
      </c>
      <c r="AU940" s="18" t="s">
        <v>89</v>
      </c>
    </row>
    <row r="941" spans="2:65" s="11" customFormat="1" ht="25.95" customHeight="1">
      <c r="B941" s="117"/>
      <c r="D941" s="118" t="s">
        <v>79</v>
      </c>
      <c r="E941" s="119" t="s">
        <v>889</v>
      </c>
      <c r="F941" s="119" t="s">
        <v>890</v>
      </c>
      <c r="I941" s="120"/>
      <c r="J941" s="121">
        <f>BK941</f>
        <v>0</v>
      </c>
      <c r="L941" s="117"/>
      <c r="M941" s="122"/>
      <c r="P941" s="123">
        <f>P942+P973+P1004+P1016+P1030+P1177+P1339+P1349+P1579</f>
        <v>0</v>
      </c>
      <c r="R941" s="123">
        <f>R942+R973+R1004+R1016+R1030+R1177+R1339+R1349+R1579</f>
        <v>81.008080419999999</v>
      </c>
      <c r="T941" s="124">
        <f>T942+T973+T1004+T1016+T1030+T1177+T1339+T1349+T1579</f>
        <v>9.4221675200000021</v>
      </c>
      <c r="AR941" s="118" t="s">
        <v>89</v>
      </c>
      <c r="AT941" s="125" t="s">
        <v>79</v>
      </c>
      <c r="AU941" s="125" t="s">
        <v>80</v>
      </c>
      <c r="AY941" s="118" t="s">
        <v>150</v>
      </c>
      <c r="BK941" s="126">
        <f>BK942+BK973+BK1004+BK1016+BK1030+BK1177+BK1339+BK1349+BK1579</f>
        <v>0</v>
      </c>
    </row>
    <row r="942" spans="2:65" s="11" customFormat="1" ht="22.8" customHeight="1">
      <c r="B942" s="117"/>
      <c r="D942" s="118" t="s">
        <v>79</v>
      </c>
      <c r="E942" s="127" t="s">
        <v>891</v>
      </c>
      <c r="F942" s="127" t="s">
        <v>892</v>
      </c>
      <c r="I942" s="120"/>
      <c r="J942" s="128">
        <f>BK942</f>
        <v>0</v>
      </c>
      <c r="L942" s="117"/>
      <c r="M942" s="122"/>
      <c r="P942" s="123">
        <f>SUM(P943:P972)</f>
        <v>0</v>
      </c>
      <c r="R942" s="123">
        <f>SUM(R943:R972)</f>
        <v>6.6816952999999994</v>
      </c>
      <c r="T942" s="124">
        <f>SUM(T943:T972)</f>
        <v>6.0385600000000004</v>
      </c>
      <c r="AR942" s="118" t="s">
        <v>89</v>
      </c>
      <c r="AT942" s="125" t="s">
        <v>79</v>
      </c>
      <c r="AU942" s="125" t="s">
        <v>40</v>
      </c>
      <c r="AY942" s="118" t="s">
        <v>150</v>
      </c>
      <c r="BK942" s="126">
        <f>SUM(BK943:BK972)</f>
        <v>0</v>
      </c>
    </row>
    <row r="943" spans="2:65" s="1" customFormat="1" ht="33" customHeight="1">
      <c r="B943" s="34"/>
      <c r="C943" s="129" t="s">
        <v>634</v>
      </c>
      <c r="D943" s="129" t="s">
        <v>152</v>
      </c>
      <c r="E943" s="130" t="s">
        <v>2123</v>
      </c>
      <c r="F943" s="131" t="s">
        <v>2124</v>
      </c>
      <c r="G943" s="132" t="s">
        <v>155</v>
      </c>
      <c r="H943" s="133">
        <v>548.96</v>
      </c>
      <c r="I943" s="134"/>
      <c r="J943" s="135">
        <f>ROUND(I943*H943,2)</f>
        <v>0</v>
      </c>
      <c r="K943" s="131" t="s">
        <v>172</v>
      </c>
      <c r="L943" s="34"/>
      <c r="M943" s="136" t="s">
        <v>32</v>
      </c>
      <c r="N943" s="137" t="s">
        <v>51</v>
      </c>
      <c r="P943" s="138">
        <f>O943*H943</f>
        <v>0</v>
      </c>
      <c r="Q943" s="138">
        <v>0</v>
      </c>
      <c r="R943" s="138">
        <f>Q943*H943</f>
        <v>0</v>
      </c>
      <c r="S943" s="138">
        <v>0</v>
      </c>
      <c r="T943" s="139">
        <f>S943*H943</f>
        <v>0</v>
      </c>
      <c r="AR943" s="140" t="s">
        <v>244</v>
      </c>
      <c r="AT943" s="140" t="s">
        <v>152</v>
      </c>
      <c r="AU943" s="140" t="s">
        <v>89</v>
      </c>
      <c r="AY943" s="18" t="s">
        <v>150</v>
      </c>
      <c r="BE943" s="141">
        <f>IF(N943="základní",J943,0)</f>
        <v>0</v>
      </c>
      <c r="BF943" s="141">
        <f>IF(N943="snížená",J943,0)</f>
        <v>0</v>
      </c>
      <c r="BG943" s="141">
        <f>IF(N943="zákl. přenesená",J943,0)</f>
        <v>0</v>
      </c>
      <c r="BH943" s="141">
        <f>IF(N943="sníž. přenesená",J943,0)</f>
        <v>0</v>
      </c>
      <c r="BI943" s="141">
        <f>IF(N943="nulová",J943,0)</f>
        <v>0</v>
      </c>
      <c r="BJ943" s="18" t="s">
        <v>40</v>
      </c>
      <c r="BK943" s="141">
        <f>ROUND(I943*H943,2)</f>
        <v>0</v>
      </c>
      <c r="BL943" s="18" t="s">
        <v>244</v>
      </c>
      <c r="BM943" s="140" t="s">
        <v>2125</v>
      </c>
    </row>
    <row r="944" spans="2:65" s="1" customFormat="1">
      <c r="B944" s="34"/>
      <c r="D944" s="163" t="s">
        <v>174</v>
      </c>
      <c r="F944" s="164" t="s">
        <v>2126</v>
      </c>
      <c r="I944" s="165"/>
      <c r="L944" s="34"/>
      <c r="M944" s="166"/>
      <c r="T944" s="55"/>
      <c r="AT944" s="18" t="s">
        <v>174</v>
      </c>
      <c r="AU944" s="18" t="s">
        <v>89</v>
      </c>
    </row>
    <row r="945" spans="2:65" s="12" customFormat="1">
      <c r="B945" s="142"/>
      <c r="D945" s="143" t="s">
        <v>159</v>
      </c>
      <c r="E945" s="144" t="s">
        <v>32</v>
      </c>
      <c r="F945" s="145" t="s">
        <v>1603</v>
      </c>
      <c r="H945" s="144" t="s">
        <v>32</v>
      </c>
      <c r="I945" s="146"/>
      <c r="L945" s="142"/>
      <c r="M945" s="147"/>
      <c r="T945" s="148"/>
      <c r="AT945" s="144" t="s">
        <v>159</v>
      </c>
      <c r="AU945" s="144" t="s">
        <v>89</v>
      </c>
      <c r="AV945" s="12" t="s">
        <v>40</v>
      </c>
      <c r="AW945" s="12" t="s">
        <v>38</v>
      </c>
      <c r="AX945" s="12" t="s">
        <v>80</v>
      </c>
      <c r="AY945" s="144" t="s">
        <v>150</v>
      </c>
    </row>
    <row r="946" spans="2:65" s="12" customFormat="1">
      <c r="B946" s="142"/>
      <c r="D946" s="143" t="s">
        <v>159</v>
      </c>
      <c r="E946" s="144" t="s">
        <v>32</v>
      </c>
      <c r="F946" s="145" t="s">
        <v>1790</v>
      </c>
      <c r="H946" s="144" t="s">
        <v>32</v>
      </c>
      <c r="I946" s="146"/>
      <c r="L946" s="142"/>
      <c r="M946" s="147"/>
      <c r="T946" s="148"/>
      <c r="AT946" s="144" t="s">
        <v>159</v>
      </c>
      <c r="AU946" s="144" t="s">
        <v>89</v>
      </c>
      <c r="AV946" s="12" t="s">
        <v>40</v>
      </c>
      <c r="AW946" s="12" t="s">
        <v>38</v>
      </c>
      <c r="AX946" s="12" t="s">
        <v>80</v>
      </c>
      <c r="AY946" s="144" t="s">
        <v>150</v>
      </c>
    </row>
    <row r="947" spans="2:65" s="12" customFormat="1">
      <c r="B947" s="142"/>
      <c r="D947" s="143" t="s">
        <v>159</v>
      </c>
      <c r="E947" s="144" t="s">
        <v>32</v>
      </c>
      <c r="F947" s="145" t="s">
        <v>2127</v>
      </c>
      <c r="H947" s="144" t="s">
        <v>32</v>
      </c>
      <c r="I947" s="146"/>
      <c r="L947" s="142"/>
      <c r="M947" s="147"/>
      <c r="T947" s="148"/>
      <c r="AT947" s="144" t="s">
        <v>159</v>
      </c>
      <c r="AU947" s="144" t="s">
        <v>89</v>
      </c>
      <c r="AV947" s="12" t="s">
        <v>40</v>
      </c>
      <c r="AW947" s="12" t="s">
        <v>38</v>
      </c>
      <c r="AX947" s="12" t="s">
        <v>80</v>
      </c>
      <c r="AY947" s="144" t="s">
        <v>150</v>
      </c>
    </row>
    <row r="948" spans="2:65" s="12" customFormat="1">
      <c r="B948" s="142"/>
      <c r="D948" s="143" t="s">
        <v>159</v>
      </c>
      <c r="E948" s="144" t="s">
        <v>32</v>
      </c>
      <c r="F948" s="145" t="s">
        <v>2128</v>
      </c>
      <c r="H948" s="144" t="s">
        <v>32</v>
      </c>
      <c r="I948" s="146"/>
      <c r="L948" s="142"/>
      <c r="M948" s="147"/>
      <c r="T948" s="148"/>
      <c r="AT948" s="144" t="s">
        <v>159</v>
      </c>
      <c r="AU948" s="144" t="s">
        <v>89</v>
      </c>
      <c r="AV948" s="12" t="s">
        <v>40</v>
      </c>
      <c r="AW948" s="12" t="s">
        <v>38</v>
      </c>
      <c r="AX948" s="12" t="s">
        <v>80</v>
      </c>
      <c r="AY948" s="144" t="s">
        <v>150</v>
      </c>
    </row>
    <row r="949" spans="2:65" s="12" customFormat="1">
      <c r="B949" s="142"/>
      <c r="D949" s="143" t="s">
        <v>159</v>
      </c>
      <c r="E949" s="144" t="s">
        <v>32</v>
      </c>
      <c r="F949" s="145" t="s">
        <v>2129</v>
      </c>
      <c r="H949" s="144" t="s">
        <v>32</v>
      </c>
      <c r="I949" s="146"/>
      <c r="L949" s="142"/>
      <c r="M949" s="147"/>
      <c r="T949" s="148"/>
      <c r="AT949" s="144" t="s">
        <v>159</v>
      </c>
      <c r="AU949" s="144" t="s">
        <v>89</v>
      </c>
      <c r="AV949" s="12" t="s">
        <v>40</v>
      </c>
      <c r="AW949" s="12" t="s">
        <v>38</v>
      </c>
      <c r="AX949" s="12" t="s">
        <v>80</v>
      </c>
      <c r="AY949" s="144" t="s">
        <v>150</v>
      </c>
    </row>
    <row r="950" spans="2:65" s="13" customFormat="1">
      <c r="B950" s="149"/>
      <c r="D950" s="143" t="s">
        <v>159</v>
      </c>
      <c r="E950" s="150" t="s">
        <v>32</v>
      </c>
      <c r="F950" s="151" t="s">
        <v>1479</v>
      </c>
      <c r="H950" s="152">
        <v>548.96</v>
      </c>
      <c r="I950" s="153"/>
      <c r="L950" s="149"/>
      <c r="M950" s="154"/>
      <c r="T950" s="155"/>
      <c r="AT950" s="150" t="s">
        <v>159</v>
      </c>
      <c r="AU950" s="150" t="s">
        <v>89</v>
      </c>
      <c r="AV950" s="13" t="s">
        <v>89</v>
      </c>
      <c r="AW950" s="13" t="s">
        <v>38</v>
      </c>
      <c r="AX950" s="13" t="s">
        <v>40</v>
      </c>
      <c r="AY950" s="150" t="s">
        <v>150</v>
      </c>
    </row>
    <row r="951" spans="2:65" s="1" customFormat="1" ht="49.05" customHeight="1">
      <c r="B951" s="34"/>
      <c r="C951" s="178" t="s">
        <v>639</v>
      </c>
      <c r="D951" s="178" t="s">
        <v>389</v>
      </c>
      <c r="E951" s="179" t="s">
        <v>2130</v>
      </c>
      <c r="F951" s="180" t="s">
        <v>2131</v>
      </c>
      <c r="G951" s="181" t="s">
        <v>155</v>
      </c>
      <c r="H951" s="182">
        <v>639.81299999999999</v>
      </c>
      <c r="I951" s="183"/>
      <c r="J951" s="184">
        <f>ROUND(I951*H951,2)</f>
        <v>0</v>
      </c>
      <c r="K951" s="180" t="s">
        <v>172</v>
      </c>
      <c r="L951" s="185"/>
      <c r="M951" s="186" t="s">
        <v>32</v>
      </c>
      <c r="N951" s="187" t="s">
        <v>51</v>
      </c>
      <c r="P951" s="138">
        <f>O951*H951</f>
        <v>0</v>
      </c>
      <c r="Q951" s="138">
        <v>4.7999999999999996E-3</v>
      </c>
      <c r="R951" s="138">
        <f>Q951*H951</f>
        <v>3.0711023999999996</v>
      </c>
      <c r="S951" s="138">
        <v>0</v>
      </c>
      <c r="T951" s="139">
        <f>S951*H951</f>
        <v>0</v>
      </c>
      <c r="AR951" s="140" t="s">
        <v>537</v>
      </c>
      <c r="AT951" s="140" t="s">
        <v>389</v>
      </c>
      <c r="AU951" s="140" t="s">
        <v>89</v>
      </c>
      <c r="AY951" s="18" t="s">
        <v>150</v>
      </c>
      <c r="BE951" s="141">
        <f>IF(N951="základní",J951,0)</f>
        <v>0</v>
      </c>
      <c r="BF951" s="141">
        <f>IF(N951="snížená",J951,0)</f>
        <v>0</v>
      </c>
      <c r="BG951" s="141">
        <f>IF(N951="zákl. přenesená",J951,0)</f>
        <v>0</v>
      </c>
      <c r="BH951" s="141">
        <f>IF(N951="sníž. přenesená",J951,0)</f>
        <v>0</v>
      </c>
      <c r="BI951" s="141">
        <f>IF(N951="nulová",J951,0)</f>
        <v>0</v>
      </c>
      <c r="BJ951" s="18" t="s">
        <v>40</v>
      </c>
      <c r="BK951" s="141">
        <f>ROUND(I951*H951,2)</f>
        <v>0</v>
      </c>
      <c r="BL951" s="18" t="s">
        <v>244</v>
      </c>
      <c r="BM951" s="140" t="s">
        <v>2132</v>
      </c>
    </row>
    <row r="952" spans="2:65" s="13" customFormat="1">
      <c r="B952" s="149"/>
      <c r="D952" s="143" t="s">
        <v>159</v>
      </c>
      <c r="F952" s="151" t="s">
        <v>2133</v>
      </c>
      <c r="H952" s="152">
        <v>639.81299999999999</v>
      </c>
      <c r="I952" s="153"/>
      <c r="L952" s="149"/>
      <c r="M952" s="154"/>
      <c r="T952" s="155"/>
      <c r="AT952" s="150" t="s">
        <v>159</v>
      </c>
      <c r="AU952" s="150" t="s">
        <v>89</v>
      </c>
      <c r="AV952" s="13" t="s">
        <v>89</v>
      </c>
      <c r="AW952" s="13" t="s">
        <v>4</v>
      </c>
      <c r="AX952" s="13" t="s">
        <v>40</v>
      </c>
      <c r="AY952" s="150" t="s">
        <v>150</v>
      </c>
    </row>
    <row r="953" spans="2:65" s="1" customFormat="1" ht="24.15" customHeight="1">
      <c r="B953" s="34"/>
      <c r="C953" s="129" t="s">
        <v>645</v>
      </c>
      <c r="D953" s="129" t="s">
        <v>152</v>
      </c>
      <c r="E953" s="130" t="s">
        <v>2134</v>
      </c>
      <c r="F953" s="131" t="s">
        <v>2135</v>
      </c>
      <c r="G953" s="132" t="s">
        <v>155</v>
      </c>
      <c r="H953" s="133">
        <v>548.96</v>
      </c>
      <c r="I953" s="134"/>
      <c r="J953" s="135">
        <f>ROUND(I953*H953,2)</f>
        <v>0</v>
      </c>
      <c r="K953" s="131" t="s">
        <v>172</v>
      </c>
      <c r="L953" s="34"/>
      <c r="M953" s="136" t="s">
        <v>32</v>
      </c>
      <c r="N953" s="137" t="s">
        <v>51</v>
      </c>
      <c r="P953" s="138">
        <f>O953*H953</f>
        <v>0</v>
      </c>
      <c r="Q953" s="138">
        <v>4.0000000000000002E-4</v>
      </c>
      <c r="R953" s="138">
        <f>Q953*H953</f>
        <v>0.21958400000000003</v>
      </c>
      <c r="S953" s="138">
        <v>0</v>
      </c>
      <c r="T953" s="139">
        <f>S953*H953</f>
        <v>0</v>
      </c>
      <c r="AR953" s="140" t="s">
        <v>244</v>
      </c>
      <c r="AT953" s="140" t="s">
        <v>152</v>
      </c>
      <c r="AU953" s="140" t="s">
        <v>89</v>
      </c>
      <c r="AY953" s="18" t="s">
        <v>150</v>
      </c>
      <c r="BE953" s="141">
        <f>IF(N953="základní",J953,0)</f>
        <v>0</v>
      </c>
      <c r="BF953" s="141">
        <f>IF(N953="snížená",J953,0)</f>
        <v>0</v>
      </c>
      <c r="BG953" s="141">
        <f>IF(N953="zákl. přenesená",J953,0)</f>
        <v>0</v>
      </c>
      <c r="BH953" s="141">
        <f>IF(N953="sníž. přenesená",J953,0)</f>
        <v>0</v>
      </c>
      <c r="BI953" s="141">
        <f>IF(N953="nulová",J953,0)</f>
        <v>0</v>
      </c>
      <c r="BJ953" s="18" t="s">
        <v>40</v>
      </c>
      <c r="BK953" s="141">
        <f>ROUND(I953*H953,2)</f>
        <v>0</v>
      </c>
      <c r="BL953" s="18" t="s">
        <v>244</v>
      </c>
      <c r="BM953" s="140" t="s">
        <v>2136</v>
      </c>
    </row>
    <row r="954" spans="2:65" s="1" customFormat="1">
      <c r="B954" s="34"/>
      <c r="D954" s="163" t="s">
        <v>174</v>
      </c>
      <c r="F954" s="164" t="s">
        <v>2137</v>
      </c>
      <c r="I954" s="165"/>
      <c r="L954" s="34"/>
      <c r="M954" s="166"/>
      <c r="T954" s="55"/>
      <c r="AT954" s="18" t="s">
        <v>174</v>
      </c>
      <c r="AU954" s="18" t="s">
        <v>89</v>
      </c>
    </row>
    <row r="955" spans="2:65" s="12" customFormat="1">
      <c r="B955" s="142"/>
      <c r="D955" s="143" t="s">
        <v>159</v>
      </c>
      <c r="E955" s="144" t="s">
        <v>32</v>
      </c>
      <c r="F955" s="145" t="s">
        <v>1603</v>
      </c>
      <c r="H955" s="144" t="s">
        <v>32</v>
      </c>
      <c r="I955" s="146"/>
      <c r="L955" s="142"/>
      <c r="M955" s="147"/>
      <c r="T955" s="148"/>
      <c r="AT955" s="144" t="s">
        <v>159</v>
      </c>
      <c r="AU955" s="144" t="s">
        <v>89</v>
      </c>
      <c r="AV955" s="12" t="s">
        <v>40</v>
      </c>
      <c r="AW955" s="12" t="s">
        <v>38</v>
      </c>
      <c r="AX955" s="12" t="s">
        <v>80</v>
      </c>
      <c r="AY955" s="144" t="s">
        <v>150</v>
      </c>
    </row>
    <row r="956" spans="2:65" s="12" customFormat="1">
      <c r="B956" s="142"/>
      <c r="D956" s="143" t="s">
        <v>159</v>
      </c>
      <c r="E956" s="144" t="s">
        <v>32</v>
      </c>
      <c r="F956" s="145" t="s">
        <v>1790</v>
      </c>
      <c r="H956" s="144" t="s">
        <v>32</v>
      </c>
      <c r="I956" s="146"/>
      <c r="L956" s="142"/>
      <c r="M956" s="147"/>
      <c r="T956" s="148"/>
      <c r="AT956" s="144" t="s">
        <v>159</v>
      </c>
      <c r="AU956" s="144" t="s">
        <v>89</v>
      </c>
      <c r="AV956" s="12" t="s">
        <v>40</v>
      </c>
      <c r="AW956" s="12" t="s">
        <v>38</v>
      </c>
      <c r="AX956" s="12" t="s">
        <v>80</v>
      </c>
      <c r="AY956" s="144" t="s">
        <v>150</v>
      </c>
    </row>
    <row r="957" spans="2:65" s="12" customFormat="1">
      <c r="B957" s="142"/>
      <c r="D957" s="143" t="s">
        <v>159</v>
      </c>
      <c r="E957" s="144" t="s">
        <v>32</v>
      </c>
      <c r="F957" s="145" t="s">
        <v>2127</v>
      </c>
      <c r="H957" s="144" t="s">
        <v>32</v>
      </c>
      <c r="I957" s="146"/>
      <c r="L957" s="142"/>
      <c r="M957" s="147"/>
      <c r="T957" s="148"/>
      <c r="AT957" s="144" t="s">
        <v>159</v>
      </c>
      <c r="AU957" s="144" t="s">
        <v>89</v>
      </c>
      <c r="AV957" s="12" t="s">
        <v>40</v>
      </c>
      <c r="AW957" s="12" t="s">
        <v>38</v>
      </c>
      <c r="AX957" s="12" t="s">
        <v>80</v>
      </c>
      <c r="AY957" s="144" t="s">
        <v>150</v>
      </c>
    </row>
    <row r="958" spans="2:65" s="12" customFormat="1">
      <c r="B958" s="142"/>
      <c r="D958" s="143" t="s">
        <v>159</v>
      </c>
      <c r="E958" s="144" t="s">
        <v>32</v>
      </c>
      <c r="F958" s="145" t="s">
        <v>2128</v>
      </c>
      <c r="H958" s="144" t="s">
        <v>32</v>
      </c>
      <c r="I958" s="146"/>
      <c r="L958" s="142"/>
      <c r="M958" s="147"/>
      <c r="T958" s="148"/>
      <c r="AT958" s="144" t="s">
        <v>159</v>
      </c>
      <c r="AU958" s="144" t="s">
        <v>89</v>
      </c>
      <c r="AV958" s="12" t="s">
        <v>40</v>
      </c>
      <c r="AW958" s="12" t="s">
        <v>38</v>
      </c>
      <c r="AX958" s="12" t="s">
        <v>80</v>
      </c>
      <c r="AY958" s="144" t="s">
        <v>150</v>
      </c>
    </row>
    <row r="959" spans="2:65" s="12" customFormat="1">
      <c r="B959" s="142"/>
      <c r="D959" s="143" t="s">
        <v>159</v>
      </c>
      <c r="E959" s="144" t="s">
        <v>32</v>
      </c>
      <c r="F959" s="145" t="s">
        <v>2129</v>
      </c>
      <c r="H959" s="144" t="s">
        <v>32</v>
      </c>
      <c r="I959" s="146"/>
      <c r="L959" s="142"/>
      <c r="M959" s="147"/>
      <c r="T959" s="148"/>
      <c r="AT959" s="144" t="s">
        <v>159</v>
      </c>
      <c r="AU959" s="144" t="s">
        <v>89</v>
      </c>
      <c r="AV959" s="12" t="s">
        <v>40</v>
      </c>
      <c r="AW959" s="12" t="s">
        <v>38</v>
      </c>
      <c r="AX959" s="12" t="s">
        <v>80</v>
      </c>
      <c r="AY959" s="144" t="s">
        <v>150</v>
      </c>
    </row>
    <row r="960" spans="2:65" s="13" customFormat="1">
      <c r="B960" s="149"/>
      <c r="D960" s="143" t="s">
        <v>159</v>
      </c>
      <c r="E960" s="150" t="s">
        <v>32</v>
      </c>
      <c r="F960" s="151" t="s">
        <v>1479</v>
      </c>
      <c r="H960" s="152">
        <v>548.96</v>
      </c>
      <c r="I960" s="153"/>
      <c r="L960" s="149"/>
      <c r="M960" s="154"/>
      <c r="T960" s="155"/>
      <c r="AT960" s="150" t="s">
        <v>159</v>
      </c>
      <c r="AU960" s="150" t="s">
        <v>89</v>
      </c>
      <c r="AV960" s="13" t="s">
        <v>89</v>
      </c>
      <c r="AW960" s="13" t="s">
        <v>38</v>
      </c>
      <c r="AX960" s="13" t="s">
        <v>40</v>
      </c>
      <c r="AY960" s="150" t="s">
        <v>150</v>
      </c>
    </row>
    <row r="961" spans="2:65" s="1" customFormat="1" ht="49.05" customHeight="1">
      <c r="B961" s="34"/>
      <c r="C961" s="178" t="s">
        <v>657</v>
      </c>
      <c r="D961" s="178" t="s">
        <v>389</v>
      </c>
      <c r="E961" s="179" t="s">
        <v>2138</v>
      </c>
      <c r="F961" s="180" t="s">
        <v>2139</v>
      </c>
      <c r="G961" s="181" t="s">
        <v>155</v>
      </c>
      <c r="H961" s="182">
        <v>639.81299999999999</v>
      </c>
      <c r="I961" s="183"/>
      <c r="J961" s="184">
        <f>ROUND(I961*H961,2)</f>
        <v>0</v>
      </c>
      <c r="K961" s="180" t="s">
        <v>172</v>
      </c>
      <c r="L961" s="185"/>
      <c r="M961" s="186" t="s">
        <v>32</v>
      </c>
      <c r="N961" s="187" t="s">
        <v>51</v>
      </c>
      <c r="P961" s="138">
        <f>O961*H961</f>
        <v>0</v>
      </c>
      <c r="Q961" s="138">
        <v>5.3E-3</v>
      </c>
      <c r="R961" s="138">
        <f>Q961*H961</f>
        <v>3.3910089000000001</v>
      </c>
      <c r="S961" s="138">
        <v>0</v>
      </c>
      <c r="T961" s="139">
        <f>S961*H961</f>
        <v>0</v>
      </c>
      <c r="AR961" s="140" t="s">
        <v>537</v>
      </c>
      <c r="AT961" s="140" t="s">
        <v>389</v>
      </c>
      <c r="AU961" s="140" t="s">
        <v>89</v>
      </c>
      <c r="AY961" s="18" t="s">
        <v>150</v>
      </c>
      <c r="BE961" s="141">
        <f>IF(N961="základní",J961,0)</f>
        <v>0</v>
      </c>
      <c r="BF961" s="141">
        <f>IF(N961="snížená",J961,0)</f>
        <v>0</v>
      </c>
      <c r="BG961" s="141">
        <f>IF(N961="zákl. přenesená",J961,0)</f>
        <v>0</v>
      </c>
      <c r="BH961" s="141">
        <f>IF(N961="sníž. přenesená",J961,0)</f>
        <v>0</v>
      </c>
      <c r="BI961" s="141">
        <f>IF(N961="nulová",J961,0)</f>
        <v>0</v>
      </c>
      <c r="BJ961" s="18" t="s">
        <v>40</v>
      </c>
      <c r="BK961" s="141">
        <f>ROUND(I961*H961,2)</f>
        <v>0</v>
      </c>
      <c r="BL961" s="18" t="s">
        <v>244</v>
      </c>
      <c r="BM961" s="140" t="s">
        <v>2140</v>
      </c>
    </row>
    <row r="962" spans="2:65" s="13" customFormat="1">
      <c r="B962" s="149"/>
      <c r="D962" s="143" t="s">
        <v>159</v>
      </c>
      <c r="F962" s="151" t="s">
        <v>2133</v>
      </c>
      <c r="H962" s="152">
        <v>639.81299999999999</v>
      </c>
      <c r="I962" s="153"/>
      <c r="L962" s="149"/>
      <c r="M962" s="154"/>
      <c r="T962" s="155"/>
      <c r="AT962" s="150" t="s">
        <v>159</v>
      </c>
      <c r="AU962" s="150" t="s">
        <v>89</v>
      </c>
      <c r="AV962" s="13" t="s">
        <v>89</v>
      </c>
      <c r="AW962" s="13" t="s">
        <v>4</v>
      </c>
      <c r="AX962" s="13" t="s">
        <v>40</v>
      </c>
      <c r="AY962" s="150" t="s">
        <v>150</v>
      </c>
    </row>
    <row r="963" spans="2:65" s="1" customFormat="1" ht="33" customHeight="1">
      <c r="B963" s="34"/>
      <c r="C963" s="129" t="s">
        <v>667</v>
      </c>
      <c r="D963" s="129" t="s">
        <v>152</v>
      </c>
      <c r="E963" s="130" t="s">
        <v>2141</v>
      </c>
      <c r="F963" s="131" t="s">
        <v>2142</v>
      </c>
      <c r="G963" s="132" t="s">
        <v>155</v>
      </c>
      <c r="H963" s="133">
        <v>548.96</v>
      </c>
      <c r="I963" s="134"/>
      <c r="J963" s="135">
        <f>ROUND(I963*H963,2)</f>
        <v>0</v>
      </c>
      <c r="K963" s="131" t="s">
        <v>172</v>
      </c>
      <c r="L963" s="34"/>
      <c r="M963" s="136" t="s">
        <v>32</v>
      </c>
      <c r="N963" s="137" t="s">
        <v>51</v>
      </c>
      <c r="P963" s="138">
        <f>O963*H963</f>
        <v>0</v>
      </c>
      <c r="Q963" s="138">
        <v>0</v>
      </c>
      <c r="R963" s="138">
        <f>Q963*H963</f>
        <v>0</v>
      </c>
      <c r="S963" s="138">
        <v>1.0999999999999999E-2</v>
      </c>
      <c r="T963" s="139">
        <f>S963*H963</f>
        <v>6.0385600000000004</v>
      </c>
      <c r="AR963" s="140" t="s">
        <v>244</v>
      </c>
      <c r="AT963" s="140" t="s">
        <v>152</v>
      </c>
      <c r="AU963" s="140" t="s">
        <v>89</v>
      </c>
      <c r="AY963" s="18" t="s">
        <v>150</v>
      </c>
      <c r="BE963" s="141">
        <f>IF(N963="základní",J963,0)</f>
        <v>0</v>
      </c>
      <c r="BF963" s="141">
        <f>IF(N963="snížená",J963,0)</f>
        <v>0</v>
      </c>
      <c r="BG963" s="141">
        <f>IF(N963="zákl. přenesená",J963,0)</f>
        <v>0</v>
      </c>
      <c r="BH963" s="141">
        <f>IF(N963="sníž. přenesená",J963,0)</f>
        <v>0</v>
      </c>
      <c r="BI963" s="141">
        <f>IF(N963="nulová",J963,0)</f>
        <v>0</v>
      </c>
      <c r="BJ963" s="18" t="s">
        <v>40</v>
      </c>
      <c r="BK963" s="141">
        <f>ROUND(I963*H963,2)</f>
        <v>0</v>
      </c>
      <c r="BL963" s="18" t="s">
        <v>244</v>
      </c>
      <c r="BM963" s="140" t="s">
        <v>2143</v>
      </c>
    </row>
    <row r="964" spans="2:65" s="1" customFormat="1">
      <c r="B964" s="34"/>
      <c r="D964" s="163" t="s">
        <v>174</v>
      </c>
      <c r="F964" s="164" t="s">
        <v>2144</v>
      </c>
      <c r="I964" s="165"/>
      <c r="L964" s="34"/>
      <c r="M964" s="166"/>
      <c r="T964" s="55"/>
      <c r="AT964" s="18" t="s">
        <v>174</v>
      </c>
      <c r="AU964" s="18" t="s">
        <v>89</v>
      </c>
    </row>
    <row r="965" spans="2:65" s="12" customFormat="1">
      <c r="B965" s="142"/>
      <c r="D965" s="143" t="s">
        <v>159</v>
      </c>
      <c r="E965" s="144" t="s">
        <v>32</v>
      </c>
      <c r="F965" s="145" t="s">
        <v>1603</v>
      </c>
      <c r="H965" s="144" t="s">
        <v>32</v>
      </c>
      <c r="I965" s="146"/>
      <c r="L965" s="142"/>
      <c r="M965" s="147"/>
      <c r="T965" s="148"/>
      <c r="AT965" s="144" t="s">
        <v>159</v>
      </c>
      <c r="AU965" s="144" t="s">
        <v>89</v>
      </c>
      <c r="AV965" s="12" t="s">
        <v>40</v>
      </c>
      <c r="AW965" s="12" t="s">
        <v>38</v>
      </c>
      <c r="AX965" s="12" t="s">
        <v>80</v>
      </c>
      <c r="AY965" s="144" t="s">
        <v>150</v>
      </c>
    </row>
    <row r="966" spans="2:65" s="12" customFormat="1">
      <c r="B966" s="142"/>
      <c r="D966" s="143" t="s">
        <v>159</v>
      </c>
      <c r="E966" s="144" t="s">
        <v>32</v>
      </c>
      <c r="F966" s="145" t="s">
        <v>2145</v>
      </c>
      <c r="H966" s="144" t="s">
        <v>32</v>
      </c>
      <c r="I966" s="146"/>
      <c r="L966" s="142"/>
      <c r="M966" s="147"/>
      <c r="T966" s="148"/>
      <c r="AT966" s="144" t="s">
        <v>159</v>
      </c>
      <c r="AU966" s="144" t="s">
        <v>89</v>
      </c>
      <c r="AV966" s="12" t="s">
        <v>40</v>
      </c>
      <c r="AW966" s="12" t="s">
        <v>38</v>
      </c>
      <c r="AX966" s="12" t="s">
        <v>80</v>
      </c>
      <c r="AY966" s="144" t="s">
        <v>150</v>
      </c>
    </row>
    <row r="967" spans="2:65" s="12" customFormat="1">
      <c r="B967" s="142"/>
      <c r="D967" s="143" t="s">
        <v>159</v>
      </c>
      <c r="E967" s="144" t="s">
        <v>32</v>
      </c>
      <c r="F967" s="145" t="s">
        <v>2146</v>
      </c>
      <c r="H967" s="144" t="s">
        <v>32</v>
      </c>
      <c r="I967" s="146"/>
      <c r="L967" s="142"/>
      <c r="M967" s="147"/>
      <c r="T967" s="148"/>
      <c r="AT967" s="144" t="s">
        <v>159</v>
      </c>
      <c r="AU967" s="144" t="s">
        <v>89</v>
      </c>
      <c r="AV967" s="12" t="s">
        <v>40</v>
      </c>
      <c r="AW967" s="12" t="s">
        <v>38</v>
      </c>
      <c r="AX967" s="12" t="s">
        <v>80</v>
      </c>
      <c r="AY967" s="144" t="s">
        <v>150</v>
      </c>
    </row>
    <row r="968" spans="2:65" s="12" customFormat="1">
      <c r="B968" s="142"/>
      <c r="D968" s="143" t="s">
        <v>159</v>
      </c>
      <c r="E968" s="144" t="s">
        <v>32</v>
      </c>
      <c r="F968" s="145" t="s">
        <v>2128</v>
      </c>
      <c r="H968" s="144" t="s">
        <v>32</v>
      </c>
      <c r="I968" s="146"/>
      <c r="L968" s="142"/>
      <c r="M968" s="147"/>
      <c r="T968" s="148"/>
      <c r="AT968" s="144" t="s">
        <v>159</v>
      </c>
      <c r="AU968" s="144" t="s">
        <v>89</v>
      </c>
      <c r="AV968" s="12" t="s">
        <v>40</v>
      </c>
      <c r="AW968" s="12" t="s">
        <v>38</v>
      </c>
      <c r="AX968" s="12" t="s">
        <v>80</v>
      </c>
      <c r="AY968" s="144" t="s">
        <v>150</v>
      </c>
    </row>
    <row r="969" spans="2:65" s="12" customFormat="1">
      <c r="B969" s="142"/>
      <c r="D969" s="143" t="s">
        <v>159</v>
      </c>
      <c r="E969" s="144" t="s">
        <v>32</v>
      </c>
      <c r="F969" s="145" t="s">
        <v>2129</v>
      </c>
      <c r="H969" s="144" t="s">
        <v>32</v>
      </c>
      <c r="I969" s="146"/>
      <c r="L969" s="142"/>
      <c r="M969" s="147"/>
      <c r="T969" s="148"/>
      <c r="AT969" s="144" t="s">
        <v>159</v>
      </c>
      <c r="AU969" s="144" t="s">
        <v>89</v>
      </c>
      <c r="AV969" s="12" t="s">
        <v>40</v>
      </c>
      <c r="AW969" s="12" t="s">
        <v>38</v>
      </c>
      <c r="AX969" s="12" t="s">
        <v>80</v>
      </c>
      <c r="AY969" s="144" t="s">
        <v>150</v>
      </c>
    </row>
    <row r="970" spans="2:65" s="13" customFormat="1">
      <c r="B970" s="149"/>
      <c r="D970" s="143" t="s">
        <v>159</v>
      </c>
      <c r="E970" s="150" t="s">
        <v>32</v>
      </c>
      <c r="F970" s="151" t="s">
        <v>1482</v>
      </c>
      <c r="H970" s="152">
        <v>548.96</v>
      </c>
      <c r="I970" s="153"/>
      <c r="L970" s="149"/>
      <c r="M970" s="154"/>
      <c r="T970" s="155"/>
      <c r="AT970" s="150" t="s">
        <v>159</v>
      </c>
      <c r="AU970" s="150" t="s">
        <v>89</v>
      </c>
      <c r="AV970" s="13" t="s">
        <v>89</v>
      </c>
      <c r="AW970" s="13" t="s">
        <v>38</v>
      </c>
      <c r="AX970" s="13" t="s">
        <v>40</v>
      </c>
      <c r="AY970" s="150" t="s">
        <v>150</v>
      </c>
    </row>
    <row r="971" spans="2:65" s="1" customFormat="1" ht="55.5" customHeight="1">
      <c r="B971" s="34"/>
      <c r="C971" s="129" t="s">
        <v>673</v>
      </c>
      <c r="D971" s="129" t="s">
        <v>152</v>
      </c>
      <c r="E971" s="130" t="s">
        <v>2147</v>
      </c>
      <c r="F971" s="131" t="s">
        <v>2148</v>
      </c>
      <c r="G971" s="132" t="s">
        <v>282</v>
      </c>
      <c r="H971" s="133">
        <v>6.6820000000000004</v>
      </c>
      <c r="I971" s="134"/>
      <c r="J971" s="135">
        <f>ROUND(I971*H971,2)</f>
        <v>0</v>
      </c>
      <c r="K971" s="131" t="s">
        <v>172</v>
      </c>
      <c r="L971" s="34"/>
      <c r="M971" s="136" t="s">
        <v>32</v>
      </c>
      <c r="N971" s="137" t="s">
        <v>51</v>
      </c>
      <c r="P971" s="138">
        <f>O971*H971</f>
        <v>0</v>
      </c>
      <c r="Q971" s="138">
        <v>0</v>
      </c>
      <c r="R971" s="138">
        <f>Q971*H971</f>
        <v>0</v>
      </c>
      <c r="S971" s="138">
        <v>0</v>
      </c>
      <c r="T971" s="139">
        <f>S971*H971</f>
        <v>0</v>
      </c>
      <c r="AR971" s="140" t="s">
        <v>244</v>
      </c>
      <c r="AT971" s="140" t="s">
        <v>152</v>
      </c>
      <c r="AU971" s="140" t="s">
        <v>89</v>
      </c>
      <c r="AY971" s="18" t="s">
        <v>150</v>
      </c>
      <c r="BE971" s="141">
        <f>IF(N971="základní",J971,0)</f>
        <v>0</v>
      </c>
      <c r="BF971" s="141">
        <f>IF(N971="snížená",J971,0)</f>
        <v>0</v>
      </c>
      <c r="BG971" s="141">
        <f>IF(N971="zákl. přenesená",J971,0)</f>
        <v>0</v>
      </c>
      <c r="BH971" s="141">
        <f>IF(N971="sníž. přenesená",J971,0)</f>
        <v>0</v>
      </c>
      <c r="BI971" s="141">
        <f>IF(N971="nulová",J971,0)</f>
        <v>0</v>
      </c>
      <c r="BJ971" s="18" t="s">
        <v>40</v>
      </c>
      <c r="BK971" s="141">
        <f>ROUND(I971*H971,2)</f>
        <v>0</v>
      </c>
      <c r="BL971" s="18" t="s">
        <v>244</v>
      </c>
      <c r="BM971" s="140" t="s">
        <v>2149</v>
      </c>
    </row>
    <row r="972" spans="2:65" s="1" customFormat="1">
      <c r="B972" s="34"/>
      <c r="D972" s="163" t="s">
        <v>174</v>
      </c>
      <c r="F972" s="164" t="s">
        <v>2150</v>
      </c>
      <c r="I972" s="165"/>
      <c r="L972" s="34"/>
      <c r="M972" s="166"/>
      <c r="T972" s="55"/>
      <c r="AT972" s="18" t="s">
        <v>174</v>
      </c>
      <c r="AU972" s="18" t="s">
        <v>89</v>
      </c>
    </row>
    <row r="973" spans="2:65" s="11" customFormat="1" ht="22.8" customHeight="1">
      <c r="B973" s="117"/>
      <c r="D973" s="118" t="s">
        <v>79</v>
      </c>
      <c r="E973" s="127" t="s">
        <v>2151</v>
      </c>
      <c r="F973" s="127" t="s">
        <v>2152</v>
      </c>
      <c r="I973" s="120"/>
      <c r="J973" s="128">
        <f>BK973</f>
        <v>0</v>
      </c>
      <c r="L973" s="117"/>
      <c r="M973" s="122"/>
      <c r="P973" s="123">
        <f>SUM(P974:P1003)</f>
        <v>0</v>
      </c>
      <c r="R973" s="123">
        <f>SUM(R974:R1003)</f>
        <v>2.733276</v>
      </c>
      <c r="T973" s="124">
        <f>SUM(T974:T1003)</f>
        <v>1.3724000000000001</v>
      </c>
      <c r="AR973" s="118" t="s">
        <v>89</v>
      </c>
      <c r="AT973" s="125" t="s">
        <v>79</v>
      </c>
      <c r="AU973" s="125" t="s">
        <v>40</v>
      </c>
      <c r="AY973" s="118" t="s">
        <v>150</v>
      </c>
      <c r="BK973" s="126">
        <f>SUM(BK974:BK1003)</f>
        <v>0</v>
      </c>
    </row>
    <row r="974" spans="2:65" s="1" customFormat="1" ht="55.5" customHeight="1">
      <c r="B974" s="34"/>
      <c r="C974" s="129" t="s">
        <v>679</v>
      </c>
      <c r="D974" s="129" t="s">
        <v>152</v>
      </c>
      <c r="E974" s="130" t="s">
        <v>2153</v>
      </c>
      <c r="F974" s="131" t="s">
        <v>2154</v>
      </c>
      <c r="G974" s="132" t="s">
        <v>155</v>
      </c>
      <c r="H974" s="133">
        <v>548.96</v>
      </c>
      <c r="I974" s="134"/>
      <c r="J974" s="135">
        <f>ROUND(I974*H974,2)</f>
        <v>0</v>
      </c>
      <c r="K974" s="131" t="s">
        <v>172</v>
      </c>
      <c r="L974" s="34"/>
      <c r="M974" s="136" t="s">
        <v>32</v>
      </c>
      <c r="N974" s="137" t="s">
        <v>51</v>
      </c>
      <c r="P974" s="138">
        <f>O974*H974</f>
        <v>0</v>
      </c>
      <c r="Q974" s="138">
        <v>0</v>
      </c>
      <c r="R974" s="138">
        <f>Q974*H974</f>
        <v>0</v>
      </c>
      <c r="S974" s="138">
        <v>2.5000000000000001E-3</v>
      </c>
      <c r="T974" s="139">
        <f>S974*H974</f>
        <v>1.3724000000000001</v>
      </c>
      <c r="AR974" s="140" t="s">
        <v>244</v>
      </c>
      <c r="AT974" s="140" t="s">
        <v>152</v>
      </c>
      <c r="AU974" s="140" t="s">
        <v>89</v>
      </c>
      <c r="AY974" s="18" t="s">
        <v>150</v>
      </c>
      <c r="BE974" s="141">
        <f>IF(N974="základní",J974,0)</f>
        <v>0</v>
      </c>
      <c r="BF974" s="141">
        <f>IF(N974="snížená",J974,0)</f>
        <v>0</v>
      </c>
      <c r="BG974" s="141">
        <f>IF(N974="zákl. přenesená",J974,0)</f>
        <v>0</v>
      </c>
      <c r="BH974" s="141">
        <f>IF(N974="sníž. přenesená",J974,0)</f>
        <v>0</v>
      </c>
      <c r="BI974" s="141">
        <f>IF(N974="nulová",J974,0)</f>
        <v>0</v>
      </c>
      <c r="BJ974" s="18" t="s">
        <v>40</v>
      </c>
      <c r="BK974" s="141">
        <f>ROUND(I974*H974,2)</f>
        <v>0</v>
      </c>
      <c r="BL974" s="18" t="s">
        <v>244</v>
      </c>
      <c r="BM974" s="140" t="s">
        <v>2155</v>
      </c>
    </row>
    <row r="975" spans="2:65" s="1" customFormat="1">
      <c r="B975" s="34"/>
      <c r="D975" s="163" t="s">
        <v>174</v>
      </c>
      <c r="F975" s="164" t="s">
        <v>2156</v>
      </c>
      <c r="I975" s="165"/>
      <c r="L975" s="34"/>
      <c r="M975" s="166"/>
      <c r="T975" s="55"/>
      <c r="AT975" s="18" t="s">
        <v>174</v>
      </c>
      <c r="AU975" s="18" t="s">
        <v>89</v>
      </c>
    </row>
    <row r="976" spans="2:65" s="12" customFormat="1">
      <c r="B976" s="142"/>
      <c r="D976" s="143" t="s">
        <v>159</v>
      </c>
      <c r="E976" s="144" t="s">
        <v>32</v>
      </c>
      <c r="F976" s="145" t="s">
        <v>1603</v>
      </c>
      <c r="H976" s="144" t="s">
        <v>32</v>
      </c>
      <c r="I976" s="146"/>
      <c r="L976" s="142"/>
      <c r="M976" s="147"/>
      <c r="T976" s="148"/>
      <c r="AT976" s="144" t="s">
        <v>159</v>
      </c>
      <c r="AU976" s="144" t="s">
        <v>89</v>
      </c>
      <c r="AV976" s="12" t="s">
        <v>40</v>
      </c>
      <c r="AW976" s="12" t="s">
        <v>38</v>
      </c>
      <c r="AX976" s="12" t="s">
        <v>80</v>
      </c>
      <c r="AY976" s="144" t="s">
        <v>150</v>
      </c>
    </row>
    <row r="977" spans="2:65" s="12" customFormat="1">
      <c r="B977" s="142"/>
      <c r="D977" s="143" t="s">
        <v>159</v>
      </c>
      <c r="E977" s="144" t="s">
        <v>32</v>
      </c>
      <c r="F977" s="145" t="s">
        <v>1790</v>
      </c>
      <c r="H977" s="144" t="s">
        <v>32</v>
      </c>
      <c r="I977" s="146"/>
      <c r="L977" s="142"/>
      <c r="M977" s="147"/>
      <c r="T977" s="148"/>
      <c r="AT977" s="144" t="s">
        <v>159</v>
      </c>
      <c r="AU977" s="144" t="s">
        <v>89</v>
      </c>
      <c r="AV977" s="12" t="s">
        <v>40</v>
      </c>
      <c r="AW977" s="12" t="s">
        <v>38</v>
      </c>
      <c r="AX977" s="12" t="s">
        <v>80</v>
      </c>
      <c r="AY977" s="144" t="s">
        <v>150</v>
      </c>
    </row>
    <row r="978" spans="2:65" s="12" customFormat="1">
      <c r="B978" s="142"/>
      <c r="D978" s="143" t="s">
        <v>159</v>
      </c>
      <c r="E978" s="144" t="s">
        <v>32</v>
      </c>
      <c r="F978" s="145" t="s">
        <v>2127</v>
      </c>
      <c r="H978" s="144" t="s">
        <v>32</v>
      </c>
      <c r="I978" s="146"/>
      <c r="L978" s="142"/>
      <c r="M978" s="147"/>
      <c r="T978" s="148"/>
      <c r="AT978" s="144" t="s">
        <v>159</v>
      </c>
      <c r="AU978" s="144" t="s">
        <v>89</v>
      </c>
      <c r="AV978" s="12" t="s">
        <v>40</v>
      </c>
      <c r="AW978" s="12" t="s">
        <v>38</v>
      </c>
      <c r="AX978" s="12" t="s">
        <v>80</v>
      </c>
      <c r="AY978" s="144" t="s">
        <v>150</v>
      </c>
    </row>
    <row r="979" spans="2:65" s="12" customFormat="1">
      <c r="B979" s="142"/>
      <c r="D979" s="143" t="s">
        <v>159</v>
      </c>
      <c r="E979" s="144" t="s">
        <v>32</v>
      </c>
      <c r="F979" s="145" t="s">
        <v>2128</v>
      </c>
      <c r="H979" s="144" t="s">
        <v>32</v>
      </c>
      <c r="I979" s="146"/>
      <c r="L979" s="142"/>
      <c r="M979" s="147"/>
      <c r="T979" s="148"/>
      <c r="AT979" s="144" t="s">
        <v>159</v>
      </c>
      <c r="AU979" s="144" t="s">
        <v>89</v>
      </c>
      <c r="AV979" s="12" t="s">
        <v>40</v>
      </c>
      <c r="AW979" s="12" t="s">
        <v>38</v>
      </c>
      <c r="AX979" s="12" t="s">
        <v>80</v>
      </c>
      <c r="AY979" s="144" t="s">
        <v>150</v>
      </c>
    </row>
    <row r="980" spans="2:65" s="12" customFormat="1">
      <c r="B980" s="142"/>
      <c r="D980" s="143" t="s">
        <v>159</v>
      </c>
      <c r="E980" s="144" t="s">
        <v>32</v>
      </c>
      <c r="F980" s="145" t="s">
        <v>2129</v>
      </c>
      <c r="H980" s="144" t="s">
        <v>32</v>
      </c>
      <c r="I980" s="146"/>
      <c r="L980" s="142"/>
      <c r="M980" s="147"/>
      <c r="T980" s="148"/>
      <c r="AT980" s="144" t="s">
        <v>159</v>
      </c>
      <c r="AU980" s="144" t="s">
        <v>89</v>
      </c>
      <c r="AV980" s="12" t="s">
        <v>40</v>
      </c>
      <c r="AW980" s="12" t="s">
        <v>38</v>
      </c>
      <c r="AX980" s="12" t="s">
        <v>80</v>
      </c>
      <c r="AY980" s="144" t="s">
        <v>150</v>
      </c>
    </row>
    <row r="981" spans="2:65" s="13" customFormat="1">
      <c r="B981" s="149"/>
      <c r="D981" s="143" t="s">
        <v>159</v>
      </c>
      <c r="E981" s="150" t="s">
        <v>32</v>
      </c>
      <c r="F981" s="151" t="s">
        <v>1484</v>
      </c>
      <c r="H981" s="152">
        <v>548.96</v>
      </c>
      <c r="I981" s="153"/>
      <c r="L981" s="149"/>
      <c r="M981" s="154"/>
      <c r="T981" s="155"/>
      <c r="AT981" s="150" t="s">
        <v>159</v>
      </c>
      <c r="AU981" s="150" t="s">
        <v>89</v>
      </c>
      <c r="AV981" s="13" t="s">
        <v>89</v>
      </c>
      <c r="AW981" s="13" t="s">
        <v>38</v>
      </c>
      <c r="AX981" s="13" t="s">
        <v>40</v>
      </c>
      <c r="AY981" s="150" t="s">
        <v>150</v>
      </c>
    </row>
    <row r="982" spans="2:65" s="1" customFormat="1" ht="37.799999999999997" customHeight="1">
      <c r="B982" s="34"/>
      <c r="C982" s="129" t="s">
        <v>685</v>
      </c>
      <c r="D982" s="129" t="s">
        <v>152</v>
      </c>
      <c r="E982" s="130" t="s">
        <v>2157</v>
      </c>
      <c r="F982" s="131" t="s">
        <v>2158</v>
      </c>
      <c r="G982" s="132" t="s">
        <v>155</v>
      </c>
      <c r="H982" s="133">
        <v>548.96</v>
      </c>
      <c r="I982" s="134"/>
      <c r="J982" s="135">
        <f>ROUND(I982*H982,2)</f>
        <v>0</v>
      </c>
      <c r="K982" s="131" t="s">
        <v>172</v>
      </c>
      <c r="L982" s="34"/>
      <c r="M982" s="136" t="s">
        <v>32</v>
      </c>
      <c r="N982" s="137" t="s">
        <v>51</v>
      </c>
      <c r="P982" s="138">
        <f>O982*H982</f>
        <v>0</v>
      </c>
      <c r="Q982" s="138">
        <v>0</v>
      </c>
      <c r="R982" s="138">
        <f>Q982*H982</f>
        <v>0</v>
      </c>
      <c r="S982" s="138">
        <v>0</v>
      </c>
      <c r="T982" s="139">
        <f>S982*H982</f>
        <v>0</v>
      </c>
      <c r="AR982" s="140" t="s">
        <v>244</v>
      </c>
      <c r="AT982" s="140" t="s">
        <v>152</v>
      </c>
      <c r="AU982" s="140" t="s">
        <v>89</v>
      </c>
      <c r="AY982" s="18" t="s">
        <v>150</v>
      </c>
      <c r="BE982" s="141">
        <f>IF(N982="základní",J982,0)</f>
        <v>0</v>
      </c>
      <c r="BF982" s="141">
        <f>IF(N982="snížená",J982,0)</f>
        <v>0</v>
      </c>
      <c r="BG982" s="141">
        <f>IF(N982="zákl. přenesená",J982,0)</f>
        <v>0</v>
      </c>
      <c r="BH982" s="141">
        <f>IF(N982="sníž. přenesená",J982,0)</f>
        <v>0</v>
      </c>
      <c r="BI982" s="141">
        <f>IF(N982="nulová",J982,0)</f>
        <v>0</v>
      </c>
      <c r="BJ982" s="18" t="s">
        <v>40</v>
      </c>
      <c r="BK982" s="141">
        <f>ROUND(I982*H982,2)</f>
        <v>0</v>
      </c>
      <c r="BL982" s="18" t="s">
        <v>244</v>
      </c>
      <c r="BM982" s="140" t="s">
        <v>2159</v>
      </c>
    </row>
    <row r="983" spans="2:65" s="1" customFormat="1">
      <c r="B983" s="34"/>
      <c r="D983" s="163" t="s">
        <v>174</v>
      </c>
      <c r="F983" s="164" t="s">
        <v>2160</v>
      </c>
      <c r="I983" s="165"/>
      <c r="L983" s="34"/>
      <c r="M983" s="166"/>
      <c r="T983" s="55"/>
      <c r="AT983" s="18" t="s">
        <v>174</v>
      </c>
      <c r="AU983" s="18" t="s">
        <v>89</v>
      </c>
    </row>
    <row r="984" spans="2:65" s="12" customFormat="1">
      <c r="B984" s="142"/>
      <c r="D984" s="143" t="s">
        <v>159</v>
      </c>
      <c r="E984" s="144" t="s">
        <v>32</v>
      </c>
      <c r="F984" s="145" t="s">
        <v>1603</v>
      </c>
      <c r="H984" s="144" t="s">
        <v>32</v>
      </c>
      <c r="I984" s="146"/>
      <c r="L984" s="142"/>
      <c r="M984" s="147"/>
      <c r="T984" s="148"/>
      <c r="AT984" s="144" t="s">
        <v>159</v>
      </c>
      <c r="AU984" s="144" t="s">
        <v>89</v>
      </c>
      <c r="AV984" s="12" t="s">
        <v>40</v>
      </c>
      <c r="AW984" s="12" t="s">
        <v>38</v>
      </c>
      <c r="AX984" s="12" t="s">
        <v>80</v>
      </c>
      <c r="AY984" s="144" t="s">
        <v>150</v>
      </c>
    </row>
    <row r="985" spans="2:65" s="12" customFormat="1">
      <c r="B985" s="142"/>
      <c r="D985" s="143" t="s">
        <v>159</v>
      </c>
      <c r="E985" s="144" t="s">
        <v>32</v>
      </c>
      <c r="F985" s="145" t="s">
        <v>1790</v>
      </c>
      <c r="H985" s="144" t="s">
        <v>32</v>
      </c>
      <c r="I985" s="146"/>
      <c r="L985" s="142"/>
      <c r="M985" s="147"/>
      <c r="T985" s="148"/>
      <c r="AT985" s="144" t="s">
        <v>159</v>
      </c>
      <c r="AU985" s="144" t="s">
        <v>89</v>
      </c>
      <c r="AV985" s="12" t="s">
        <v>40</v>
      </c>
      <c r="AW985" s="12" t="s">
        <v>38</v>
      </c>
      <c r="AX985" s="12" t="s">
        <v>80</v>
      </c>
      <c r="AY985" s="144" t="s">
        <v>150</v>
      </c>
    </row>
    <row r="986" spans="2:65" s="12" customFormat="1">
      <c r="B986" s="142"/>
      <c r="D986" s="143" t="s">
        <v>159</v>
      </c>
      <c r="E986" s="144" t="s">
        <v>32</v>
      </c>
      <c r="F986" s="145" t="s">
        <v>2127</v>
      </c>
      <c r="H986" s="144" t="s">
        <v>32</v>
      </c>
      <c r="I986" s="146"/>
      <c r="L986" s="142"/>
      <c r="M986" s="147"/>
      <c r="T986" s="148"/>
      <c r="AT986" s="144" t="s">
        <v>159</v>
      </c>
      <c r="AU986" s="144" t="s">
        <v>89</v>
      </c>
      <c r="AV986" s="12" t="s">
        <v>40</v>
      </c>
      <c r="AW986" s="12" t="s">
        <v>38</v>
      </c>
      <c r="AX986" s="12" t="s">
        <v>80</v>
      </c>
      <c r="AY986" s="144" t="s">
        <v>150</v>
      </c>
    </row>
    <row r="987" spans="2:65" s="12" customFormat="1">
      <c r="B987" s="142"/>
      <c r="D987" s="143" t="s">
        <v>159</v>
      </c>
      <c r="E987" s="144" t="s">
        <v>32</v>
      </c>
      <c r="F987" s="145" t="s">
        <v>2128</v>
      </c>
      <c r="H987" s="144" t="s">
        <v>32</v>
      </c>
      <c r="I987" s="146"/>
      <c r="L987" s="142"/>
      <c r="M987" s="147"/>
      <c r="T987" s="148"/>
      <c r="AT987" s="144" t="s">
        <v>159</v>
      </c>
      <c r="AU987" s="144" t="s">
        <v>89</v>
      </c>
      <c r="AV987" s="12" t="s">
        <v>40</v>
      </c>
      <c r="AW987" s="12" t="s">
        <v>38</v>
      </c>
      <c r="AX987" s="12" t="s">
        <v>80</v>
      </c>
      <c r="AY987" s="144" t="s">
        <v>150</v>
      </c>
    </row>
    <row r="988" spans="2:65" s="12" customFormat="1">
      <c r="B988" s="142"/>
      <c r="D988" s="143" t="s">
        <v>159</v>
      </c>
      <c r="E988" s="144" t="s">
        <v>32</v>
      </c>
      <c r="F988" s="145" t="s">
        <v>2129</v>
      </c>
      <c r="H988" s="144" t="s">
        <v>32</v>
      </c>
      <c r="I988" s="146"/>
      <c r="L988" s="142"/>
      <c r="M988" s="147"/>
      <c r="T988" s="148"/>
      <c r="AT988" s="144" t="s">
        <v>159</v>
      </c>
      <c r="AU988" s="144" t="s">
        <v>89</v>
      </c>
      <c r="AV988" s="12" t="s">
        <v>40</v>
      </c>
      <c r="AW988" s="12" t="s">
        <v>38</v>
      </c>
      <c r="AX988" s="12" t="s">
        <v>80</v>
      </c>
      <c r="AY988" s="144" t="s">
        <v>150</v>
      </c>
    </row>
    <row r="989" spans="2:65" s="13" customFormat="1">
      <c r="B989" s="149"/>
      <c r="D989" s="143" t="s">
        <v>159</v>
      </c>
      <c r="E989" s="150" t="s">
        <v>32</v>
      </c>
      <c r="F989" s="151" t="s">
        <v>1484</v>
      </c>
      <c r="H989" s="152">
        <v>548.96</v>
      </c>
      <c r="I989" s="153"/>
      <c r="L989" s="149"/>
      <c r="M989" s="154"/>
      <c r="T989" s="155"/>
      <c r="AT989" s="150" t="s">
        <v>159</v>
      </c>
      <c r="AU989" s="150" t="s">
        <v>89</v>
      </c>
      <c r="AV989" s="13" t="s">
        <v>89</v>
      </c>
      <c r="AW989" s="13" t="s">
        <v>38</v>
      </c>
      <c r="AX989" s="13" t="s">
        <v>40</v>
      </c>
      <c r="AY989" s="150" t="s">
        <v>150</v>
      </c>
    </row>
    <row r="990" spans="2:65" s="1" customFormat="1" ht="24.15" customHeight="1">
      <c r="B990" s="34"/>
      <c r="C990" s="178" t="s">
        <v>691</v>
      </c>
      <c r="D990" s="178" t="s">
        <v>389</v>
      </c>
      <c r="E990" s="179" t="s">
        <v>2161</v>
      </c>
      <c r="F990" s="180" t="s">
        <v>2162</v>
      </c>
      <c r="G990" s="181" t="s">
        <v>155</v>
      </c>
      <c r="H990" s="182">
        <v>576.40800000000002</v>
      </c>
      <c r="I990" s="183"/>
      <c r="J990" s="184">
        <f>ROUND(I990*H990,2)</f>
        <v>0</v>
      </c>
      <c r="K990" s="180" t="s">
        <v>172</v>
      </c>
      <c r="L990" s="185"/>
      <c r="M990" s="186" t="s">
        <v>32</v>
      </c>
      <c r="N990" s="187" t="s">
        <v>51</v>
      </c>
      <c r="P990" s="138">
        <f>O990*H990</f>
        <v>0</v>
      </c>
      <c r="Q990" s="138">
        <v>2.5000000000000001E-3</v>
      </c>
      <c r="R990" s="138">
        <f>Q990*H990</f>
        <v>1.44102</v>
      </c>
      <c r="S990" s="138">
        <v>0</v>
      </c>
      <c r="T990" s="139">
        <f>S990*H990</f>
        <v>0</v>
      </c>
      <c r="AR990" s="140" t="s">
        <v>537</v>
      </c>
      <c r="AT990" s="140" t="s">
        <v>389</v>
      </c>
      <c r="AU990" s="140" t="s">
        <v>89</v>
      </c>
      <c r="AY990" s="18" t="s">
        <v>150</v>
      </c>
      <c r="BE990" s="141">
        <f>IF(N990="základní",J990,0)</f>
        <v>0</v>
      </c>
      <c r="BF990" s="141">
        <f>IF(N990="snížená",J990,0)</f>
        <v>0</v>
      </c>
      <c r="BG990" s="141">
        <f>IF(N990="zákl. přenesená",J990,0)</f>
        <v>0</v>
      </c>
      <c r="BH990" s="141">
        <f>IF(N990="sníž. přenesená",J990,0)</f>
        <v>0</v>
      </c>
      <c r="BI990" s="141">
        <f>IF(N990="nulová",J990,0)</f>
        <v>0</v>
      </c>
      <c r="BJ990" s="18" t="s">
        <v>40</v>
      </c>
      <c r="BK990" s="141">
        <f>ROUND(I990*H990,2)</f>
        <v>0</v>
      </c>
      <c r="BL990" s="18" t="s">
        <v>244</v>
      </c>
      <c r="BM990" s="140" t="s">
        <v>2163</v>
      </c>
    </row>
    <row r="991" spans="2:65" s="13" customFormat="1">
      <c r="B991" s="149"/>
      <c r="D991" s="143" t="s">
        <v>159</v>
      </c>
      <c r="F991" s="151" t="s">
        <v>2164</v>
      </c>
      <c r="H991" s="152">
        <v>576.40800000000002</v>
      </c>
      <c r="I991" s="153"/>
      <c r="L991" s="149"/>
      <c r="M991" s="154"/>
      <c r="T991" s="155"/>
      <c r="AT991" s="150" t="s">
        <v>159</v>
      </c>
      <c r="AU991" s="150" t="s">
        <v>89</v>
      </c>
      <c r="AV991" s="13" t="s">
        <v>89</v>
      </c>
      <c r="AW991" s="13" t="s">
        <v>4</v>
      </c>
      <c r="AX991" s="13" t="s">
        <v>40</v>
      </c>
      <c r="AY991" s="150" t="s">
        <v>150</v>
      </c>
    </row>
    <row r="992" spans="2:65" s="1" customFormat="1" ht="37.799999999999997" customHeight="1">
      <c r="B992" s="34"/>
      <c r="C992" s="129" t="s">
        <v>696</v>
      </c>
      <c r="D992" s="129" t="s">
        <v>152</v>
      </c>
      <c r="E992" s="130" t="s">
        <v>2165</v>
      </c>
      <c r="F992" s="131" t="s">
        <v>2166</v>
      </c>
      <c r="G992" s="132" t="s">
        <v>155</v>
      </c>
      <c r="H992" s="133">
        <v>769.2</v>
      </c>
      <c r="I992" s="134"/>
      <c r="J992" s="135">
        <f>ROUND(I992*H992,2)</f>
        <v>0</v>
      </c>
      <c r="K992" s="131" t="s">
        <v>172</v>
      </c>
      <c r="L992" s="34"/>
      <c r="M992" s="136" t="s">
        <v>32</v>
      </c>
      <c r="N992" s="137" t="s">
        <v>51</v>
      </c>
      <c r="P992" s="138">
        <f>O992*H992</f>
        <v>0</v>
      </c>
      <c r="Q992" s="138">
        <v>0</v>
      </c>
      <c r="R992" s="138">
        <f>Q992*H992</f>
        <v>0</v>
      </c>
      <c r="S992" s="138">
        <v>0</v>
      </c>
      <c r="T992" s="139">
        <f>S992*H992</f>
        <v>0</v>
      </c>
      <c r="AR992" s="140" t="s">
        <v>244</v>
      </c>
      <c r="AT992" s="140" t="s">
        <v>152</v>
      </c>
      <c r="AU992" s="140" t="s">
        <v>89</v>
      </c>
      <c r="AY992" s="18" t="s">
        <v>150</v>
      </c>
      <c r="BE992" s="141">
        <f>IF(N992="základní",J992,0)</f>
        <v>0</v>
      </c>
      <c r="BF992" s="141">
        <f>IF(N992="snížená",J992,0)</f>
        <v>0</v>
      </c>
      <c r="BG992" s="141">
        <f>IF(N992="zákl. přenesená",J992,0)</f>
        <v>0</v>
      </c>
      <c r="BH992" s="141">
        <f>IF(N992="sníž. přenesená",J992,0)</f>
        <v>0</v>
      </c>
      <c r="BI992" s="141">
        <f>IF(N992="nulová",J992,0)</f>
        <v>0</v>
      </c>
      <c r="BJ992" s="18" t="s">
        <v>40</v>
      </c>
      <c r="BK992" s="141">
        <f>ROUND(I992*H992,2)</f>
        <v>0</v>
      </c>
      <c r="BL992" s="18" t="s">
        <v>244</v>
      </c>
      <c r="BM992" s="140" t="s">
        <v>2167</v>
      </c>
    </row>
    <row r="993" spans="2:65" s="1" customFormat="1">
      <c r="B993" s="34"/>
      <c r="D993" s="163" t="s">
        <v>174</v>
      </c>
      <c r="F993" s="164" t="s">
        <v>2168</v>
      </c>
      <c r="I993" s="165"/>
      <c r="L993" s="34"/>
      <c r="M993" s="166"/>
      <c r="T993" s="55"/>
      <c r="AT993" s="18" t="s">
        <v>174</v>
      </c>
      <c r="AU993" s="18" t="s">
        <v>89</v>
      </c>
    </row>
    <row r="994" spans="2:65" s="12" customFormat="1">
      <c r="B994" s="142"/>
      <c r="D994" s="143" t="s">
        <v>159</v>
      </c>
      <c r="E994" s="144" t="s">
        <v>32</v>
      </c>
      <c r="F994" s="145" t="s">
        <v>1603</v>
      </c>
      <c r="H994" s="144" t="s">
        <v>32</v>
      </c>
      <c r="I994" s="146"/>
      <c r="L994" s="142"/>
      <c r="M994" s="147"/>
      <c r="T994" s="148"/>
      <c r="AT994" s="144" t="s">
        <v>159</v>
      </c>
      <c r="AU994" s="144" t="s">
        <v>89</v>
      </c>
      <c r="AV994" s="12" t="s">
        <v>40</v>
      </c>
      <c r="AW994" s="12" t="s">
        <v>38</v>
      </c>
      <c r="AX994" s="12" t="s">
        <v>80</v>
      </c>
      <c r="AY994" s="144" t="s">
        <v>150</v>
      </c>
    </row>
    <row r="995" spans="2:65" s="12" customFormat="1">
      <c r="B995" s="142"/>
      <c r="D995" s="143" t="s">
        <v>159</v>
      </c>
      <c r="E995" s="144" t="s">
        <v>32</v>
      </c>
      <c r="F995" s="145" t="s">
        <v>1790</v>
      </c>
      <c r="H995" s="144" t="s">
        <v>32</v>
      </c>
      <c r="I995" s="146"/>
      <c r="L995" s="142"/>
      <c r="M995" s="147"/>
      <c r="T995" s="148"/>
      <c r="AT995" s="144" t="s">
        <v>159</v>
      </c>
      <c r="AU995" s="144" t="s">
        <v>89</v>
      </c>
      <c r="AV995" s="12" t="s">
        <v>40</v>
      </c>
      <c r="AW995" s="12" t="s">
        <v>38</v>
      </c>
      <c r="AX995" s="12" t="s">
        <v>80</v>
      </c>
      <c r="AY995" s="144" t="s">
        <v>150</v>
      </c>
    </row>
    <row r="996" spans="2:65" s="12" customFormat="1">
      <c r="B996" s="142"/>
      <c r="D996" s="143" t="s">
        <v>159</v>
      </c>
      <c r="E996" s="144" t="s">
        <v>32</v>
      </c>
      <c r="F996" s="145" t="s">
        <v>2169</v>
      </c>
      <c r="H996" s="144" t="s">
        <v>32</v>
      </c>
      <c r="I996" s="146"/>
      <c r="L996" s="142"/>
      <c r="M996" s="147"/>
      <c r="T996" s="148"/>
      <c r="AT996" s="144" t="s">
        <v>159</v>
      </c>
      <c r="AU996" s="144" t="s">
        <v>89</v>
      </c>
      <c r="AV996" s="12" t="s">
        <v>40</v>
      </c>
      <c r="AW996" s="12" t="s">
        <v>38</v>
      </c>
      <c r="AX996" s="12" t="s">
        <v>80</v>
      </c>
      <c r="AY996" s="144" t="s">
        <v>150</v>
      </c>
    </row>
    <row r="997" spans="2:65" s="12" customFormat="1">
      <c r="B997" s="142"/>
      <c r="D997" s="143" t="s">
        <v>159</v>
      </c>
      <c r="E997" s="144" t="s">
        <v>32</v>
      </c>
      <c r="F997" s="145" t="s">
        <v>1822</v>
      </c>
      <c r="H997" s="144" t="s">
        <v>32</v>
      </c>
      <c r="I997" s="146"/>
      <c r="L997" s="142"/>
      <c r="M997" s="147"/>
      <c r="T997" s="148"/>
      <c r="AT997" s="144" t="s">
        <v>159</v>
      </c>
      <c r="AU997" s="144" t="s">
        <v>89</v>
      </c>
      <c r="AV997" s="12" t="s">
        <v>40</v>
      </c>
      <c r="AW997" s="12" t="s">
        <v>38</v>
      </c>
      <c r="AX997" s="12" t="s">
        <v>80</v>
      </c>
      <c r="AY997" s="144" t="s">
        <v>150</v>
      </c>
    </row>
    <row r="998" spans="2:65" s="12" customFormat="1" ht="30.6">
      <c r="B998" s="142"/>
      <c r="D998" s="143" t="s">
        <v>159</v>
      </c>
      <c r="E998" s="144" t="s">
        <v>32</v>
      </c>
      <c r="F998" s="145" t="s">
        <v>1785</v>
      </c>
      <c r="H998" s="144" t="s">
        <v>32</v>
      </c>
      <c r="I998" s="146"/>
      <c r="L998" s="142"/>
      <c r="M998" s="147"/>
      <c r="T998" s="148"/>
      <c r="AT998" s="144" t="s">
        <v>159</v>
      </c>
      <c r="AU998" s="144" t="s">
        <v>89</v>
      </c>
      <c r="AV998" s="12" t="s">
        <v>40</v>
      </c>
      <c r="AW998" s="12" t="s">
        <v>38</v>
      </c>
      <c r="AX998" s="12" t="s">
        <v>80</v>
      </c>
      <c r="AY998" s="144" t="s">
        <v>150</v>
      </c>
    </row>
    <row r="999" spans="2:65" s="13" customFormat="1">
      <c r="B999" s="149"/>
      <c r="D999" s="143" t="s">
        <v>159</v>
      </c>
      <c r="E999" s="150" t="s">
        <v>32</v>
      </c>
      <c r="F999" s="151" t="s">
        <v>1486</v>
      </c>
      <c r="H999" s="152">
        <v>769.2</v>
      </c>
      <c r="I999" s="153"/>
      <c r="L999" s="149"/>
      <c r="M999" s="154"/>
      <c r="T999" s="155"/>
      <c r="AT999" s="150" t="s">
        <v>159</v>
      </c>
      <c r="AU999" s="150" t="s">
        <v>89</v>
      </c>
      <c r="AV999" s="13" t="s">
        <v>89</v>
      </c>
      <c r="AW999" s="13" t="s">
        <v>38</v>
      </c>
      <c r="AX999" s="13" t="s">
        <v>40</v>
      </c>
      <c r="AY999" s="150" t="s">
        <v>150</v>
      </c>
    </row>
    <row r="1000" spans="2:65" s="1" customFormat="1" ht="24.15" customHeight="1">
      <c r="B1000" s="34"/>
      <c r="C1000" s="178" t="s">
        <v>701</v>
      </c>
      <c r="D1000" s="178" t="s">
        <v>389</v>
      </c>
      <c r="E1000" s="179" t="s">
        <v>2170</v>
      </c>
      <c r="F1000" s="180" t="s">
        <v>2171</v>
      </c>
      <c r="G1000" s="181" t="s">
        <v>155</v>
      </c>
      <c r="H1000" s="182">
        <v>1615.32</v>
      </c>
      <c r="I1000" s="183"/>
      <c r="J1000" s="184">
        <f>ROUND(I1000*H1000,2)</f>
        <v>0</v>
      </c>
      <c r="K1000" s="180" t="s">
        <v>172</v>
      </c>
      <c r="L1000" s="185"/>
      <c r="M1000" s="186" t="s">
        <v>32</v>
      </c>
      <c r="N1000" s="187" t="s">
        <v>51</v>
      </c>
      <c r="P1000" s="138">
        <f>O1000*H1000</f>
        <v>0</v>
      </c>
      <c r="Q1000" s="138">
        <v>8.0000000000000004E-4</v>
      </c>
      <c r="R1000" s="138">
        <f>Q1000*H1000</f>
        <v>1.2922560000000001</v>
      </c>
      <c r="S1000" s="138">
        <v>0</v>
      </c>
      <c r="T1000" s="139">
        <f>S1000*H1000</f>
        <v>0</v>
      </c>
      <c r="AR1000" s="140" t="s">
        <v>537</v>
      </c>
      <c r="AT1000" s="140" t="s">
        <v>389</v>
      </c>
      <c r="AU1000" s="140" t="s">
        <v>89</v>
      </c>
      <c r="AY1000" s="18" t="s">
        <v>150</v>
      </c>
      <c r="BE1000" s="141">
        <f>IF(N1000="základní",J1000,0)</f>
        <v>0</v>
      </c>
      <c r="BF1000" s="141">
        <f>IF(N1000="snížená",J1000,0)</f>
        <v>0</v>
      </c>
      <c r="BG1000" s="141">
        <f>IF(N1000="zákl. přenesená",J1000,0)</f>
        <v>0</v>
      </c>
      <c r="BH1000" s="141">
        <f>IF(N1000="sníž. přenesená",J1000,0)</f>
        <v>0</v>
      </c>
      <c r="BI1000" s="141">
        <f>IF(N1000="nulová",J1000,0)</f>
        <v>0</v>
      </c>
      <c r="BJ1000" s="18" t="s">
        <v>40</v>
      </c>
      <c r="BK1000" s="141">
        <f>ROUND(I1000*H1000,2)</f>
        <v>0</v>
      </c>
      <c r="BL1000" s="18" t="s">
        <v>244</v>
      </c>
      <c r="BM1000" s="140" t="s">
        <v>2172</v>
      </c>
    </row>
    <row r="1001" spans="2:65" s="13" customFormat="1">
      <c r="B1001" s="149"/>
      <c r="D1001" s="143" t="s">
        <v>159</v>
      </c>
      <c r="F1001" s="151" t="s">
        <v>2173</v>
      </c>
      <c r="H1001" s="152">
        <v>1615.32</v>
      </c>
      <c r="I1001" s="153"/>
      <c r="L1001" s="149"/>
      <c r="M1001" s="154"/>
      <c r="T1001" s="155"/>
      <c r="AT1001" s="150" t="s">
        <v>159</v>
      </c>
      <c r="AU1001" s="150" t="s">
        <v>89</v>
      </c>
      <c r="AV1001" s="13" t="s">
        <v>89</v>
      </c>
      <c r="AW1001" s="13" t="s">
        <v>4</v>
      </c>
      <c r="AX1001" s="13" t="s">
        <v>40</v>
      </c>
      <c r="AY1001" s="150" t="s">
        <v>150</v>
      </c>
    </row>
    <row r="1002" spans="2:65" s="1" customFormat="1" ht="49.05" customHeight="1">
      <c r="B1002" s="34"/>
      <c r="C1002" s="129" t="s">
        <v>708</v>
      </c>
      <c r="D1002" s="129" t="s">
        <v>152</v>
      </c>
      <c r="E1002" s="130" t="s">
        <v>2174</v>
      </c>
      <c r="F1002" s="131" t="s">
        <v>2175</v>
      </c>
      <c r="G1002" s="132" t="s">
        <v>282</v>
      </c>
      <c r="H1002" s="133">
        <v>2.7330000000000001</v>
      </c>
      <c r="I1002" s="134"/>
      <c r="J1002" s="135">
        <f>ROUND(I1002*H1002,2)</f>
        <v>0</v>
      </c>
      <c r="K1002" s="131" t="s">
        <v>172</v>
      </c>
      <c r="L1002" s="34"/>
      <c r="M1002" s="136" t="s">
        <v>32</v>
      </c>
      <c r="N1002" s="137" t="s">
        <v>51</v>
      </c>
      <c r="P1002" s="138">
        <f>O1002*H1002</f>
        <v>0</v>
      </c>
      <c r="Q1002" s="138">
        <v>0</v>
      </c>
      <c r="R1002" s="138">
        <f>Q1002*H1002</f>
        <v>0</v>
      </c>
      <c r="S1002" s="138">
        <v>0</v>
      </c>
      <c r="T1002" s="139">
        <f>S1002*H1002</f>
        <v>0</v>
      </c>
      <c r="AR1002" s="140" t="s">
        <v>244</v>
      </c>
      <c r="AT1002" s="140" t="s">
        <v>152</v>
      </c>
      <c r="AU1002" s="140" t="s">
        <v>89</v>
      </c>
      <c r="AY1002" s="18" t="s">
        <v>150</v>
      </c>
      <c r="BE1002" s="141">
        <f>IF(N1002="základní",J1002,0)</f>
        <v>0</v>
      </c>
      <c r="BF1002" s="141">
        <f>IF(N1002="snížená",J1002,0)</f>
        <v>0</v>
      </c>
      <c r="BG1002" s="141">
        <f>IF(N1002="zákl. přenesená",J1002,0)</f>
        <v>0</v>
      </c>
      <c r="BH1002" s="141">
        <f>IF(N1002="sníž. přenesená",J1002,0)</f>
        <v>0</v>
      </c>
      <c r="BI1002" s="141">
        <f>IF(N1002="nulová",J1002,0)</f>
        <v>0</v>
      </c>
      <c r="BJ1002" s="18" t="s">
        <v>40</v>
      </c>
      <c r="BK1002" s="141">
        <f>ROUND(I1002*H1002,2)</f>
        <v>0</v>
      </c>
      <c r="BL1002" s="18" t="s">
        <v>244</v>
      </c>
      <c r="BM1002" s="140" t="s">
        <v>2176</v>
      </c>
    </row>
    <row r="1003" spans="2:65" s="1" customFormat="1">
      <c r="B1003" s="34"/>
      <c r="D1003" s="163" t="s">
        <v>174</v>
      </c>
      <c r="F1003" s="164" t="s">
        <v>2177</v>
      </c>
      <c r="I1003" s="165"/>
      <c r="L1003" s="34"/>
      <c r="M1003" s="166"/>
      <c r="T1003" s="55"/>
      <c r="AT1003" s="18" t="s">
        <v>174</v>
      </c>
      <c r="AU1003" s="18" t="s">
        <v>89</v>
      </c>
    </row>
    <row r="1004" spans="2:65" s="11" customFormat="1" ht="22.8" customHeight="1">
      <c r="B1004" s="117"/>
      <c r="D1004" s="118" t="s">
        <v>79</v>
      </c>
      <c r="E1004" s="127" t="s">
        <v>921</v>
      </c>
      <c r="F1004" s="127" t="s">
        <v>922</v>
      </c>
      <c r="I1004" s="120"/>
      <c r="J1004" s="128">
        <f>BK1004</f>
        <v>0</v>
      </c>
      <c r="L1004" s="117"/>
      <c r="M1004" s="122"/>
      <c r="P1004" s="123">
        <f>SUM(P1005:P1015)</f>
        <v>0</v>
      </c>
      <c r="R1004" s="123">
        <f>SUM(R1005:R1015)</f>
        <v>0.11224000000000001</v>
      </c>
      <c r="T1004" s="124">
        <f>SUM(T1005:T1015)</f>
        <v>0</v>
      </c>
      <c r="AR1004" s="118" t="s">
        <v>89</v>
      </c>
      <c r="AT1004" s="125" t="s">
        <v>79</v>
      </c>
      <c r="AU1004" s="125" t="s">
        <v>40</v>
      </c>
      <c r="AY1004" s="118" t="s">
        <v>150</v>
      </c>
      <c r="BK1004" s="126">
        <f>SUM(BK1005:BK1015)</f>
        <v>0</v>
      </c>
    </row>
    <row r="1005" spans="2:65" s="1" customFormat="1" ht="24.15" customHeight="1">
      <c r="B1005" s="34"/>
      <c r="C1005" s="129" t="s">
        <v>711</v>
      </c>
      <c r="D1005" s="129" t="s">
        <v>152</v>
      </c>
      <c r="E1005" s="130" t="s">
        <v>2178</v>
      </c>
      <c r="F1005" s="131" t="s">
        <v>2179</v>
      </c>
      <c r="G1005" s="132" t="s">
        <v>171</v>
      </c>
      <c r="H1005" s="133">
        <v>61</v>
      </c>
      <c r="I1005" s="134"/>
      <c r="J1005" s="135">
        <f>ROUND(I1005*H1005,2)</f>
        <v>0</v>
      </c>
      <c r="K1005" s="131" t="s">
        <v>172</v>
      </c>
      <c r="L1005" s="34"/>
      <c r="M1005" s="136" t="s">
        <v>32</v>
      </c>
      <c r="N1005" s="137" t="s">
        <v>51</v>
      </c>
      <c r="P1005" s="138">
        <f>O1005*H1005</f>
        <v>0</v>
      </c>
      <c r="Q1005" s="138">
        <v>1.8400000000000001E-3</v>
      </c>
      <c r="R1005" s="138">
        <f>Q1005*H1005</f>
        <v>0.11224000000000001</v>
      </c>
      <c r="S1005" s="138">
        <v>0</v>
      </c>
      <c r="T1005" s="139">
        <f>S1005*H1005</f>
        <v>0</v>
      </c>
      <c r="AR1005" s="140" t="s">
        <v>244</v>
      </c>
      <c r="AT1005" s="140" t="s">
        <v>152</v>
      </c>
      <c r="AU1005" s="140" t="s">
        <v>89</v>
      </c>
      <c r="AY1005" s="18" t="s">
        <v>150</v>
      </c>
      <c r="BE1005" s="141">
        <f>IF(N1005="základní",J1005,0)</f>
        <v>0</v>
      </c>
      <c r="BF1005" s="141">
        <f>IF(N1005="snížená",J1005,0)</f>
        <v>0</v>
      </c>
      <c r="BG1005" s="141">
        <f>IF(N1005="zákl. přenesená",J1005,0)</f>
        <v>0</v>
      </c>
      <c r="BH1005" s="141">
        <f>IF(N1005="sníž. přenesená",J1005,0)</f>
        <v>0</v>
      </c>
      <c r="BI1005" s="141">
        <f>IF(N1005="nulová",J1005,0)</f>
        <v>0</v>
      </c>
      <c r="BJ1005" s="18" t="s">
        <v>40</v>
      </c>
      <c r="BK1005" s="141">
        <f>ROUND(I1005*H1005,2)</f>
        <v>0</v>
      </c>
      <c r="BL1005" s="18" t="s">
        <v>244</v>
      </c>
      <c r="BM1005" s="140" t="s">
        <v>2180</v>
      </c>
    </row>
    <row r="1006" spans="2:65" s="1" customFormat="1">
      <c r="B1006" s="34"/>
      <c r="D1006" s="163" t="s">
        <v>174</v>
      </c>
      <c r="F1006" s="164" t="s">
        <v>2181</v>
      </c>
      <c r="I1006" s="165"/>
      <c r="L1006" s="34"/>
      <c r="M1006" s="166"/>
      <c r="T1006" s="55"/>
      <c r="AT1006" s="18" t="s">
        <v>174</v>
      </c>
      <c r="AU1006" s="18" t="s">
        <v>89</v>
      </c>
    </row>
    <row r="1007" spans="2:65" s="12" customFormat="1">
      <c r="B1007" s="142"/>
      <c r="D1007" s="143" t="s">
        <v>159</v>
      </c>
      <c r="E1007" s="144" t="s">
        <v>32</v>
      </c>
      <c r="F1007" s="145" t="s">
        <v>1603</v>
      </c>
      <c r="H1007" s="144" t="s">
        <v>32</v>
      </c>
      <c r="I1007" s="146"/>
      <c r="L1007" s="142"/>
      <c r="M1007" s="147"/>
      <c r="T1007" s="148"/>
      <c r="AT1007" s="144" t="s">
        <v>159</v>
      </c>
      <c r="AU1007" s="144" t="s">
        <v>89</v>
      </c>
      <c r="AV1007" s="12" t="s">
        <v>40</v>
      </c>
      <c r="AW1007" s="12" t="s">
        <v>38</v>
      </c>
      <c r="AX1007" s="12" t="s">
        <v>80</v>
      </c>
      <c r="AY1007" s="144" t="s">
        <v>150</v>
      </c>
    </row>
    <row r="1008" spans="2:65" s="12" customFormat="1">
      <c r="B1008" s="142"/>
      <c r="D1008" s="143" t="s">
        <v>159</v>
      </c>
      <c r="E1008" s="144" t="s">
        <v>32</v>
      </c>
      <c r="F1008" s="145" t="s">
        <v>2182</v>
      </c>
      <c r="H1008" s="144" t="s">
        <v>32</v>
      </c>
      <c r="I1008" s="146"/>
      <c r="L1008" s="142"/>
      <c r="M1008" s="147"/>
      <c r="T1008" s="148"/>
      <c r="AT1008" s="144" t="s">
        <v>159</v>
      </c>
      <c r="AU1008" s="144" t="s">
        <v>89</v>
      </c>
      <c r="AV1008" s="12" t="s">
        <v>40</v>
      </c>
      <c r="AW1008" s="12" t="s">
        <v>38</v>
      </c>
      <c r="AX1008" s="12" t="s">
        <v>80</v>
      </c>
      <c r="AY1008" s="144" t="s">
        <v>150</v>
      </c>
    </row>
    <row r="1009" spans="2:65" s="12" customFormat="1">
      <c r="B1009" s="142"/>
      <c r="D1009" s="143" t="s">
        <v>159</v>
      </c>
      <c r="E1009" s="144" t="s">
        <v>32</v>
      </c>
      <c r="F1009" s="145" t="s">
        <v>2183</v>
      </c>
      <c r="H1009" s="144" t="s">
        <v>32</v>
      </c>
      <c r="I1009" s="146"/>
      <c r="L1009" s="142"/>
      <c r="M1009" s="147"/>
      <c r="T1009" s="148"/>
      <c r="AT1009" s="144" t="s">
        <v>159</v>
      </c>
      <c r="AU1009" s="144" t="s">
        <v>89</v>
      </c>
      <c r="AV1009" s="12" t="s">
        <v>40</v>
      </c>
      <c r="AW1009" s="12" t="s">
        <v>38</v>
      </c>
      <c r="AX1009" s="12" t="s">
        <v>80</v>
      </c>
      <c r="AY1009" s="144" t="s">
        <v>150</v>
      </c>
    </row>
    <row r="1010" spans="2:65" s="12" customFormat="1">
      <c r="B1010" s="142"/>
      <c r="D1010" s="143" t="s">
        <v>159</v>
      </c>
      <c r="E1010" s="144" t="s">
        <v>32</v>
      </c>
      <c r="F1010" s="145" t="s">
        <v>2184</v>
      </c>
      <c r="H1010" s="144" t="s">
        <v>32</v>
      </c>
      <c r="I1010" s="146"/>
      <c r="L1010" s="142"/>
      <c r="M1010" s="147"/>
      <c r="T1010" s="148"/>
      <c r="AT1010" s="144" t="s">
        <v>159</v>
      </c>
      <c r="AU1010" s="144" t="s">
        <v>89</v>
      </c>
      <c r="AV1010" s="12" t="s">
        <v>40</v>
      </c>
      <c r="AW1010" s="12" t="s">
        <v>38</v>
      </c>
      <c r="AX1010" s="12" t="s">
        <v>80</v>
      </c>
      <c r="AY1010" s="144" t="s">
        <v>150</v>
      </c>
    </row>
    <row r="1011" spans="2:65" s="12" customFormat="1">
      <c r="B1011" s="142"/>
      <c r="D1011" s="143" t="s">
        <v>159</v>
      </c>
      <c r="E1011" s="144" t="s">
        <v>32</v>
      </c>
      <c r="F1011" s="145" t="s">
        <v>2185</v>
      </c>
      <c r="H1011" s="144" t="s">
        <v>32</v>
      </c>
      <c r="I1011" s="146"/>
      <c r="L1011" s="142"/>
      <c r="M1011" s="147"/>
      <c r="T1011" s="148"/>
      <c r="AT1011" s="144" t="s">
        <v>159</v>
      </c>
      <c r="AU1011" s="144" t="s">
        <v>89</v>
      </c>
      <c r="AV1011" s="12" t="s">
        <v>40</v>
      </c>
      <c r="AW1011" s="12" t="s">
        <v>38</v>
      </c>
      <c r="AX1011" s="12" t="s">
        <v>80</v>
      </c>
      <c r="AY1011" s="144" t="s">
        <v>150</v>
      </c>
    </row>
    <row r="1012" spans="2:65" s="12" customFormat="1">
      <c r="B1012" s="142"/>
      <c r="D1012" s="143" t="s">
        <v>159</v>
      </c>
      <c r="E1012" s="144" t="s">
        <v>32</v>
      </c>
      <c r="F1012" s="145" t="s">
        <v>2186</v>
      </c>
      <c r="H1012" s="144" t="s">
        <v>32</v>
      </c>
      <c r="I1012" s="146"/>
      <c r="L1012" s="142"/>
      <c r="M1012" s="147"/>
      <c r="T1012" s="148"/>
      <c r="AT1012" s="144" t="s">
        <v>159</v>
      </c>
      <c r="AU1012" s="144" t="s">
        <v>89</v>
      </c>
      <c r="AV1012" s="12" t="s">
        <v>40</v>
      </c>
      <c r="AW1012" s="12" t="s">
        <v>38</v>
      </c>
      <c r="AX1012" s="12" t="s">
        <v>80</v>
      </c>
      <c r="AY1012" s="144" t="s">
        <v>150</v>
      </c>
    </row>
    <row r="1013" spans="2:65" s="12" customFormat="1">
      <c r="B1013" s="142"/>
      <c r="D1013" s="143" t="s">
        <v>159</v>
      </c>
      <c r="E1013" s="144" t="s">
        <v>32</v>
      </c>
      <c r="F1013" s="145" t="s">
        <v>2187</v>
      </c>
      <c r="H1013" s="144" t="s">
        <v>32</v>
      </c>
      <c r="I1013" s="146"/>
      <c r="L1013" s="142"/>
      <c r="M1013" s="147"/>
      <c r="T1013" s="148"/>
      <c r="AT1013" s="144" t="s">
        <v>159</v>
      </c>
      <c r="AU1013" s="144" t="s">
        <v>89</v>
      </c>
      <c r="AV1013" s="12" t="s">
        <v>40</v>
      </c>
      <c r="AW1013" s="12" t="s">
        <v>38</v>
      </c>
      <c r="AX1013" s="12" t="s">
        <v>80</v>
      </c>
      <c r="AY1013" s="144" t="s">
        <v>150</v>
      </c>
    </row>
    <row r="1014" spans="2:65" s="12" customFormat="1">
      <c r="B1014" s="142"/>
      <c r="D1014" s="143" t="s">
        <v>159</v>
      </c>
      <c r="E1014" s="144" t="s">
        <v>32</v>
      </c>
      <c r="F1014" s="145" t="s">
        <v>2188</v>
      </c>
      <c r="H1014" s="144" t="s">
        <v>32</v>
      </c>
      <c r="I1014" s="146"/>
      <c r="L1014" s="142"/>
      <c r="M1014" s="147"/>
      <c r="T1014" s="148"/>
      <c r="AT1014" s="144" t="s">
        <v>159</v>
      </c>
      <c r="AU1014" s="144" t="s">
        <v>89</v>
      </c>
      <c r="AV1014" s="12" t="s">
        <v>40</v>
      </c>
      <c r="AW1014" s="12" t="s">
        <v>38</v>
      </c>
      <c r="AX1014" s="12" t="s">
        <v>80</v>
      </c>
      <c r="AY1014" s="144" t="s">
        <v>150</v>
      </c>
    </row>
    <row r="1015" spans="2:65" s="13" customFormat="1">
      <c r="B1015" s="149"/>
      <c r="D1015" s="143" t="s">
        <v>159</v>
      </c>
      <c r="E1015" s="150" t="s">
        <v>32</v>
      </c>
      <c r="F1015" s="151" t="s">
        <v>1488</v>
      </c>
      <c r="H1015" s="152">
        <v>61</v>
      </c>
      <c r="I1015" s="153"/>
      <c r="L1015" s="149"/>
      <c r="M1015" s="154"/>
      <c r="T1015" s="155"/>
      <c r="AT1015" s="150" t="s">
        <v>159</v>
      </c>
      <c r="AU1015" s="150" t="s">
        <v>89</v>
      </c>
      <c r="AV1015" s="13" t="s">
        <v>89</v>
      </c>
      <c r="AW1015" s="13" t="s">
        <v>38</v>
      </c>
      <c r="AX1015" s="13" t="s">
        <v>40</v>
      </c>
      <c r="AY1015" s="150" t="s">
        <v>150</v>
      </c>
    </row>
    <row r="1016" spans="2:65" s="11" customFormat="1" ht="22.8" customHeight="1">
      <c r="B1016" s="117"/>
      <c r="D1016" s="118" t="s">
        <v>79</v>
      </c>
      <c r="E1016" s="127" t="s">
        <v>931</v>
      </c>
      <c r="F1016" s="127" t="s">
        <v>932</v>
      </c>
      <c r="I1016" s="120"/>
      <c r="J1016" s="128">
        <f>BK1016</f>
        <v>0</v>
      </c>
      <c r="L1016" s="117"/>
      <c r="M1016" s="122"/>
      <c r="P1016" s="123">
        <f>SUM(P1017:P1029)</f>
        <v>0</v>
      </c>
      <c r="R1016" s="123">
        <f>SUM(R1017:R1029)</f>
        <v>8.8000000000000005E-3</v>
      </c>
      <c r="T1016" s="124">
        <f>SUM(T1017:T1029)</f>
        <v>0</v>
      </c>
      <c r="AR1016" s="118" t="s">
        <v>89</v>
      </c>
      <c r="AT1016" s="125" t="s">
        <v>79</v>
      </c>
      <c r="AU1016" s="125" t="s">
        <v>40</v>
      </c>
      <c r="AY1016" s="118" t="s">
        <v>150</v>
      </c>
      <c r="BK1016" s="126">
        <f>SUM(BK1017:BK1029)</f>
        <v>0</v>
      </c>
    </row>
    <row r="1017" spans="2:65" s="1" customFormat="1" ht="24.15" customHeight="1">
      <c r="B1017" s="34"/>
      <c r="C1017" s="129" t="s">
        <v>720</v>
      </c>
      <c r="D1017" s="129" t="s">
        <v>152</v>
      </c>
      <c r="E1017" s="130" t="s">
        <v>2189</v>
      </c>
      <c r="F1017" s="131" t="s">
        <v>2190</v>
      </c>
      <c r="G1017" s="132" t="s">
        <v>171</v>
      </c>
      <c r="H1017" s="133">
        <v>88</v>
      </c>
      <c r="I1017" s="134"/>
      <c r="J1017" s="135">
        <f>ROUND(I1017*H1017,2)</f>
        <v>0</v>
      </c>
      <c r="K1017" s="131" t="s">
        <v>172</v>
      </c>
      <c r="L1017" s="34"/>
      <c r="M1017" s="136" t="s">
        <v>32</v>
      </c>
      <c r="N1017" s="137" t="s">
        <v>51</v>
      </c>
      <c r="P1017" s="138">
        <f>O1017*H1017</f>
        <v>0</v>
      </c>
      <c r="Q1017" s="138">
        <v>1E-4</v>
      </c>
      <c r="R1017" s="138">
        <f>Q1017*H1017</f>
        <v>8.8000000000000005E-3</v>
      </c>
      <c r="S1017" s="138">
        <v>0</v>
      </c>
      <c r="T1017" s="139">
        <f>S1017*H1017</f>
        <v>0</v>
      </c>
      <c r="AR1017" s="140" t="s">
        <v>244</v>
      </c>
      <c r="AT1017" s="140" t="s">
        <v>152</v>
      </c>
      <c r="AU1017" s="140" t="s">
        <v>89</v>
      </c>
      <c r="AY1017" s="18" t="s">
        <v>150</v>
      </c>
      <c r="BE1017" s="141">
        <f>IF(N1017="základní",J1017,0)</f>
        <v>0</v>
      </c>
      <c r="BF1017" s="141">
        <f>IF(N1017="snížená",J1017,0)</f>
        <v>0</v>
      </c>
      <c r="BG1017" s="141">
        <f>IF(N1017="zákl. přenesená",J1017,0)</f>
        <v>0</v>
      </c>
      <c r="BH1017" s="141">
        <f>IF(N1017="sníž. přenesená",J1017,0)</f>
        <v>0</v>
      </c>
      <c r="BI1017" s="141">
        <f>IF(N1017="nulová",J1017,0)</f>
        <v>0</v>
      </c>
      <c r="BJ1017" s="18" t="s">
        <v>40</v>
      </c>
      <c r="BK1017" s="141">
        <f>ROUND(I1017*H1017,2)</f>
        <v>0</v>
      </c>
      <c r="BL1017" s="18" t="s">
        <v>244</v>
      </c>
      <c r="BM1017" s="140" t="s">
        <v>2191</v>
      </c>
    </row>
    <row r="1018" spans="2:65" s="1" customFormat="1">
      <c r="B1018" s="34"/>
      <c r="D1018" s="163" t="s">
        <v>174</v>
      </c>
      <c r="F1018" s="164" t="s">
        <v>2192</v>
      </c>
      <c r="I1018" s="165"/>
      <c r="L1018" s="34"/>
      <c r="M1018" s="166"/>
      <c r="T1018" s="55"/>
      <c r="AT1018" s="18" t="s">
        <v>174</v>
      </c>
      <c r="AU1018" s="18" t="s">
        <v>89</v>
      </c>
    </row>
    <row r="1019" spans="2:65" s="12" customFormat="1">
      <c r="B1019" s="142"/>
      <c r="D1019" s="143" t="s">
        <v>159</v>
      </c>
      <c r="E1019" s="144" t="s">
        <v>32</v>
      </c>
      <c r="F1019" s="145" t="s">
        <v>1603</v>
      </c>
      <c r="H1019" s="144" t="s">
        <v>32</v>
      </c>
      <c r="I1019" s="146"/>
      <c r="L1019" s="142"/>
      <c r="M1019" s="147"/>
      <c r="T1019" s="148"/>
      <c r="AT1019" s="144" t="s">
        <v>159</v>
      </c>
      <c r="AU1019" s="144" t="s">
        <v>89</v>
      </c>
      <c r="AV1019" s="12" t="s">
        <v>40</v>
      </c>
      <c r="AW1019" s="12" t="s">
        <v>38</v>
      </c>
      <c r="AX1019" s="12" t="s">
        <v>80</v>
      </c>
      <c r="AY1019" s="144" t="s">
        <v>150</v>
      </c>
    </row>
    <row r="1020" spans="2:65" s="12" customFormat="1">
      <c r="B1020" s="142"/>
      <c r="D1020" s="143" t="s">
        <v>159</v>
      </c>
      <c r="E1020" s="144" t="s">
        <v>32</v>
      </c>
      <c r="F1020" s="145" t="s">
        <v>2193</v>
      </c>
      <c r="H1020" s="144" t="s">
        <v>32</v>
      </c>
      <c r="I1020" s="146"/>
      <c r="L1020" s="142"/>
      <c r="M1020" s="147"/>
      <c r="T1020" s="148"/>
      <c r="AT1020" s="144" t="s">
        <v>159</v>
      </c>
      <c r="AU1020" s="144" t="s">
        <v>89</v>
      </c>
      <c r="AV1020" s="12" t="s">
        <v>40</v>
      </c>
      <c r="AW1020" s="12" t="s">
        <v>38</v>
      </c>
      <c r="AX1020" s="12" t="s">
        <v>80</v>
      </c>
      <c r="AY1020" s="144" t="s">
        <v>150</v>
      </c>
    </row>
    <row r="1021" spans="2:65" s="12" customFormat="1">
      <c r="B1021" s="142"/>
      <c r="D1021" s="143" t="s">
        <v>159</v>
      </c>
      <c r="E1021" s="144" t="s">
        <v>32</v>
      </c>
      <c r="F1021" s="145" t="s">
        <v>2194</v>
      </c>
      <c r="H1021" s="144" t="s">
        <v>32</v>
      </c>
      <c r="I1021" s="146"/>
      <c r="L1021" s="142"/>
      <c r="M1021" s="147"/>
      <c r="T1021" s="148"/>
      <c r="AT1021" s="144" t="s">
        <v>159</v>
      </c>
      <c r="AU1021" s="144" t="s">
        <v>89</v>
      </c>
      <c r="AV1021" s="12" t="s">
        <v>40</v>
      </c>
      <c r="AW1021" s="12" t="s">
        <v>38</v>
      </c>
      <c r="AX1021" s="12" t="s">
        <v>80</v>
      </c>
      <c r="AY1021" s="144" t="s">
        <v>150</v>
      </c>
    </row>
    <row r="1022" spans="2:65" s="12" customFormat="1">
      <c r="B1022" s="142"/>
      <c r="D1022" s="143" t="s">
        <v>159</v>
      </c>
      <c r="E1022" s="144" t="s">
        <v>32</v>
      </c>
      <c r="F1022" s="145" t="s">
        <v>2195</v>
      </c>
      <c r="H1022" s="144" t="s">
        <v>32</v>
      </c>
      <c r="I1022" s="146"/>
      <c r="L1022" s="142"/>
      <c r="M1022" s="147"/>
      <c r="T1022" s="148"/>
      <c r="AT1022" s="144" t="s">
        <v>159</v>
      </c>
      <c r="AU1022" s="144" t="s">
        <v>89</v>
      </c>
      <c r="AV1022" s="12" t="s">
        <v>40</v>
      </c>
      <c r="AW1022" s="12" t="s">
        <v>38</v>
      </c>
      <c r="AX1022" s="12" t="s">
        <v>80</v>
      </c>
      <c r="AY1022" s="144" t="s">
        <v>150</v>
      </c>
    </row>
    <row r="1023" spans="2:65" s="12" customFormat="1">
      <c r="B1023" s="142"/>
      <c r="D1023" s="143" t="s">
        <v>159</v>
      </c>
      <c r="E1023" s="144" t="s">
        <v>32</v>
      </c>
      <c r="F1023" s="145" t="s">
        <v>2196</v>
      </c>
      <c r="H1023" s="144" t="s">
        <v>32</v>
      </c>
      <c r="I1023" s="146"/>
      <c r="L1023" s="142"/>
      <c r="M1023" s="147"/>
      <c r="T1023" s="148"/>
      <c r="AT1023" s="144" t="s">
        <v>159</v>
      </c>
      <c r="AU1023" s="144" t="s">
        <v>89</v>
      </c>
      <c r="AV1023" s="12" t="s">
        <v>40</v>
      </c>
      <c r="AW1023" s="12" t="s">
        <v>38</v>
      </c>
      <c r="AX1023" s="12" t="s">
        <v>80</v>
      </c>
      <c r="AY1023" s="144" t="s">
        <v>150</v>
      </c>
    </row>
    <row r="1024" spans="2:65" s="12" customFormat="1">
      <c r="B1024" s="142"/>
      <c r="D1024" s="143" t="s">
        <v>159</v>
      </c>
      <c r="E1024" s="144" t="s">
        <v>32</v>
      </c>
      <c r="F1024" s="145" t="s">
        <v>2197</v>
      </c>
      <c r="H1024" s="144" t="s">
        <v>32</v>
      </c>
      <c r="I1024" s="146"/>
      <c r="L1024" s="142"/>
      <c r="M1024" s="147"/>
      <c r="T1024" s="148"/>
      <c r="AT1024" s="144" t="s">
        <v>159</v>
      </c>
      <c r="AU1024" s="144" t="s">
        <v>89</v>
      </c>
      <c r="AV1024" s="12" t="s">
        <v>40</v>
      </c>
      <c r="AW1024" s="12" t="s">
        <v>38</v>
      </c>
      <c r="AX1024" s="12" t="s">
        <v>80</v>
      </c>
      <c r="AY1024" s="144" t="s">
        <v>150</v>
      </c>
    </row>
    <row r="1025" spans="2:65" s="12" customFormat="1">
      <c r="B1025" s="142"/>
      <c r="D1025" s="143" t="s">
        <v>159</v>
      </c>
      <c r="E1025" s="144" t="s">
        <v>32</v>
      </c>
      <c r="F1025" s="145" t="s">
        <v>2198</v>
      </c>
      <c r="H1025" s="144" t="s">
        <v>32</v>
      </c>
      <c r="I1025" s="146"/>
      <c r="L1025" s="142"/>
      <c r="M1025" s="147"/>
      <c r="T1025" s="148"/>
      <c r="AT1025" s="144" t="s">
        <v>159</v>
      </c>
      <c r="AU1025" s="144" t="s">
        <v>89</v>
      </c>
      <c r="AV1025" s="12" t="s">
        <v>40</v>
      </c>
      <c r="AW1025" s="12" t="s">
        <v>38</v>
      </c>
      <c r="AX1025" s="12" t="s">
        <v>80</v>
      </c>
      <c r="AY1025" s="144" t="s">
        <v>150</v>
      </c>
    </row>
    <row r="1026" spans="2:65" s="12" customFormat="1">
      <c r="B1026" s="142"/>
      <c r="D1026" s="143" t="s">
        <v>159</v>
      </c>
      <c r="E1026" s="144" t="s">
        <v>32</v>
      </c>
      <c r="F1026" s="145" t="s">
        <v>2199</v>
      </c>
      <c r="H1026" s="144" t="s">
        <v>32</v>
      </c>
      <c r="I1026" s="146"/>
      <c r="L1026" s="142"/>
      <c r="M1026" s="147"/>
      <c r="T1026" s="148"/>
      <c r="AT1026" s="144" t="s">
        <v>159</v>
      </c>
      <c r="AU1026" s="144" t="s">
        <v>89</v>
      </c>
      <c r="AV1026" s="12" t="s">
        <v>40</v>
      </c>
      <c r="AW1026" s="12" t="s">
        <v>38</v>
      </c>
      <c r="AX1026" s="12" t="s">
        <v>80</v>
      </c>
      <c r="AY1026" s="144" t="s">
        <v>150</v>
      </c>
    </row>
    <row r="1027" spans="2:65" s="13" customFormat="1">
      <c r="B1027" s="149"/>
      <c r="D1027" s="143" t="s">
        <v>159</v>
      </c>
      <c r="E1027" s="150" t="s">
        <v>32</v>
      </c>
      <c r="F1027" s="151" t="s">
        <v>1490</v>
      </c>
      <c r="H1027" s="152">
        <v>88</v>
      </c>
      <c r="I1027" s="153"/>
      <c r="L1027" s="149"/>
      <c r="M1027" s="154"/>
      <c r="T1027" s="155"/>
      <c r="AT1027" s="150" t="s">
        <v>159</v>
      </c>
      <c r="AU1027" s="150" t="s">
        <v>89</v>
      </c>
      <c r="AV1027" s="13" t="s">
        <v>89</v>
      </c>
      <c r="AW1027" s="13" t="s">
        <v>38</v>
      </c>
      <c r="AX1027" s="13" t="s">
        <v>40</v>
      </c>
      <c r="AY1027" s="150" t="s">
        <v>150</v>
      </c>
    </row>
    <row r="1028" spans="2:65" s="1" customFormat="1" ht="33" customHeight="1">
      <c r="B1028" s="34"/>
      <c r="C1028" s="129" t="s">
        <v>725</v>
      </c>
      <c r="D1028" s="129" t="s">
        <v>152</v>
      </c>
      <c r="E1028" s="130" t="s">
        <v>2200</v>
      </c>
      <c r="F1028" s="131" t="s">
        <v>2201</v>
      </c>
      <c r="G1028" s="132" t="s">
        <v>171</v>
      </c>
      <c r="H1028" s="133">
        <v>20</v>
      </c>
      <c r="I1028" s="134"/>
      <c r="J1028" s="135">
        <f>ROUND(I1028*H1028,2)</f>
        <v>0</v>
      </c>
      <c r="K1028" s="131" t="s">
        <v>172</v>
      </c>
      <c r="L1028" s="34"/>
      <c r="M1028" s="136" t="s">
        <v>32</v>
      </c>
      <c r="N1028" s="137" t="s">
        <v>51</v>
      </c>
      <c r="P1028" s="138">
        <f>O1028*H1028</f>
        <v>0</v>
      </c>
      <c r="Q1028" s="138">
        <v>0</v>
      </c>
      <c r="R1028" s="138">
        <f>Q1028*H1028</f>
        <v>0</v>
      </c>
      <c r="S1028" s="138">
        <v>0</v>
      </c>
      <c r="T1028" s="139">
        <f>S1028*H1028</f>
        <v>0</v>
      </c>
      <c r="AR1028" s="140" t="s">
        <v>244</v>
      </c>
      <c r="AT1028" s="140" t="s">
        <v>152</v>
      </c>
      <c r="AU1028" s="140" t="s">
        <v>89</v>
      </c>
      <c r="AY1028" s="18" t="s">
        <v>150</v>
      </c>
      <c r="BE1028" s="141">
        <f>IF(N1028="základní",J1028,0)</f>
        <v>0</v>
      </c>
      <c r="BF1028" s="141">
        <f>IF(N1028="snížená",J1028,0)</f>
        <v>0</v>
      </c>
      <c r="BG1028" s="141">
        <f>IF(N1028="zákl. přenesená",J1028,0)</f>
        <v>0</v>
      </c>
      <c r="BH1028" s="141">
        <f>IF(N1028="sníž. přenesená",J1028,0)</f>
        <v>0</v>
      </c>
      <c r="BI1028" s="141">
        <f>IF(N1028="nulová",J1028,0)</f>
        <v>0</v>
      </c>
      <c r="BJ1028" s="18" t="s">
        <v>40</v>
      </c>
      <c r="BK1028" s="141">
        <f>ROUND(I1028*H1028,2)</f>
        <v>0</v>
      </c>
      <c r="BL1028" s="18" t="s">
        <v>244</v>
      </c>
      <c r="BM1028" s="140" t="s">
        <v>2202</v>
      </c>
    </row>
    <row r="1029" spans="2:65" s="1" customFormat="1">
      <c r="B1029" s="34"/>
      <c r="D1029" s="163" t="s">
        <v>174</v>
      </c>
      <c r="F1029" s="164" t="s">
        <v>2203</v>
      </c>
      <c r="I1029" s="165"/>
      <c r="L1029" s="34"/>
      <c r="M1029" s="166"/>
      <c r="T1029" s="55"/>
      <c r="AT1029" s="18" t="s">
        <v>174</v>
      </c>
      <c r="AU1029" s="18" t="s">
        <v>89</v>
      </c>
    </row>
    <row r="1030" spans="2:65" s="11" customFormat="1" ht="22.8" customHeight="1">
      <c r="B1030" s="117"/>
      <c r="D1030" s="118" t="s">
        <v>79</v>
      </c>
      <c r="E1030" s="127" t="s">
        <v>957</v>
      </c>
      <c r="F1030" s="127" t="s">
        <v>958</v>
      </c>
      <c r="I1030" s="120"/>
      <c r="J1030" s="128">
        <f>BK1030</f>
        <v>0</v>
      </c>
      <c r="L1030" s="117"/>
      <c r="M1030" s="122"/>
      <c r="P1030" s="123">
        <f>SUM(P1031:P1176)</f>
        <v>0</v>
      </c>
      <c r="R1030" s="123">
        <f>SUM(R1031:R1176)</f>
        <v>0.16027000000000005</v>
      </c>
      <c r="T1030" s="124">
        <f>SUM(T1031:T1176)</f>
        <v>1.1387500000000002</v>
      </c>
      <c r="AR1030" s="118" t="s">
        <v>89</v>
      </c>
      <c r="AT1030" s="125" t="s">
        <v>79</v>
      </c>
      <c r="AU1030" s="125" t="s">
        <v>40</v>
      </c>
      <c r="AY1030" s="118" t="s">
        <v>150</v>
      </c>
      <c r="BK1030" s="126">
        <f>SUM(BK1031:BK1176)</f>
        <v>0</v>
      </c>
    </row>
    <row r="1031" spans="2:65" s="1" customFormat="1" ht="24.15" customHeight="1">
      <c r="B1031" s="34"/>
      <c r="C1031" s="129" t="s">
        <v>730</v>
      </c>
      <c r="D1031" s="129" t="s">
        <v>152</v>
      </c>
      <c r="E1031" s="130" t="s">
        <v>2204</v>
      </c>
      <c r="F1031" s="131" t="s">
        <v>2205</v>
      </c>
      <c r="G1031" s="132" t="s">
        <v>1024</v>
      </c>
      <c r="H1031" s="133">
        <v>17</v>
      </c>
      <c r="I1031" s="134"/>
      <c r="J1031" s="135">
        <f>ROUND(I1031*H1031,2)</f>
        <v>0</v>
      </c>
      <c r="K1031" s="131" t="s">
        <v>172</v>
      </c>
      <c r="L1031" s="34"/>
      <c r="M1031" s="136" t="s">
        <v>32</v>
      </c>
      <c r="N1031" s="137" t="s">
        <v>51</v>
      </c>
      <c r="P1031" s="138">
        <f>O1031*H1031</f>
        <v>0</v>
      </c>
      <c r="Q1031" s="138">
        <v>0</v>
      </c>
      <c r="R1031" s="138">
        <f>Q1031*H1031</f>
        <v>0</v>
      </c>
      <c r="S1031" s="138">
        <v>1.933E-2</v>
      </c>
      <c r="T1031" s="139">
        <f>S1031*H1031</f>
        <v>0.32861000000000001</v>
      </c>
      <c r="AR1031" s="140" t="s">
        <v>244</v>
      </c>
      <c r="AT1031" s="140" t="s">
        <v>152</v>
      </c>
      <c r="AU1031" s="140" t="s">
        <v>89</v>
      </c>
      <c r="AY1031" s="18" t="s">
        <v>150</v>
      </c>
      <c r="BE1031" s="141">
        <f>IF(N1031="základní",J1031,0)</f>
        <v>0</v>
      </c>
      <c r="BF1031" s="141">
        <f>IF(N1031="snížená",J1031,0)</f>
        <v>0</v>
      </c>
      <c r="BG1031" s="141">
        <f>IF(N1031="zákl. přenesená",J1031,0)</f>
        <v>0</v>
      </c>
      <c r="BH1031" s="141">
        <f>IF(N1031="sníž. přenesená",J1031,0)</f>
        <v>0</v>
      </c>
      <c r="BI1031" s="141">
        <f>IF(N1031="nulová",J1031,0)</f>
        <v>0</v>
      </c>
      <c r="BJ1031" s="18" t="s">
        <v>40</v>
      </c>
      <c r="BK1031" s="141">
        <f>ROUND(I1031*H1031,2)</f>
        <v>0</v>
      </c>
      <c r="BL1031" s="18" t="s">
        <v>244</v>
      </c>
      <c r="BM1031" s="140" t="s">
        <v>2206</v>
      </c>
    </row>
    <row r="1032" spans="2:65" s="1" customFormat="1">
      <c r="B1032" s="34"/>
      <c r="D1032" s="163" t="s">
        <v>174</v>
      </c>
      <c r="F1032" s="164" t="s">
        <v>2207</v>
      </c>
      <c r="I1032" s="165"/>
      <c r="L1032" s="34"/>
      <c r="M1032" s="166"/>
      <c r="T1032" s="55"/>
      <c r="AT1032" s="18" t="s">
        <v>174</v>
      </c>
      <c r="AU1032" s="18" t="s">
        <v>89</v>
      </c>
    </row>
    <row r="1033" spans="2:65" s="12" customFormat="1">
      <c r="B1033" s="142"/>
      <c r="D1033" s="143" t="s">
        <v>159</v>
      </c>
      <c r="E1033" s="144" t="s">
        <v>32</v>
      </c>
      <c r="F1033" s="145" t="s">
        <v>1603</v>
      </c>
      <c r="H1033" s="144" t="s">
        <v>32</v>
      </c>
      <c r="I1033" s="146"/>
      <c r="L1033" s="142"/>
      <c r="M1033" s="147"/>
      <c r="T1033" s="148"/>
      <c r="AT1033" s="144" t="s">
        <v>159</v>
      </c>
      <c r="AU1033" s="144" t="s">
        <v>89</v>
      </c>
      <c r="AV1033" s="12" t="s">
        <v>40</v>
      </c>
      <c r="AW1033" s="12" t="s">
        <v>38</v>
      </c>
      <c r="AX1033" s="12" t="s">
        <v>80</v>
      </c>
      <c r="AY1033" s="144" t="s">
        <v>150</v>
      </c>
    </row>
    <row r="1034" spans="2:65" s="12" customFormat="1">
      <c r="B1034" s="142"/>
      <c r="D1034" s="143" t="s">
        <v>159</v>
      </c>
      <c r="E1034" s="144" t="s">
        <v>32</v>
      </c>
      <c r="F1034" s="145" t="s">
        <v>2184</v>
      </c>
      <c r="H1034" s="144" t="s">
        <v>32</v>
      </c>
      <c r="I1034" s="146"/>
      <c r="L1034" s="142"/>
      <c r="M1034" s="147"/>
      <c r="T1034" s="148"/>
      <c r="AT1034" s="144" t="s">
        <v>159</v>
      </c>
      <c r="AU1034" s="144" t="s">
        <v>89</v>
      </c>
      <c r="AV1034" s="12" t="s">
        <v>40</v>
      </c>
      <c r="AW1034" s="12" t="s">
        <v>38</v>
      </c>
      <c r="AX1034" s="12" t="s">
        <v>80</v>
      </c>
      <c r="AY1034" s="144" t="s">
        <v>150</v>
      </c>
    </row>
    <row r="1035" spans="2:65" s="13" customFormat="1">
      <c r="B1035" s="149"/>
      <c r="D1035" s="143" t="s">
        <v>159</v>
      </c>
      <c r="E1035" s="150" t="s">
        <v>32</v>
      </c>
      <c r="F1035" s="151" t="s">
        <v>1492</v>
      </c>
      <c r="H1035" s="152">
        <v>17</v>
      </c>
      <c r="I1035" s="153"/>
      <c r="L1035" s="149"/>
      <c r="M1035" s="154"/>
      <c r="T1035" s="155"/>
      <c r="AT1035" s="150" t="s">
        <v>159</v>
      </c>
      <c r="AU1035" s="150" t="s">
        <v>89</v>
      </c>
      <c r="AV1035" s="13" t="s">
        <v>89</v>
      </c>
      <c r="AW1035" s="13" t="s">
        <v>38</v>
      </c>
      <c r="AX1035" s="13" t="s">
        <v>40</v>
      </c>
      <c r="AY1035" s="150" t="s">
        <v>150</v>
      </c>
    </row>
    <row r="1036" spans="2:65" s="1" customFormat="1" ht="24.15" customHeight="1">
      <c r="B1036" s="34"/>
      <c r="C1036" s="129" t="s">
        <v>735</v>
      </c>
      <c r="D1036" s="129" t="s">
        <v>152</v>
      </c>
      <c r="E1036" s="130" t="s">
        <v>2208</v>
      </c>
      <c r="F1036" s="131" t="s">
        <v>2209</v>
      </c>
      <c r="G1036" s="132" t="s">
        <v>171</v>
      </c>
      <c r="H1036" s="133">
        <v>17</v>
      </c>
      <c r="I1036" s="134"/>
      <c r="J1036" s="135">
        <f>ROUND(I1036*H1036,2)</f>
        <v>0</v>
      </c>
      <c r="K1036" s="131" t="s">
        <v>172</v>
      </c>
      <c r="L1036" s="34"/>
      <c r="M1036" s="136" t="s">
        <v>32</v>
      </c>
      <c r="N1036" s="137" t="s">
        <v>51</v>
      </c>
      <c r="P1036" s="138">
        <f>O1036*H1036</f>
        <v>0</v>
      </c>
      <c r="Q1036" s="138">
        <v>1.2700000000000001E-3</v>
      </c>
      <c r="R1036" s="138">
        <f>Q1036*H1036</f>
        <v>2.1590000000000002E-2</v>
      </c>
      <c r="S1036" s="138">
        <v>0</v>
      </c>
      <c r="T1036" s="139">
        <f>S1036*H1036</f>
        <v>0</v>
      </c>
      <c r="AR1036" s="140" t="s">
        <v>244</v>
      </c>
      <c r="AT1036" s="140" t="s">
        <v>152</v>
      </c>
      <c r="AU1036" s="140" t="s">
        <v>89</v>
      </c>
      <c r="AY1036" s="18" t="s">
        <v>150</v>
      </c>
      <c r="BE1036" s="141">
        <f>IF(N1036="základní",J1036,0)</f>
        <v>0</v>
      </c>
      <c r="BF1036" s="141">
        <f>IF(N1036="snížená",J1036,0)</f>
        <v>0</v>
      </c>
      <c r="BG1036" s="141">
        <f>IF(N1036="zákl. přenesená",J1036,0)</f>
        <v>0</v>
      </c>
      <c r="BH1036" s="141">
        <f>IF(N1036="sníž. přenesená",J1036,0)</f>
        <v>0</v>
      </c>
      <c r="BI1036" s="141">
        <f>IF(N1036="nulová",J1036,0)</f>
        <v>0</v>
      </c>
      <c r="BJ1036" s="18" t="s">
        <v>40</v>
      </c>
      <c r="BK1036" s="141">
        <f>ROUND(I1036*H1036,2)</f>
        <v>0</v>
      </c>
      <c r="BL1036" s="18" t="s">
        <v>244</v>
      </c>
      <c r="BM1036" s="140" t="s">
        <v>2210</v>
      </c>
    </row>
    <row r="1037" spans="2:65" s="1" customFormat="1">
      <c r="B1037" s="34"/>
      <c r="D1037" s="163" t="s">
        <v>174</v>
      </c>
      <c r="F1037" s="164" t="s">
        <v>2211</v>
      </c>
      <c r="I1037" s="165"/>
      <c r="L1037" s="34"/>
      <c r="M1037" s="166"/>
      <c r="T1037" s="55"/>
      <c r="AT1037" s="18" t="s">
        <v>174</v>
      </c>
      <c r="AU1037" s="18" t="s">
        <v>89</v>
      </c>
    </row>
    <row r="1038" spans="2:65" s="12" customFormat="1">
      <c r="B1038" s="142"/>
      <c r="D1038" s="143" t="s">
        <v>159</v>
      </c>
      <c r="E1038" s="144" t="s">
        <v>32</v>
      </c>
      <c r="F1038" s="145" t="s">
        <v>1603</v>
      </c>
      <c r="H1038" s="144" t="s">
        <v>32</v>
      </c>
      <c r="I1038" s="146"/>
      <c r="L1038" s="142"/>
      <c r="M1038" s="147"/>
      <c r="T1038" s="148"/>
      <c r="AT1038" s="144" t="s">
        <v>159</v>
      </c>
      <c r="AU1038" s="144" t="s">
        <v>89</v>
      </c>
      <c r="AV1038" s="12" t="s">
        <v>40</v>
      </c>
      <c r="AW1038" s="12" t="s">
        <v>38</v>
      </c>
      <c r="AX1038" s="12" t="s">
        <v>80</v>
      </c>
      <c r="AY1038" s="144" t="s">
        <v>150</v>
      </c>
    </row>
    <row r="1039" spans="2:65" s="12" customFormat="1">
      <c r="B1039" s="142"/>
      <c r="D1039" s="143" t="s">
        <v>159</v>
      </c>
      <c r="E1039" s="144" t="s">
        <v>32</v>
      </c>
      <c r="F1039" s="145" t="s">
        <v>2184</v>
      </c>
      <c r="H1039" s="144" t="s">
        <v>32</v>
      </c>
      <c r="I1039" s="146"/>
      <c r="L1039" s="142"/>
      <c r="M1039" s="147"/>
      <c r="T1039" s="148"/>
      <c r="AT1039" s="144" t="s">
        <v>159</v>
      </c>
      <c r="AU1039" s="144" t="s">
        <v>89</v>
      </c>
      <c r="AV1039" s="12" t="s">
        <v>40</v>
      </c>
      <c r="AW1039" s="12" t="s">
        <v>38</v>
      </c>
      <c r="AX1039" s="12" t="s">
        <v>80</v>
      </c>
      <c r="AY1039" s="144" t="s">
        <v>150</v>
      </c>
    </row>
    <row r="1040" spans="2:65" s="13" customFormat="1">
      <c r="B1040" s="149"/>
      <c r="D1040" s="143" t="s">
        <v>159</v>
      </c>
      <c r="E1040" s="150" t="s">
        <v>32</v>
      </c>
      <c r="F1040" s="151" t="s">
        <v>1494</v>
      </c>
      <c r="H1040" s="152">
        <v>17</v>
      </c>
      <c r="I1040" s="153"/>
      <c r="L1040" s="149"/>
      <c r="M1040" s="154"/>
      <c r="T1040" s="155"/>
      <c r="AT1040" s="150" t="s">
        <v>159</v>
      </c>
      <c r="AU1040" s="150" t="s">
        <v>89</v>
      </c>
      <c r="AV1040" s="13" t="s">
        <v>89</v>
      </c>
      <c r="AW1040" s="13" t="s">
        <v>38</v>
      </c>
      <c r="AX1040" s="13" t="s">
        <v>40</v>
      </c>
      <c r="AY1040" s="150" t="s">
        <v>150</v>
      </c>
    </row>
    <row r="1041" spans="2:65" s="1" customFormat="1" ht="24.15" customHeight="1">
      <c r="B1041" s="34"/>
      <c r="C1041" s="129" t="s">
        <v>742</v>
      </c>
      <c r="D1041" s="129" t="s">
        <v>152</v>
      </c>
      <c r="E1041" s="130" t="s">
        <v>2212</v>
      </c>
      <c r="F1041" s="131" t="s">
        <v>2213</v>
      </c>
      <c r="G1041" s="132" t="s">
        <v>171</v>
      </c>
      <c r="H1041" s="133">
        <v>17</v>
      </c>
      <c r="I1041" s="134"/>
      <c r="J1041" s="135">
        <f>ROUND(I1041*H1041,2)</f>
        <v>0</v>
      </c>
      <c r="K1041" s="131" t="s">
        <v>172</v>
      </c>
      <c r="L1041" s="34"/>
      <c r="M1041" s="136" t="s">
        <v>32</v>
      </c>
      <c r="N1041" s="137" t="s">
        <v>51</v>
      </c>
      <c r="P1041" s="138">
        <f>O1041*H1041</f>
        <v>0</v>
      </c>
      <c r="Q1041" s="138">
        <v>0</v>
      </c>
      <c r="R1041" s="138">
        <f>Q1041*H1041</f>
        <v>0</v>
      </c>
      <c r="S1041" s="138">
        <v>0</v>
      </c>
      <c r="T1041" s="139">
        <f>S1041*H1041</f>
        <v>0</v>
      </c>
      <c r="AR1041" s="140" t="s">
        <v>244</v>
      </c>
      <c r="AT1041" s="140" t="s">
        <v>152</v>
      </c>
      <c r="AU1041" s="140" t="s">
        <v>89</v>
      </c>
      <c r="AY1041" s="18" t="s">
        <v>150</v>
      </c>
      <c r="BE1041" s="141">
        <f>IF(N1041="základní",J1041,0)</f>
        <v>0</v>
      </c>
      <c r="BF1041" s="141">
        <f>IF(N1041="snížená",J1041,0)</f>
        <v>0</v>
      </c>
      <c r="BG1041" s="141">
        <f>IF(N1041="zákl. přenesená",J1041,0)</f>
        <v>0</v>
      </c>
      <c r="BH1041" s="141">
        <f>IF(N1041="sníž. přenesená",J1041,0)</f>
        <v>0</v>
      </c>
      <c r="BI1041" s="141">
        <f>IF(N1041="nulová",J1041,0)</f>
        <v>0</v>
      </c>
      <c r="BJ1041" s="18" t="s">
        <v>40</v>
      </c>
      <c r="BK1041" s="141">
        <f>ROUND(I1041*H1041,2)</f>
        <v>0</v>
      </c>
      <c r="BL1041" s="18" t="s">
        <v>244</v>
      </c>
      <c r="BM1041" s="140" t="s">
        <v>2214</v>
      </c>
    </row>
    <row r="1042" spans="2:65" s="1" customFormat="1">
      <c r="B1042" s="34"/>
      <c r="D1042" s="163" t="s">
        <v>174</v>
      </c>
      <c r="F1042" s="164" t="s">
        <v>2215</v>
      </c>
      <c r="I1042" s="165"/>
      <c r="L1042" s="34"/>
      <c r="M1042" s="166"/>
      <c r="T1042" s="55"/>
      <c r="AT1042" s="18" t="s">
        <v>174</v>
      </c>
      <c r="AU1042" s="18" t="s">
        <v>89</v>
      </c>
    </row>
    <row r="1043" spans="2:65" s="12" customFormat="1">
      <c r="B1043" s="142"/>
      <c r="D1043" s="143" t="s">
        <v>159</v>
      </c>
      <c r="E1043" s="144" t="s">
        <v>32</v>
      </c>
      <c r="F1043" s="145" t="s">
        <v>1603</v>
      </c>
      <c r="H1043" s="144" t="s">
        <v>32</v>
      </c>
      <c r="I1043" s="146"/>
      <c r="L1043" s="142"/>
      <c r="M1043" s="147"/>
      <c r="T1043" s="148"/>
      <c r="AT1043" s="144" t="s">
        <v>159</v>
      </c>
      <c r="AU1043" s="144" t="s">
        <v>89</v>
      </c>
      <c r="AV1043" s="12" t="s">
        <v>40</v>
      </c>
      <c r="AW1043" s="12" t="s">
        <v>38</v>
      </c>
      <c r="AX1043" s="12" t="s">
        <v>80</v>
      </c>
      <c r="AY1043" s="144" t="s">
        <v>150</v>
      </c>
    </row>
    <row r="1044" spans="2:65" s="12" customFormat="1">
      <c r="B1044" s="142"/>
      <c r="D1044" s="143" t="s">
        <v>159</v>
      </c>
      <c r="E1044" s="144" t="s">
        <v>32</v>
      </c>
      <c r="F1044" s="145" t="s">
        <v>2184</v>
      </c>
      <c r="H1044" s="144" t="s">
        <v>32</v>
      </c>
      <c r="I1044" s="146"/>
      <c r="L1044" s="142"/>
      <c r="M1044" s="147"/>
      <c r="T1044" s="148"/>
      <c r="AT1044" s="144" t="s">
        <v>159</v>
      </c>
      <c r="AU1044" s="144" t="s">
        <v>89</v>
      </c>
      <c r="AV1044" s="12" t="s">
        <v>40</v>
      </c>
      <c r="AW1044" s="12" t="s">
        <v>38</v>
      </c>
      <c r="AX1044" s="12" t="s">
        <v>80</v>
      </c>
      <c r="AY1044" s="144" t="s">
        <v>150</v>
      </c>
    </row>
    <row r="1045" spans="2:65" s="13" customFormat="1">
      <c r="B1045" s="149"/>
      <c r="D1045" s="143" t="s">
        <v>159</v>
      </c>
      <c r="E1045" s="150" t="s">
        <v>32</v>
      </c>
      <c r="F1045" s="151" t="s">
        <v>1494</v>
      </c>
      <c r="H1045" s="152">
        <v>17</v>
      </c>
      <c r="I1045" s="153"/>
      <c r="L1045" s="149"/>
      <c r="M1045" s="154"/>
      <c r="T1045" s="155"/>
      <c r="AT1045" s="150" t="s">
        <v>159</v>
      </c>
      <c r="AU1045" s="150" t="s">
        <v>89</v>
      </c>
      <c r="AV1045" s="13" t="s">
        <v>89</v>
      </c>
      <c r="AW1045" s="13" t="s">
        <v>38</v>
      </c>
      <c r="AX1045" s="13" t="s">
        <v>40</v>
      </c>
      <c r="AY1045" s="150" t="s">
        <v>150</v>
      </c>
    </row>
    <row r="1046" spans="2:65" s="1" customFormat="1" ht="16.5" customHeight="1">
      <c r="B1046" s="34"/>
      <c r="C1046" s="178" t="s">
        <v>747</v>
      </c>
      <c r="D1046" s="178" t="s">
        <v>389</v>
      </c>
      <c r="E1046" s="179" t="s">
        <v>2216</v>
      </c>
      <c r="F1046" s="180" t="s">
        <v>2217</v>
      </c>
      <c r="G1046" s="181" t="s">
        <v>171</v>
      </c>
      <c r="H1046" s="182">
        <v>17</v>
      </c>
      <c r="I1046" s="183"/>
      <c r="J1046" s="184">
        <f>ROUND(I1046*H1046,2)</f>
        <v>0</v>
      </c>
      <c r="K1046" s="180" t="s">
        <v>172</v>
      </c>
      <c r="L1046" s="185"/>
      <c r="M1046" s="186" t="s">
        <v>32</v>
      </c>
      <c r="N1046" s="187" t="s">
        <v>51</v>
      </c>
      <c r="P1046" s="138">
        <f>O1046*H1046</f>
        <v>0</v>
      </c>
      <c r="Q1046" s="138">
        <v>1.2800000000000001E-3</v>
      </c>
      <c r="R1046" s="138">
        <f>Q1046*H1046</f>
        <v>2.1760000000000002E-2</v>
      </c>
      <c r="S1046" s="138">
        <v>0</v>
      </c>
      <c r="T1046" s="139">
        <f>S1046*H1046</f>
        <v>0</v>
      </c>
      <c r="AR1046" s="140" t="s">
        <v>537</v>
      </c>
      <c r="AT1046" s="140" t="s">
        <v>389</v>
      </c>
      <c r="AU1046" s="140" t="s">
        <v>89</v>
      </c>
      <c r="AY1046" s="18" t="s">
        <v>150</v>
      </c>
      <c r="BE1046" s="141">
        <f>IF(N1046="základní",J1046,0)</f>
        <v>0</v>
      </c>
      <c r="BF1046" s="141">
        <f>IF(N1046="snížená",J1046,0)</f>
        <v>0</v>
      </c>
      <c r="BG1046" s="141">
        <f>IF(N1046="zákl. přenesená",J1046,0)</f>
        <v>0</v>
      </c>
      <c r="BH1046" s="141">
        <f>IF(N1046="sníž. přenesená",J1046,0)</f>
        <v>0</v>
      </c>
      <c r="BI1046" s="141">
        <f>IF(N1046="nulová",J1046,0)</f>
        <v>0</v>
      </c>
      <c r="BJ1046" s="18" t="s">
        <v>40</v>
      </c>
      <c r="BK1046" s="141">
        <f>ROUND(I1046*H1046,2)</f>
        <v>0</v>
      </c>
      <c r="BL1046" s="18" t="s">
        <v>244</v>
      </c>
      <c r="BM1046" s="140" t="s">
        <v>2218</v>
      </c>
    </row>
    <row r="1047" spans="2:65" s="1" customFormat="1" ht="21.75" customHeight="1">
      <c r="B1047" s="34"/>
      <c r="C1047" s="129" t="s">
        <v>752</v>
      </c>
      <c r="D1047" s="129" t="s">
        <v>152</v>
      </c>
      <c r="E1047" s="130" t="s">
        <v>2219</v>
      </c>
      <c r="F1047" s="131" t="s">
        <v>2220</v>
      </c>
      <c r="G1047" s="132" t="s">
        <v>171</v>
      </c>
      <c r="H1047" s="133">
        <v>10</v>
      </c>
      <c r="I1047" s="134"/>
      <c r="J1047" s="135">
        <f>ROUND(I1047*H1047,2)</f>
        <v>0</v>
      </c>
      <c r="K1047" s="131" t="s">
        <v>172</v>
      </c>
      <c r="L1047" s="34"/>
      <c r="M1047" s="136" t="s">
        <v>32</v>
      </c>
      <c r="N1047" s="137" t="s">
        <v>51</v>
      </c>
      <c r="P1047" s="138">
        <f>O1047*H1047</f>
        <v>0</v>
      </c>
      <c r="Q1047" s="138">
        <v>6.8999999999999997E-4</v>
      </c>
      <c r="R1047" s="138">
        <f>Q1047*H1047</f>
        <v>6.8999999999999999E-3</v>
      </c>
      <c r="S1047" s="138">
        <v>0</v>
      </c>
      <c r="T1047" s="139">
        <f>S1047*H1047</f>
        <v>0</v>
      </c>
      <c r="AR1047" s="140" t="s">
        <v>244</v>
      </c>
      <c r="AT1047" s="140" t="s">
        <v>152</v>
      </c>
      <c r="AU1047" s="140" t="s">
        <v>89</v>
      </c>
      <c r="AY1047" s="18" t="s">
        <v>150</v>
      </c>
      <c r="BE1047" s="141">
        <f>IF(N1047="základní",J1047,0)</f>
        <v>0</v>
      </c>
      <c r="BF1047" s="141">
        <f>IF(N1047="snížená",J1047,0)</f>
        <v>0</v>
      </c>
      <c r="BG1047" s="141">
        <f>IF(N1047="zákl. přenesená",J1047,0)</f>
        <v>0</v>
      </c>
      <c r="BH1047" s="141">
        <f>IF(N1047="sníž. přenesená",J1047,0)</f>
        <v>0</v>
      </c>
      <c r="BI1047" s="141">
        <f>IF(N1047="nulová",J1047,0)</f>
        <v>0</v>
      </c>
      <c r="BJ1047" s="18" t="s">
        <v>40</v>
      </c>
      <c r="BK1047" s="141">
        <f>ROUND(I1047*H1047,2)</f>
        <v>0</v>
      </c>
      <c r="BL1047" s="18" t="s">
        <v>244</v>
      </c>
      <c r="BM1047" s="140" t="s">
        <v>2221</v>
      </c>
    </row>
    <row r="1048" spans="2:65" s="1" customFormat="1">
      <c r="B1048" s="34"/>
      <c r="D1048" s="163" t="s">
        <v>174</v>
      </c>
      <c r="F1048" s="164" t="s">
        <v>2222</v>
      </c>
      <c r="I1048" s="165"/>
      <c r="L1048" s="34"/>
      <c r="M1048" s="166"/>
      <c r="T1048" s="55"/>
      <c r="AT1048" s="18" t="s">
        <v>174</v>
      </c>
      <c r="AU1048" s="18" t="s">
        <v>89</v>
      </c>
    </row>
    <row r="1049" spans="2:65" s="12" customFormat="1">
      <c r="B1049" s="142"/>
      <c r="D1049" s="143" t="s">
        <v>159</v>
      </c>
      <c r="E1049" s="144" t="s">
        <v>32</v>
      </c>
      <c r="F1049" s="145" t="s">
        <v>1603</v>
      </c>
      <c r="H1049" s="144" t="s">
        <v>32</v>
      </c>
      <c r="I1049" s="146"/>
      <c r="L1049" s="142"/>
      <c r="M1049" s="147"/>
      <c r="T1049" s="148"/>
      <c r="AT1049" s="144" t="s">
        <v>159</v>
      </c>
      <c r="AU1049" s="144" t="s">
        <v>89</v>
      </c>
      <c r="AV1049" s="12" t="s">
        <v>40</v>
      </c>
      <c r="AW1049" s="12" t="s">
        <v>38</v>
      </c>
      <c r="AX1049" s="12" t="s">
        <v>80</v>
      </c>
      <c r="AY1049" s="144" t="s">
        <v>150</v>
      </c>
    </row>
    <row r="1050" spans="2:65" s="12" customFormat="1">
      <c r="B1050" s="142"/>
      <c r="D1050" s="143" t="s">
        <v>159</v>
      </c>
      <c r="E1050" s="144" t="s">
        <v>32</v>
      </c>
      <c r="F1050" s="145" t="s">
        <v>2186</v>
      </c>
      <c r="H1050" s="144" t="s">
        <v>32</v>
      </c>
      <c r="I1050" s="146"/>
      <c r="L1050" s="142"/>
      <c r="M1050" s="147"/>
      <c r="T1050" s="148"/>
      <c r="AT1050" s="144" t="s">
        <v>159</v>
      </c>
      <c r="AU1050" s="144" t="s">
        <v>89</v>
      </c>
      <c r="AV1050" s="12" t="s">
        <v>40</v>
      </c>
      <c r="AW1050" s="12" t="s">
        <v>38</v>
      </c>
      <c r="AX1050" s="12" t="s">
        <v>80</v>
      </c>
      <c r="AY1050" s="144" t="s">
        <v>150</v>
      </c>
    </row>
    <row r="1051" spans="2:65" s="13" customFormat="1">
      <c r="B1051" s="149"/>
      <c r="D1051" s="143" t="s">
        <v>159</v>
      </c>
      <c r="E1051" s="150" t="s">
        <v>32</v>
      </c>
      <c r="F1051" s="151" t="s">
        <v>1496</v>
      </c>
      <c r="H1051" s="152">
        <v>10</v>
      </c>
      <c r="I1051" s="153"/>
      <c r="L1051" s="149"/>
      <c r="M1051" s="154"/>
      <c r="T1051" s="155"/>
      <c r="AT1051" s="150" t="s">
        <v>159</v>
      </c>
      <c r="AU1051" s="150" t="s">
        <v>89</v>
      </c>
      <c r="AV1051" s="13" t="s">
        <v>89</v>
      </c>
      <c r="AW1051" s="13" t="s">
        <v>38</v>
      </c>
      <c r="AX1051" s="13" t="s">
        <v>40</v>
      </c>
      <c r="AY1051" s="150" t="s">
        <v>150</v>
      </c>
    </row>
    <row r="1052" spans="2:65" s="1" customFormat="1" ht="21.75" customHeight="1">
      <c r="B1052" s="34"/>
      <c r="C1052" s="129" t="s">
        <v>757</v>
      </c>
      <c r="D1052" s="129" t="s">
        <v>152</v>
      </c>
      <c r="E1052" s="130" t="s">
        <v>2223</v>
      </c>
      <c r="F1052" s="131" t="s">
        <v>2224</v>
      </c>
      <c r="G1052" s="132" t="s">
        <v>1024</v>
      </c>
      <c r="H1052" s="133">
        <v>22</v>
      </c>
      <c r="I1052" s="134"/>
      <c r="J1052" s="135">
        <f>ROUND(I1052*H1052,2)</f>
        <v>0</v>
      </c>
      <c r="K1052" s="131" t="s">
        <v>172</v>
      </c>
      <c r="L1052" s="34"/>
      <c r="M1052" s="136" t="s">
        <v>32</v>
      </c>
      <c r="N1052" s="137" t="s">
        <v>51</v>
      </c>
      <c r="P1052" s="138">
        <f>O1052*H1052</f>
        <v>0</v>
      </c>
      <c r="Q1052" s="138">
        <v>0</v>
      </c>
      <c r="R1052" s="138">
        <f>Q1052*H1052</f>
        <v>0</v>
      </c>
      <c r="S1052" s="138">
        <v>1.9460000000000002E-2</v>
      </c>
      <c r="T1052" s="139">
        <f>S1052*H1052</f>
        <v>0.42812000000000006</v>
      </c>
      <c r="AR1052" s="140" t="s">
        <v>244</v>
      </c>
      <c r="AT1052" s="140" t="s">
        <v>152</v>
      </c>
      <c r="AU1052" s="140" t="s">
        <v>89</v>
      </c>
      <c r="AY1052" s="18" t="s">
        <v>150</v>
      </c>
      <c r="BE1052" s="141">
        <f>IF(N1052="základní",J1052,0)</f>
        <v>0</v>
      </c>
      <c r="BF1052" s="141">
        <f>IF(N1052="snížená",J1052,0)</f>
        <v>0</v>
      </c>
      <c r="BG1052" s="141">
        <f>IF(N1052="zákl. přenesená",J1052,0)</f>
        <v>0</v>
      </c>
      <c r="BH1052" s="141">
        <f>IF(N1052="sníž. přenesená",J1052,0)</f>
        <v>0</v>
      </c>
      <c r="BI1052" s="141">
        <f>IF(N1052="nulová",J1052,0)</f>
        <v>0</v>
      </c>
      <c r="BJ1052" s="18" t="s">
        <v>40</v>
      </c>
      <c r="BK1052" s="141">
        <f>ROUND(I1052*H1052,2)</f>
        <v>0</v>
      </c>
      <c r="BL1052" s="18" t="s">
        <v>244</v>
      </c>
      <c r="BM1052" s="140" t="s">
        <v>2225</v>
      </c>
    </row>
    <row r="1053" spans="2:65" s="1" customFormat="1">
      <c r="B1053" s="34"/>
      <c r="D1053" s="163" t="s">
        <v>174</v>
      </c>
      <c r="F1053" s="164" t="s">
        <v>2226</v>
      </c>
      <c r="I1053" s="165"/>
      <c r="L1053" s="34"/>
      <c r="M1053" s="166"/>
      <c r="T1053" s="55"/>
      <c r="AT1053" s="18" t="s">
        <v>174</v>
      </c>
      <c r="AU1053" s="18" t="s">
        <v>89</v>
      </c>
    </row>
    <row r="1054" spans="2:65" s="12" customFormat="1">
      <c r="B1054" s="142"/>
      <c r="D1054" s="143" t="s">
        <v>159</v>
      </c>
      <c r="E1054" s="144" t="s">
        <v>32</v>
      </c>
      <c r="F1054" s="145" t="s">
        <v>1603</v>
      </c>
      <c r="H1054" s="144" t="s">
        <v>32</v>
      </c>
      <c r="I1054" s="146"/>
      <c r="L1054" s="142"/>
      <c r="M1054" s="147"/>
      <c r="T1054" s="148"/>
      <c r="AT1054" s="144" t="s">
        <v>159</v>
      </c>
      <c r="AU1054" s="144" t="s">
        <v>89</v>
      </c>
      <c r="AV1054" s="12" t="s">
        <v>40</v>
      </c>
      <c r="AW1054" s="12" t="s">
        <v>38</v>
      </c>
      <c r="AX1054" s="12" t="s">
        <v>80</v>
      </c>
      <c r="AY1054" s="144" t="s">
        <v>150</v>
      </c>
    </row>
    <row r="1055" spans="2:65" s="12" customFormat="1">
      <c r="B1055" s="142"/>
      <c r="D1055" s="143" t="s">
        <v>159</v>
      </c>
      <c r="E1055" s="144" t="s">
        <v>32</v>
      </c>
      <c r="F1055" s="145" t="s">
        <v>2182</v>
      </c>
      <c r="H1055" s="144" t="s">
        <v>32</v>
      </c>
      <c r="I1055" s="146"/>
      <c r="L1055" s="142"/>
      <c r="M1055" s="147"/>
      <c r="T1055" s="148"/>
      <c r="AT1055" s="144" t="s">
        <v>159</v>
      </c>
      <c r="AU1055" s="144" t="s">
        <v>89</v>
      </c>
      <c r="AV1055" s="12" t="s">
        <v>40</v>
      </c>
      <c r="AW1055" s="12" t="s">
        <v>38</v>
      </c>
      <c r="AX1055" s="12" t="s">
        <v>80</v>
      </c>
      <c r="AY1055" s="144" t="s">
        <v>150</v>
      </c>
    </row>
    <row r="1056" spans="2:65" s="13" customFormat="1">
      <c r="B1056" s="149"/>
      <c r="D1056" s="143" t="s">
        <v>159</v>
      </c>
      <c r="E1056" s="150" t="s">
        <v>32</v>
      </c>
      <c r="F1056" s="151" t="s">
        <v>1498</v>
      </c>
      <c r="H1056" s="152">
        <v>22</v>
      </c>
      <c r="I1056" s="153"/>
      <c r="L1056" s="149"/>
      <c r="M1056" s="154"/>
      <c r="T1056" s="155"/>
      <c r="AT1056" s="150" t="s">
        <v>159</v>
      </c>
      <c r="AU1056" s="150" t="s">
        <v>89</v>
      </c>
      <c r="AV1056" s="13" t="s">
        <v>89</v>
      </c>
      <c r="AW1056" s="13" t="s">
        <v>38</v>
      </c>
      <c r="AX1056" s="13" t="s">
        <v>40</v>
      </c>
      <c r="AY1056" s="150" t="s">
        <v>150</v>
      </c>
    </row>
    <row r="1057" spans="2:65" s="1" customFormat="1" ht="21.75" customHeight="1">
      <c r="B1057" s="34"/>
      <c r="C1057" s="129" t="s">
        <v>764</v>
      </c>
      <c r="D1057" s="129" t="s">
        <v>152</v>
      </c>
      <c r="E1057" s="130" t="s">
        <v>2227</v>
      </c>
      <c r="F1057" s="131" t="s">
        <v>2228</v>
      </c>
      <c r="G1057" s="132" t="s">
        <v>1024</v>
      </c>
      <c r="H1057" s="133">
        <v>3</v>
      </c>
      <c r="I1057" s="134"/>
      <c r="J1057" s="135">
        <f>ROUND(I1057*H1057,2)</f>
        <v>0</v>
      </c>
      <c r="K1057" s="131" t="s">
        <v>172</v>
      </c>
      <c r="L1057" s="34"/>
      <c r="M1057" s="136" t="s">
        <v>32</v>
      </c>
      <c r="N1057" s="137" t="s">
        <v>51</v>
      </c>
      <c r="P1057" s="138">
        <f>O1057*H1057</f>
        <v>0</v>
      </c>
      <c r="Q1057" s="138">
        <v>0</v>
      </c>
      <c r="R1057" s="138">
        <f>Q1057*H1057</f>
        <v>0</v>
      </c>
      <c r="S1057" s="138">
        <v>6.6E-3</v>
      </c>
      <c r="T1057" s="139">
        <f>S1057*H1057</f>
        <v>1.9799999999999998E-2</v>
      </c>
      <c r="AR1057" s="140" t="s">
        <v>244</v>
      </c>
      <c r="AT1057" s="140" t="s">
        <v>152</v>
      </c>
      <c r="AU1057" s="140" t="s">
        <v>89</v>
      </c>
      <c r="AY1057" s="18" t="s">
        <v>150</v>
      </c>
      <c r="BE1057" s="141">
        <f>IF(N1057="základní",J1057,0)</f>
        <v>0</v>
      </c>
      <c r="BF1057" s="141">
        <f>IF(N1057="snížená",J1057,0)</f>
        <v>0</v>
      </c>
      <c r="BG1057" s="141">
        <f>IF(N1057="zákl. přenesená",J1057,0)</f>
        <v>0</v>
      </c>
      <c r="BH1057" s="141">
        <f>IF(N1057="sníž. přenesená",J1057,0)</f>
        <v>0</v>
      </c>
      <c r="BI1057" s="141">
        <f>IF(N1057="nulová",J1057,0)</f>
        <v>0</v>
      </c>
      <c r="BJ1057" s="18" t="s">
        <v>40</v>
      </c>
      <c r="BK1057" s="141">
        <f>ROUND(I1057*H1057,2)</f>
        <v>0</v>
      </c>
      <c r="BL1057" s="18" t="s">
        <v>244</v>
      </c>
      <c r="BM1057" s="140" t="s">
        <v>2229</v>
      </c>
    </row>
    <row r="1058" spans="2:65" s="1" customFormat="1">
      <c r="B1058" s="34"/>
      <c r="D1058" s="163" t="s">
        <v>174</v>
      </c>
      <c r="F1058" s="164" t="s">
        <v>2230</v>
      </c>
      <c r="I1058" s="165"/>
      <c r="L1058" s="34"/>
      <c r="M1058" s="166"/>
      <c r="T1058" s="55"/>
      <c r="AT1058" s="18" t="s">
        <v>174</v>
      </c>
      <c r="AU1058" s="18" t="s">
        <v>89</v>
      </c>
    </row>
    <row r="1059" spans="2:65" s="12" customFormat="1">
      <c r="B1059" s="142"/>
      <c r="D1059" s="143" t="s">
        <v>159</v>
      </c>
      <c r="E1059" s="144" t="s">
        <v>32</v>
      </c>
      <c r="F1059" s="145" t="s">
        <v>1603</v>
      </c>
      <c r="H1059" s="144" t="s">
        <v>32</v>
      </c>
      <c r="I1059" s="146"/>
      <c r="L1059" s="142"/>
      <c r="M1059" s="147"/>
      <c r="T1059" s="148"/>
      <c r="AT1059" s="144" t="s">
        <v>159</v>
      </c>
      <c r="AU1059" s="144" t="s">
        <v>89</v>
      </c>
      <c r="AV1059" s="12" t="s">
        <v>40</v>
      </c>
      <c r="AW1059" s="12" t="s">
        <v>38</v>
      </c>
      <c r="AX1059" s="12" t="s">
        <v>80</v>
      </c>
      <c r="AY1059" s="144" t="s">
        <v>150</v>
      </c>
    </row>
    <row r="1060" spans="2:65" s="12" customFormat="1">
      <c r="B1060" s="142"/>
      <c r="D1060" s="143" t="s">
        <v>159</v>
      </c>
      <c r="E1060" s="144" t="s">
        <v>32</v>
      </c>
      <c r="F1060" s="145" t="s">
        <v>2183</v>
      </c>
      <c r="H1060" s="144" t="s">
        <v>32</v>
      </c>
      <c r="I1060" s="146"/>
      <c r="L1060" s="142"/>
      <c r="M1060" s="147"/>
      <c r="T1060" s="148"/>
      <c r="AT1060" s="144" t="s">
        <v>159</v>
      </c>
      <c r="AU1060" s="144" t="s">
        <v>89</v>
      </c>
      <c r="AV1060" s="12" t="s">
        <v>40</v>
      </c>
      <c r="AW1060" s="12" t="s">
        <v>38</v>
      </c>
      <c r="AX1060" s="12" t="s">
        <v>80</v>
      </c>
      <c r="AY1060" s="144" t="s">
        <v>150</v>
      </c>
    </row>
    <row r="1061" spans="2:65" s="13" customFormat="1">
      <c r="B1061" s="149"/>
      <c r="D1061" s="143" t="s">
        <v>159</v>
      </c>
      <c r="E1061" s="150" t="s">
        <v>32</v>
      </c>
      <c r="F1061" s="151" t="s">
        <v>1500</v>
      </c>
      <c r="H1061" s="152">
        <v>3</v>
      </c>
      <c r="I1061" s="153"/>
      <c r="L1061" s="149"/>
      <c r="M1061" s="154"/>
      <c r="T1061" s="155"/>
      <c r="AT1061" s="150" t="s">
        <v>159</v>
      </c>
      <c r="AU1061" s="150" t="s">
        <v>89</v>
      </c>
      <c r="AV1061" s="13" t="s">
        <v>89</v>
      </c>
      <c r="AW1061" s="13" t="s">
        <v>38</v>
      </c>
      <c r="AX1061" s="13" t="s">
        <v>40</v>
      </c>
      <c r="AY1061" s="150" t="s">
        <v>150</v>
      </c>
    </row>
    <row r="1062" spans="2:65" s="1" customFormat="1" ht="21.75" customHeight="1">
      <c r="B1062" s="34"/>
      <c r="C1062" s="129" t="s">
        <v>769</v>
      </c>
      <c r="D1062" s="129" t="s">
        <v>152</v>
      </c>
      <c r="E1062" s="130" t="s">
        <v>2231</v>
      </c>
      <c r="F1062" s="131" t="s">
        <v>2232</v>
      </c>
      <c r="G1062" s="132" t="s">
        <v>1024</v>
      </c>
      <c r="H1062" s="133">
        <v>25</v>
      </c>
      <c r="I1062" s="134"/>
      <c r="J1062" s="135">
        <f>ROUND(I1062*H1062,2)</f>
        <v>0</v>
      </c>
      <c r="K1062" s="131" t="s">
        <v>172</v>
      </c>
      <c r="L1062" s="34"/>
      <c r="M1062" s="136" t="s">
        <v>32</v>
      </c>
      <c r="N1062" s="137" t="s">
        <v>51</v>
      </c>
      <c r="P1062" s="138">
        <f>O1062*H1062</f>
        <v>0</v>
      </c>
      <c r="Q1062" s="138">
        <v>2.2300000000000002E-3</v>
      </c>
      <c r="R1062" s="138">
        <f>Q1062*H1062</f>
        <v>5.5750000000000008E-2</v>
      </c>
      <c r="S1062" s="138">
        <v>0</v>
      </c>
      <c r="T1062" s="139">
        <f>S1062*H1062</f>
        <v>0</v>
      </c>
      <c r="AR1062" s="140" t="s">
        <v>244</v>
      </c>
      <c r="AT1062" s="140" t="s">
        <v>152</v>
      </c>
      <c r="AU1062" s="140" t="s">
        <v>89</v>
      </c>
      <c r="AY1062" s="18" t="s">
        <v>150</v>
      </c>
      <c r="BE1062" s="141">
        <f>IF(N1062="základní",J1062,0)</f>
        <v>0</v>
      </c>
      <c r="BF1062" s="141">
        <f>IF(N1062="snížená",J1062,0)</f>
        <v>0</v>
      </c>
      <c r="BG1062" s="141">
        <f>IF(N1062="zákl. přenesená",J1062,0)</f>
        <v>0</v>
      </c>
      <c r="BH1062" s="141">
        <f>IF(N1062="sníž. přenesená",J1062,0)</f>
        <v>0</v>
      </c>
      <c r="BI1062" s="141">
        <f>IF(N1062="nulová",J1062,0)</f>
        <v>0</v>
      </c>
      <c r="BJ1062" s="18" t="s">
        <v>40</v>
      </c>
      <c r="BK1062" s="141">
        <f>ROUND(I1062*H1062,2)</f>
        <v>0</v>
      </c>
      <c r="BL1062" s="18" t="s">
        <v>244</v>
      </c>
      <c r="BM1062" s="140" t="s">
        <v>2233</v>
      </c>
    </row>
    <row r="1063" spans="2:65" s="1" customFormat="1">
      <c r="B1063" s="34"/>
      <c r="D1063" s="163" t="s">
        <v>174</v>
      </c>
      <c r="F1063" s="164" t="s">
        <v>2234</v>
      </c>
      <c r="I1063" s="165"/>
      <c r="L1063" s="34"/>
      <c r="M1063" s="166"/>
      <c r="T1063" s="55"/>
      <c r="AT1063" s="18" t="s">
        <v>174</v>
      </c>
      <c r="AU1063" s="18" t="s">
        <v>89</v>
      </c>
    </row>
    <row r="1064" spans="2:65" s="12" customFormat="1">
      <c r="B1064" s="142"/>
      <c r="D1064" s="143" t="s">
        <v>159</v>
      </c>
      <c r="E1064" s="144" t="s">
        <v>32</v>
      </c>
      <c r="F1064" s="145" t="s">
        <v>1603</v>
      </c>
      <c r="H1064" s="144" t="s">
        <v>32</v>
      </c>
      <c r="I1064" s="146"/>
      <c r="L1064" s="142"/>
      <c r="M1064" s="147"/>
      <c r="T1064" s="148"/>
      <c r="AT1064" s="144" t="s">
        <v>159</v>
      </c>
      <c r="AU1064" s="144" t="s">
        <v>89</v>
      </c>
      <c r="AV1064" s="12" t="s">
        <v>40</v>
      </c>
      <c r="AW1064" s="12" t="s">
        <v>38</v>
      </c>
      <c r="AX1064" s="12" t="s">
        <v>80</v>
      </c>
      <c r="AY1064" s="144" t="s">
        <v>150</v>
      </c>
    </row>
    <row r="1065" spans="2:65" s="12" customFormat="1">
      <c r="B1065" s="142"/>
      <c r="D1065" s="143" t="s">
        <v>159</v>
      </c>
      <c r="E1065" s="144" t="s">
        <v>32</v>
      </c>
      <c r="F1065" s="145" t="s">
        <v>2182</v>
      </c>
      <c r="H1065" s="144" t="s">
        <v>32</v>
      </c>
      <c r="I1065" s="146"/>
      <c r="L1065" s="142"/>
      <c r="M1065" s="147"/>
      <c r="T1065" s="148"/>
      <c r="AT1065" s="144" t="s">
        <v>159</v>
      </c>
      <c r="AU1065" s="144" t="s">
        <v>89</v>
      </c>
      <c r="AV1065" s="12" t="s">
        <v>40</v>
      </c>
      <c r="AW1065" s="12" t="s">
        <v>38</v>
      </c>
      <c r="AX1065" s="12" t="s">
        <v>80</v>
      </c>
      <c r="AY1065" s="144" t="s">
        <v>150</v>
      </c>
    </row>
    <row r="1066" spans="2:65" s="12" customFormat="1">
      <c r="B1066" s="142"/>
      <c r="D1066" s="143" t="s">
        <v>159</v>
      </c>
      <c r="E1066" s="144" t="s">
        <v>32</v>
      </c>
      <c r="F1066" s="145" t="s">
        <v>2183</v>
      </c>
      <c r="H1066" s="144" t="s">
        <v>32</v>
      </c>
      <c r="I1066" s="146"/>
      <c r="L1066" s="142"/>
      <c r="M1066" s="147"/>
      <c r="T1066" s="148"/>
      <c r="AT1066" s="144" t="s">
        <v>159</v>
      </c>
      <c r="AU1066" s="144" t="s">
        <v>89</v>
      </c>
      <c r="AV1066" s="12" t="s">
        <v>40</v>
      </c>
      <c r="AW1066" s="12" t="s">
        <v>38</v>
      </c>
      <c r="AX1066" s="12" t="s">
        <v>80</v>
      </c>
      <c r="AY1066" s="144" t="s">
        <v>150</v>
      </c>
    </row>
    <row r="1067" spans="2:65" s="13" customFormat="1">
      <c r="B1067" s="149"/>
      <c r="D1067" s="143" t="s">
        <v>159</v>
      </c>
      <c r="E1067" s="150" t="s">
        <v>32</v>
      </c>
      <c r="F1067" s="151" t="s">
        <v>1502</v>
      </c>
      <c r="H1067" s="152">
        <v>25</v>
      </c>
      <c r="I1067" s="153"/>
      <c r="L1067" s="149"/>
      <c r="M1067" s="154"/>
      <c r="T1067" s="155"/>
      <c r="AT1067" s="150" t="s">
        <v>159</v>
      </c>
      <c r="AU1067" s="150" t="s">
        <v>89</v>
      </c>
      <c r="AV1067" s="13" t="s">
        <v>89</v>
      </c>
      <c r="AW1067" s="13" t="s">
        <v>38</v>
      </c>
      <c r="AX1067" s="13" t="s">
        <v>40</v>
      </c>
      <c r="AY1067" s="150" t="s">
        <v>150</v>
      </c>
    </row>
    <row r="1068" spans="2:65" s="1" customFormat="1" ht="16.5" customHeight="1">
      <c r="B1068" s="34"/>
      <c r="C1068" s="129" t="s">
        <v>778</v>
      </c>
      <c r="D1068" s="129" t="s">
        <v>152</v>
      </c>
      <c r="E1068" s="130" t="s">
        <v>2235</v>
      </c>
      <c r="F1068" s="131" t="s">
        <v>2236</v>
      </c>
      <c r="G1068" s="132" t="s">
        <v>1024</v>
      </c>
      <c r="H1068" s="133">
        <v>1</v>
      </c>
      <c r="I1068" s="134"/>
      <c r="J1068" s="135">
        <f>ROUND(I1068*H1068,2)</f>
        <v>0</v>
      </c>
      <c r="K1068" s="131" t="s">
        <v>172</v>
      </c>
      <c r="L1068" s="34"/>
      <c r="M1068" s="136" t="s">
        <v>32</v>
      </c>
      <c r="N1068" s="137" t="s">
        <v>51</v>
      </c>
      <c r="P1068" s="138">
        <f>O1068*H1068</f>
        <v>0</v>
      </c>
      <c r="Q1068" s="138">
        <v>0</v>
      </c>
      <c r="R1068" s="138">
        <f>Q1068*H1068</f>
        <v>0</v>
      </c>
      <c r="S1068" s="138">
        <v>1.7600000000000001E-2</v>
      </c>
      <c r="T1068" s="139">
        <f>S1068*H1068</f>
        <v>1.7600000000000001E-2</v>
      </c>
      <c r="AR1068" s="140" t="s">
        <v>244</v>
      </c>
      <c r="AT1068" s="140" t="s">
        <v>152</v>
      </c>
      <c r="AU1068" s="140" t="s">
        <v>89</v>
      </c>
      <c r="AY1068" s="18" t="s">
        <v>150</v>
      </c>
      <c r="BE1068" s="141">
        <f>IF(N1068="základní",J1068,0)</f>
        <v>0</v>
      </c>
      <c r="BF1068" s="141">
        <f>IF(N1068="snížená",J1068,0)</f>
        <v>0</v>
      </c>
      <c r="BG1068" s="141">
        <f>IF(N1068="zákl. přenesená",J1068,0)</f>
        <v>0</v>
      </c>
      <c r="BH1068" s="141">
        <f>IF(N1068="sníž. přenesená",J1068,0)</f>
        <v>0</v>
      </c>
      <c r="BI1068" s="141">
        <f>IF(N1068="nulová",J1068,0)</f>
        <v>0</v>
      </c>
      <c r="BJ1068" s="18" t="s">
        <v>40</v>
      </c>
      <c r="BK1068" s="141">
        <f>ROUND(I1068*H1068,2)</f>
        <v>0</v>
      </c>
      <c r="BL1068" s="18" t="s">
        <v>244</v>
      </c>
      <c r="BM1068" s="140" t="s">
        <v>2237</v>
      </c>
    </row>
    <row r="1069" spans="2:65" s="1" customFormat="1">
      <c r="B1069" s="34"/>
      <c r="D1069" s="163" t="s">
        <v>174</v>
      </c>
      <c r="F1069" s="164" t="s">
        <v>2238</v>
      </c>
      <c r="I1069" s="165"/>
      <c r="L1069" s="34"/>
      <c r="M1069" s="166"/>
      <c r="T1069" s="55"/>
      <c r="AT1069" s="18" t="s">
        <v>174</v>
      </c>
      <c r="AU1069" s="18" t="s">
        <v>89</v>
      </c>
    </row>
    <row r="1070" spans="2:65" s="12" customFormat="1">
      <c r="B1070" s="142"/>
      <c r="D1070" s="143" t="s">
        <v>159</v>
      </c>
      <c r="E1070" s="144" t="s">
        <v>32</v>
      </c>
      <c r="F1070" s="145" t="s">
        <v>1603</v>
      </c>
      <c r="H1070" s="144" t="s">
        <v>32</v>
      </c>
      <c r="I1070" s="146"/>
      <c r="L1070" s="142"/>
      <c r="M1070" s="147"/>
      <c r="T1070" s="148"/>
      <c r="AT1070" s="144" t="s">
        <v>159</v>
      </c>
      <c r="AU1070" s="144" t="s">
        <v>89</v>
      </c>
      <c r="AV1070" s="12" t="s">
        <v>40</v>
      </c>
      <c r="AW1070" s="12" t="s">
        <v>38</v>
      </c>
      <c r="AX1070" s="12" t="s">
        <v>80</v>
      </c>
      <c r="AY1070" s="144" t="s">
        <v>150</v>
      </c>
    </row>
    <row r="1071" spans="2:65" s="12" customFormat="1">
      <c r="B1071" s="142"/>
      <c r="D1071" s="143" t="s">
        <v>159</v>
      </c>
      <c r="E1071" s="144" t="s">
        <v>32</v>
      </c>
      <c r="F1071" s="145" t="s">
        <v>2185</v>
      </c>
      <c r="H1071" s="144" t="s">
        <v>32</v>
      </c>
      <c r="I1071" s="146"/>
      <c r="L1071" s="142"/>
      <c r="M1071" s="147"/>
      <c r="T1071" s="148"/>
      <c r="AT1071" s="144" t="s">
        <v>159</v>
      </c>
      <c r="AU1071" s="144" t="s">
        <v>89</v>
      </c>
      <c r="AV1071" s="12" t="s">
        <v>40</v>
      </c>
      <c r="AW1071" s="12" t="s">
        <v>38</v>
      </c>
      <c r="AX1071" s="12" t="s">
        <v>80</v>
      </c>
      <c r="AY1071" s="144" t="s">
        <v>150</v>
      </c>
    </row>
    <row r="1072" spans="2:65" s="13" customFormat="1">
      <c r="B1072" s="149"/>
      <c r="D1072" s="143" t="s">
        <v>159</v>
      </c>
      <c r="E1072" s="150" t="s">
        <v>32</v>
      </c>
      <c r="F1072" s="151" t="s">
        <v>1504</v>
      </c>
      <c r="H1072" s="152">
        <v>1</v>
      </c>
      <c r="I1072" s="153"/>
      <c r="L1072" s="149"/>
      <c r="M1072" s="154"/>
      <c r="T1072" s="155"/>
      <c r="AT1072" s="150" t="s">
        <v>159</v>
      </c>
      <c r="AU1072" s="150" t="s">
        <v>89</v>
      </c>
      <c r="AV1072" s="13" t="s">
        <v>89</v>
      </c>
      <c r="AW1072" s="13" t="s">
        <v>38</v>
      </c>
      <c r="AX1072" s="13" t="s">
        <v>40</v>
      </c>
      <c r="AY1072" s="150" t="s">
        <v>150</v>
      </c>
    </row>
    <row r="1073" spans="2:65" s="1" customFormat="1" ht="16.5" customHeight="1">
      <c r="B1073" s="34"/>
      <c r="C1073" s="129" t="s">
        <v>784</v>
      </c>
      <c r="D1073" s="129" t="s">
        <v>152</v>
      </c>
      <c r="E1073" s="130" t="s">
        <v>2239</v>
      </c>
      <c r="F1073" s="131" t="s">
        <v>2240</v>
      </c>
      <c r="G1073" s="132" t="s">
        <v>171</v>
      </c>
      <c r="H1073" s="133">
        <v>1</v>
      </c>
      <c r="I1073" s="134"/>
      <c r="J1073" s="135">
        <f>ROUND(I1073*H1073,2)</f>
        <v>0</v>
      </c>
      <c r="K1073" s="131" t="s">
        <v>172</v>
      </c>
      <c r="L1073" s="34"/>
      <c r="M1073" s="136" t="s">
        <v>32</v>
      </c>
      <c r="N1073" s="137" t="s">
        <v>51</v>
      </c>
      <c r="P1073" s="138">
        <f>O1073*H1073</f>
        <v>0</v>
      </c>
      <c r="Q1073" s="138">
        <v>1.89E-3</v>
      </c>
      <c r="R1073" s="138">
        <f>Q1073*H1073</f>
        <v>1.89E-3</v>
      </c>
      <c r="S1073" s="138">
        <v>0</v>
      </c>
      <c r="T1073" s="139">
        <f>S1073*H1073</f>
        <v>0</v>
      </c>
      <c r="AR1073" s="140" t="s">
        <v>244</v>
      </c>
      <c r="AT1073" s="140" t="s">
        <v>152</v>
      </c>
      <c r="AU1073" s="140" t="s">
        <v>89</v>
      </c>
      <c r="AY1073" s="18" t="s">
        <v>150</v>
      </c>
      <c r="BE1073" s="141">
        <f>IF(N1073="základní",J1073,0)</f>
        <v>0</v>
      </c>
      <c r="BF1073" s="141">
        <f>IF(N1073="snížená",J1073,0)</f>
        <v>0</v>
      </c>
      <c r="BG1073" s="141">
        <f>IF(N1073="zákl. přenesená",J1073,0)</f>
        <v>0</v>
      </c>
      <c r="BH1073" s="141">
        <f>IF(N1073="sníž. přenesená",J1073,0)</f>
        <v>0</v>
      </c>
      <c r="BI1073" s="141">
        <f>IF(N1073="nulová",J1073,0)</f>
        <v>0</v>
      </c>
      <c r="BJ1073" s="18" t="s">
        <v>40</v>
      </c>
      <c r="BK1073" s="141">
        <f>ROUND(I1073*H1073,2)</f>
        <v>0</v>
      </c>
      <c r="BL1073" s="18" t="s">
        <v>244</v>
      </c>
      <c r="BM1073" s="140" t="s">
        <v>2241</v>
      </c>
    </row>
    <row r="1074" spans="2:65" s="1" customFormat="1">
      <c r="B1074" s="34"/>
      <c r="D1074" s="163" t="s">
        <v>174</v>
      </c>
      <c r="F1074" s="164" t="s">
        <v>2242</v>
      </c>
      <c r="I1074" s="165"/>
      <c r="L1074" s="34"/>
      <c r="M1074" s="166"/>
      <c r="T1074" s="55"/>
      <c r="AT1074" s="18" t="s">
        <v>174</v>
      </c>
      <c r="AU1074" s="18" t="s">
        <v>89</v>
      </c>
    </row>
    <row r="1075" spans="2:65" s="12" customFormat="1">
      <c r="B1075" s="142"/>
      <c r="D1075" s="143" t="s">
        <v>159</v>
      </c>
      <c r="E1075" s="144" t="s">
        <v>32</v>
      </c>
      <c r="F1075" s="145" t="s">
        <v>1603</v>
      </c>
      <c r="H1075" s="144" t="s">
        <v>32</v>
      </c>
      <c r="I1075" s="146"/>
      <c r="L1075" s="142"/>
      <c r="M1075" s="147"/>
      <c r="T1075" s="148"/>
      <c r="AT1075" s="144" t="s">
        <v>159</v>
      </c>
      <c r="AU1075" s="144" t="s">
        <v>89</v>
      </c>
      <c r="AV1075" s="12" t="s">
        <v>40</v>
      </c>
      <c r="AW1075" s="12" t="s">
        <v>38</v>
      </c>
      <c r="AX1075" s="12" t="s">
        <v>80</v>
      </c>
      <c r="AY1075" s="144" t="s">
        <v>150</v>
      </c>
    </row>
    <row r="1076" spans="2:65" s="12" customFormat="1">
      <c r="B1076" s="142"/>
      <c r="D1076" s="143" t="s">
        <v>159</v>
      </c>
      <c r="E1076" s="144" t="s">
        <v>32</v>
      </c>
      <c r="F1076" s="145" t="s">
        <v>2185</v>
      </c>
      <c r="H1076" s="144" t="s">
        <v>32</v>
      </c>
      <c r="I1076" s="146"/>
      <c r="L1076" s="142"/>
      <c r="M1076" s="147"/>
      <c r="T1076" s="148"/>
      <c r="AT1076" s="144" t="s">
        <v>159</v>
      </c>
      <c r="AU1076" s="144" t="s">
        <v>89</v>
      </c>
      <c r="AV1076" s="12" t="s">
        <v>40</v>
      </c>
      <c r="AW1076" s="12" t="s">
        <v>38</v>
      </c>
      <c r="AX1076" s="12" t="s">
        <v>80</v>
      </c>
      <c r="AY1076" s="144" t="s">
        <v>150</v>
      </c>
    </row>
    <row r="1077" spans="2:65" s="13" customFormat="1">
      <c r="B1077" s="149"/>
      <c r="D1077" s="143" t="s">
        <v>159</v>
      </c>
      <c r="E1077" s="150" t="s">
        <v>32</v>
      </c>
      <c r="F1077" s="151" t="s">
        <v>1506</v>
      </c>
      <c r="H1077" s="152">
        <v>1</v>
      </c>
      <c r="I1077" s="153"/>
      <c r="L1077" s="149"/>
      <c r="M1077" s="154"/>
      <c r="T1077" s="155"/>
      <c r="AT1077" s="150" t="s">
        <v>159</v>
      </c>
      <c r="AU1077" s="150" t="s">
        <v>89</v>
      </c>
      <c r="AV1077" s="13" t="s">
        <v>89</v>
      </c>
      <c r="AW1077" s="13" t="s">
        <v>38</v>
      </c>
      <c r="AX1077" s="13" t="s">
        <v>40</v>
      </c>
      <c r="AY1077" s="150" t="s">
        <v>150</v>
      </c>
    </row>
    <row r="1078" spans="2:65" s="1" customFormat="1" ht="24.15" customHeight="1">
      <c r="B1078" s="34"/>
      <c r="C1078" s="129" t="s">
        <v>789</v>
      </c>
      <c r="D1078" s="129" t="s">
        <v>152</v>
      </c>
      <c r="E1078" s="130" t="s">
        <v>2243</v>
      </c>
      <c r="F1078" s="131" t="s">
        <v>2244</v>
      </c>
      <c r="G1078" s="132" t="s">
        <v>1024</v>
      </c>
      <c r="H1078" s="133">
        <v>1</v>
      </c>
      <c r="I1078" s="134"/>
      <c r="J1078" s="135">
        <f>ROUND(I1078*H1078,2)</f>
        <v>0</v>
      </c>
      <c r="K1078" s="131" t="s">
        <v>172</v>
      </c>
      <c r="L1078" s="34"/>
      <c r="M1078" s="136" t="s">
        <v>32</v>
      </c>
      <c r="N1078" s="137" t="s">
        <v>51</v>
      </c>
      <c r="P1078" s="138">
        <f>O1078*H1078</f>
        <v>0</v>
      </c>
      <c r="Q1078" s="138">
        <v>0</v>
      </c>
      <c r="R1078" s="138">
        <f>Q1078*H1078</f>
        <v>0</v>
      </c>
      <c r="S1078" s="138">
        <v>2.4500000000000001E-2</v>
      </c>
      <c r="T1078" s="139">
        <f>S1078*H1078</f>
        <v>2.4500000000000001E-2</v>
      </c>
      <c r="AR1078" s="140" t="s">
        <v>244</v>
      </c>
      <c r="AT1078" s="140" t="s">
        <v>152</v>
      </c>
      <c r="AU1078" s="140" t="s">
        <v>89</v>
      </c>
      <c r="AY1078" s="18" t="s">
        <v>150</v>
      </c>
      <c r="BE1078" s="141">
        <f>IF(N1078="základní",J1078,0)</f>
        <v>0</v>
      </c>
      <c r="BF1078" s="141">
        <f>IF(N1078="snížená",J1078,0)</f>
        <v>0</v>
      </c>
      <c r="BG1078" s="141">
        <f>IF(N1078="zákl. přenesená",J1078,0)</f>
        <v>0</v>
      </c>
      <c r="BH1078" s="141">
        <f>IF(N1078="sníž. přenesená",J1078,0)</f>
        <v>0</v>
      </c>
      <c r="BI1078" s="141">
        <f>IF(N1078="nulová",J1078,0)</f>
        <v>0</v>
      </c>
      <c r="BJ1078" s="18" t="s">
        <v>40</v>
      </c>
      <c r="BK1078" s="141">
        <f>ROUND(I1078*H1078,2)</f>
        <v>0</v>
      </c>
      <c r="BL1078" s="18" t="s">
        <v>244</v>
      </c>
      <c r="BM1078" s="140" t="s">
        <v>2245</v>
      </c>
    </row>
    <row r="1079" spans="2:65" s="1" customFormat="1">
      <c r="B1079" s="34"/>
      <c r="D1079" s="163" t="s">
        <v>174</v>
      </c>
      <c r="F1079" s="164" t="s">
        <v>2246</v>
      </c>
      <c r="I1079" s="165"/>
      <c r="L1079" s="34"/>
      <c r="M1079" s="166"/>
      <c r="T1079" s="55"/>
      <c r="AT1079" s="18" t="s">
        <v>174</v>
      </c>
      <c r="AU1079" s="18" t="s">
        <v>89</v>
      </c>
    </row>
    <row r="1080" spans="2:65" s="12" customFormat="1">
      <c r="B1080" s="142"/>
      <c r="D1080" s="143" t="s">
        <v>159</v>
      </c>
      <c r="E1080" s="144" t="s">
        <v>32</v>
      </c>
      <c r="F1080" s="145" t="s">
        <v>1603</v>
      </c>
      <c r="H1080" s="144" t="s">
        <v>32</v>
      </c>
      <c r="I1080" s="146"/>
      <c r="L1080" s="142"/>
      <c r="M1080" s="147"/>
      <c r="T1080" s="148"/>
      <c r="AT1080" s="144" t="s">
        <v>159</v>
      </c>
      <c r="AU1080" s="144" t="s">
        <v>89</v>
      </c>
      <c r="AV1080" s="12" t="s">
        <v>40</v>
      </c>
      <c r="AW1080" s="12" t="s">
        <v>38</v>
      </c>
      <c r="AX1080" s="12" t="s">
        <v>80</v>
      </c>
      <c r="AY1080" s="144" t="s">
        <v>150</v>
      </c>
    </row>
    <row r="1081" spans="2:65" s="12" customFormat="1">
      <c r="B1081" s="142"/>
      <c r="D1081" s="143" t="s">
        <v>159</v>
      </c>
      <c r="E1081" s="144" t="s">
        <v>32</v>
      </c>
      <c r="F1081" s="145" t="s">
        <v>2188</v>
      </c>
      <c r="H1081" s="144" t="s">
        <v>32</v>
      </c>
      <c r="I1081" s="146"/>
      <c r="L1081" s="142"/>
      <c r="M1081" s="147"/>
      <c r="T1081" s="148"/>
      <c r="AT1081" s="144" t="s">
        <v>159</v>
      </c>
      <c r="AU1081" s="144" t="s">
        <v>89</v>
      </c>
      <c r="AV1081" s="12" t="s">
        <v>40</v>
      </c>
      <c r="AW1081" s="12" t="s">
        <v>38</v>
      </c>
      <c r="AX1081" s="12" t="s">
        <v>80</v>
      </c>
      <c r="AY1081" s="144" t="s">
        <v>150</v>
      </c>
    </row>
    <row r="1082" spans="2:65" s="13" customFormat="1">
      <c r="B1082" s="149"/>
      <c r="D1082" s="143" t="s">
        <v>159</v>
      </c>
      <c r="E1082" s="150" t="s">
        <v>32</v>
      </c>
      <c r="F1082" s="151" t="s">
        <v>1508</v>
      </c>
      <c r="H1082" s="152">
        <v>1</v>
      </c>
      <c r="I1082" s="153"/>
      <c r="L1082" s="149"/>
      <c r="M1082" s="154"/>
      <c r="T1082" s="155"/>
      <c r="AT1082" s="150" t="s">
        <v>159</v>
      </c>
      <c r="AU1082" s="150" t="s">
        <v>89</v>
      </c>
      <c r="AV1082" s="13" t="s">
        <v>89</v>
      </c>
      <c r="AW1082" s="13" t="s">
        <v>38</v>
      </c>
      <c r="AX1082" s="13" t="s">
        <v>40</v>
      </c>
      <c r="AY1082" s="150" t="s">
        <v>150</v>
      </c>
    </row>
    <row r="1083" spans="2:65" s="1" customFormat="1" ht="16.5" customHeight="1">
      <c r="B1083" s="34"/>
      <c r="C1083" s="129" t="s">
        <v>794</v>
      </c>
      <c r="D1083" s="129" t="s">
        <v>152</v>
      </c>
      <c r="E1083" s="130" t="s">
        <v>2247</v>
      </c>
      <c r="F1083" s="131" t="s">
        <v>2248</v>
      </c>
      <c r="G1083" s="132" t="s">
        <v>1024</v>
      </c>
      <c r="H1083" s="133">
        <v>1</v>
      </c>
      <c r="I1083" s="134"/>
      <c r="J1083" s="135">
        <f>ROUND(I1083*H1083,2)</f>
        <v>0</v>
      </c>
      <c r="K1083" s="131" t="s">
        <v>172</v>
      </c>
      <c r="L1083" s="34"/>
      <c r="M1083" s="136" t="s">
        <v>32</v>
      </c>
      <c r="N1083" s="137" t="s">
        <v>51</v>
      </c>
      <c r="P1083" s="138">
        <f>O1083*H1083</f>
        <v>0</v>
      </c>
      <c r="Q1083" s="138">
        <v>6.3299999999999997E-3</v>
      </c>
      <c r="R1083" s="138">
        <f>Q1083*H1083</f>
        <v>6.3299999999999997E-3</v>
      </c>
      <c r="S1083" s="138">
        <v>0</v>
      </c>
      <c r="T1083" s="139">
        <f>S1083*H1083</f>
        <v>0</v>
      </c>
      <c r="AR1083" s="140" t="s">
        <v>244</v>
      </c>
      <c r="AT1083" s="140" t="s">
        <v>152</v>
      </c>
      <c r="AU1083" s="140" t="s">
        <v>89</v>
      </c>
      <c r="AY1083" s="18" t="s">
        <v>150</v>
      </c>
      <c r="BE1083" s="141">
        <f>IF(N1083="základní",J1083,0)</f>
        <v>0</v>
      </c>
      <c r="BF1083" s="141">
        <f>IF(N1083="snížená",J1083,0)</f>
        <v>0</v>
      </c>
      <c r="BG1083" s="141">
        <f>IF(N1083="zákl. přenesená",J1083,0)</f>
        <v>0</v>
      </c>
      <c r="BH1083" s="141">
        <f>IF(N1083="sníž. přenesená",J1083,0)</f>
        <v>0</v>
      </c>
      <c r="BI1083" s="141">
        <f>IF(N1083="nulová",J1083,0)</f>
        <v>0</v>
      </c>
      <c r="BJ1083" s="18" t="s">
        <v>40</v>
      </c>
      <c r="BK1083" s="141">
        <f>ROUND(I1083*H1083,2)</f>
        <v>0</v>
      </c>
      <c r="BL1083" s="18" t="s">
        <v>244</v>
      </c>
      <c r="BM1083" s="140" t="s">
        <v>2249</v>
      </c>
    </row>
    <row r="1084" spans="2:65" s="1" customFormat="1">
      <c r="B1084" s="34"/>
      <c r="D1084" s="163" t="s">
        <v>174</v>
      </c>
      <c r="F1084" s="164" t="s">
        <v>2250</v>
      </c>
      <c r="I1084" s="165"/>
      <c r="L1084" s="34"/>
      <c r="M1084" s="166"/>
      <c r="T1084" s="55"/>
      <c r="AT1084" s="18" t="s">
        <v>174</v>
      </c>
      <c r="AU1084" s="18" t="s">
        <v>89</v>
      </c>
    </row>
    <row r="1085" spans="2:65" s="12" customFormat="1">
      <c r="B1085" s="142"/>
      <c r="D1085" s="143" t="s">
        <v>159</v>
      </c>
      <c r="E1085" s="144" t="s">
        <v>32</v>
      </c>
      <c r="F1085" s="145" t="s">
        <v>1603</v>
      </c>
      <c r="H1085" s="144" t="s">
        <v>32</v>
      </c>
      <c r="I1085" s="146"/>
      <c r="L1085" s="142"/>
      <c r="M1085" s="147"/>
      <c r="T1085" s="148"/>
      <c r="AT1085" s="144" t="s">
        <v>159</v>
      </c>
      <c r="AU1085" s="144" t="s">
        <v>89</v>
      </c>
      <c r="AV1085" s="12" t="s">
        <v>40</v>
      </c>
      <c r="AW1085" s="12" t="s">
        <v>38</v>
      </c>
      <c r="AX1085" s="12" t="s">
        <v>80</v>
      </c>
      <c r="AY1085" s="144" t="s">
        <v>150</v>
      </c>
    </row>
    <row r="1086" spans="2:65" s="12" customFormat="1">
      <c r="B1086" s="142"/>
      <c r="D1086" s="143" t="s">
        <v>159</v>
      </c>
      <c r="E1086" s="144" t="s">
        <v>32</v>
      </c>
      <c r="F1086" s="145" t="s">
        <v>2188</v>
      </c>
      <c r="H1086" s="144" t="s">
        <v>32</v>
      </c>
      <c r="I1086" s="146"/>
      <c r="L1086" s="142"/>
      <c r="M1086" s="147"/>
      <c r="T1086" s="148"/>
      <c r="AT1086" s="144" t="s">
        <v>159</v>
      </c>
      <c r="AU1086" s="144" t="s">
        <v>89</v>
      </c>
      <c r="AV1086" s="12" t="s">
        <v>40</v>
      </c>
      <c r="AW1086" s="12" t="s">
        <v>38</v>
      </c>
      <c r="AX1086" s="12" t="s">
        <v>80</v>
      </c>
      <c r="AY1086" s="144" t="s">
        <v>150</v>
      </c>
    </row>
    <row r="1087" spans="2:65" s="13" customFormat="1">
      <c r="B1087" s="149"/>
      <c r="D1087" s="143" t="s">
        <v>159</v>
      </c>
      <c r="E1087" s="150" t="s">
        <v>32</v>
      </c>
      <c r="F1087" s="151" t="s">
        <v>1510</v>
      </c>
      <c r="H1087" s="152">
        <v>1</v>
      </c>
      <c r="I1087" s="153"/>
      <c r="L1087" s="149"/>
      <c r="M1087" s="154"/>
      <c r="T1087" s="155"/>
      <c r="AT1087" s="150" t="s">
        <v>159</v>
      </c>
      <c r="AU1087" s="150" t="s">
        <v>89</v>
      </c>
      <c r="AV1087" s="13" t="s">
        <v>89</v>
      </c>
      <c r="AW1087" s="13" t="s">
        <v>38</v>
      </c>
      <c r="AX1087" s="13" t="s">
        <v>40</v>
      </c>
      <c r="AY1087" s="150" t="s">
        <v>150</v>
      </c>
    </row>
    <row r="1088" spans="2:65" s="1" customFormat="1" ht="24.15" customHeight="1">
      <c r="B1088" s="34"/>
      <c r="C1088" s="129" t="s">
        <v>799</v>
      </c>
      <c r="D1088" s="129" t="s">
        <v>152</v>
      </c>
      <c r="E1088" s="130" t="s">
        <v>2251</v>
      </c>
      <c r="F1088" s="131" t="s">
        <v>2252</v>
      </c>
      <c r="G1088" s="132" t="s">
        <v>1024</v>
      </c>
      <c r="H1088" s="133">
        <v>1</v>
      </c>
      <c r="I1088" s="134"/>
      <c r="J1088" s="135">
        <f>ROUND(I1088*H1088,2)</f>
        <v>0</v>
      </c>
      <c r="K1088" s="131" t="s">
        <v>172</v>
      </c>
      <c r="L1088" s="34"/>
      <c r="M1088" s="136" t="s">
        <v>32</v>
      </c>
      <c r="N1088" s="137" t="s">
        <v>51</v>
      </c>
      <c r="P1088" s="138">
        <f>O1088*H1088</f>
        <v>0</v>
      </c>
      <c r="Q1088" s="138">
        <v>4.2000000000000002E-4</v>
      </c>
      <c r="R1088" s="138">
        <f>Q1088*H1088</f>
        <v>4.2000000000000002E-4</v>
      </c>
      <c r="S1088" s="138">
        <v>0</v>
      </c>
      <c r="T1088" s="139">
        <f>S1088*H1088</f>
        <v>0</v>
      </c>
      <c r="AR1088" s="140" t="s">
        <v>244</v>
      </c>
      <c r="AT1088" s="140" t="s">
        <v>152</v>
      </c>
      <c r="AU1088" s="140" t="s">
        <v>89</v>
      </c>
      <c r="AY1088" s="18" t="s">
        <v>150</v>
      </c>
      <c r="BE1088" s="141">
        <f>IF(N1088="základní",J1088,0)</f>
        <v>0</v>
      </c>
      <c r="BF1088" s="141">
        <f>IF(N1088="snížená",J1088,0)</f>
        <v>0</v>
      </c>
      <c r="BG1088" s="141">
        <f>IF(N1088="zákl. přenesená",J1088,0)</f>
        <v>0</v>
      </c>
      <c r="BH1088" s="141">
        <f>IF(N1088="sníž. přenesená",J1088,0)</f>
        <v>0</v>
      </c>
      <c r="BI1088" s="141">
        <f>IF(N1088="nulová",J1088,0)</f>
        <v>0</v>
      </c>
      <c r="BJ1088" s="18" t="s">
        <v>40</v>
      </c>
      <c r="BK1088" s="141">
        <f>ROUND(I1088*H1088,2)</f>
        <v>0</v>
      </c>
      <c r="BL1088" s="18" t="s">
        <v>244</v>
      </c>
      <c r="BM1088" s="140" t="s">
        <v>2253</v>
      </c>
    </row>
    <row r="1089" spans="2:65" s="1" customFormat="1">
      <c r="B1089" s="34"/>
      <c r="D1089" s="163" t="s">
        <v>174</v>
      </c>
      <c r="F1089" s="164" t="s">
        <v>2254</v>
      </c>
      <c r="I1089" s="165"/>
      <c r="L1089" s="34"/>
      <c r="M1089" s="166"/>
      <c r="T1089" s="55"/>
      <c r="AT1089" s="18" t="s">
        <v>174</v>
      </c>
      <c r="AU1089" s="18" t="s">
        <v>89</v>
      </c>
    </row>
    <row r="1090" spans="2:65" s="12" customFormat="1">
      <c r="B1090" s="142"/>
      <c r="D1090" s="143" t="s">
        <v>159</v>
      </c>
      <c r="E1090" s="144" t="s">
        <v>32</v>
      </c>
      <c r="F1090" s="145" t="s">
        <v>1603</v>
      </c>
      <c r="H1090" s="144" t="s">
        <v>32</v>
      </c>
      <c r="I1090" s="146"/>
      <c r="L1090" s="142"/>
      <c r="M1090" s="147"/>
      <c r="T1090" s="148"/>
      <c r="AT1090" s="144" t="s">
        <v>159</v>
      </c>
      <c r="AU1090" s="144" t="s">
        <v>89</v>
      </c>
      <c r="AV1090" s="12" t="s">
        <v>40</v>
      </c>
      <c r="AW1090" s="12" t="s">
        <v>38</v>
      </c>
      <c r="AX1090" s="12" t="s">
        <v>80</v>
      </c>
      <c r="AY1090" s="144" t="s">
        <v>150</v>
      </c>
    </row>
    <row r="1091" spans="2:65" s="12" customFormat="1">
      <c r="B1091" s="142"/>
      <c r="D1091" s="143" t="s">
        <v>159</v>
      </c>
      <c r="E1091" s="144" t="s">
        <v>32</v>
      </c>
      <c r="F1091" s="145" t="s">
        <v>2188</v>
      </c>
      <c r="H1091" s="144" t="s">
        <v>32</v>
      </c>
      <c r="I1091" s="146"/>
      <c r="L1091" s="142"/>
      <c r="M1091" s="147"/>
      <c r="T1091" s="148"/>
      <c r="AT1091" s="144" t="s">
        <v>159</v>
      </c>
      <c r="AU1091" s="144" t="s">
        <v>89</v>
      </c>
      <c r="AV1091" s="12" t="s">
        <v>40</v>
      </c>
      <c r="AW1091" s="12" t="s">
        <v>38</v>
      </c>
      <c r="AX1091" s="12" t="s">
        <v>80</v>
      </c>
      <c r="AY1091" s="144" t="s">
        <v>150</v>
      </c>
    </row>
    <row r="1092" spans="2:65" s="13" customFormat="1">
      <c r="B1092" s="149"/>
      <c r="D1092" s="143" t="s">
        <v>159</v>
      </c>
      <c r="E1092" s="150" t="s">
        <v>32</v>
      </c>
      <c r="F1092" s="151" t="s">
        <v>1510</v>
      </c>
      <c r="H1092" s="152">
        <v>1</v>
      </c>
      <c r="I1092" s="153"/>
      <c r="L1092" s="149"/>
      <c r="M1092" s="154"/>
      <c r="T1092" s="155"/>
      <c r="AT1092" s="150" t="s">
        <v>159</v>
      </c>
      <c r="AU1092" s="150" t="s">
        <v>89</v>
      </c>
      <c r="AV1092" s="13" t="s">
        <v>89</v>
      </c>
      <c r="AW1092" s="13" t="s">
        <v>38</v>
      </c>
      <c r="AX1092" s="13" t="s">
        <v>40</v>
      </c>
      <c r="AY1092" s="150" t="s">
        <v>150</v>
      </c>
    </row>
    <row r="1093" spans="2:65" s="1" customFormat="1" ht="24.15" customHeight="1">
      <c r="B1093" s="34"/>
      <c r="C1093" s="129" t="s">
        <v>807</v>
      </c>
      <c r="D1093" s="129" t="s">
        <v>152</v>
      </c>
      <c r="E1093" s="130" t="s">
        <v>2255</v>
      </c>
      <c r="F1093" s="131" t="s">
        <v>2256</v>
      </c>
      <c r="G1093" s="132" t="s">
        <v>1024</v>
      </c>
      <c r="H1093" s="133">
        <v>7</v>
      </c>
      <c r="I1093" s="134"/>
      <c r="J1093" s="135">
        <f>ROUND(I1093*H1093,2)</f>
        <v>0</v>
      </c>
      <c r="K1093" s="131" t="s">
        <v>172</v>
      </c>
      <c r="L1093" s="34"/>
      <c r="M1093" s="136" t="s">
        <v>32</v>
      </c>
      <c r="N1093" s="137" t="s">
        <v>51</v>
      </c>
      <c r="P1093" s="138">
        <f>O1093*H1093</f>
        <v>0</v>
      </c>
      <c r="Q1093" s="138">
        <v>0</v>
      </c>
      <c r="R1093" s="138">
        <f>Q1093*H1093</f>
        <v>0</v>
      </c>
      <c r="S1093" s="138">
        <v>3.4700000000000002E-2</v>
      </c>
      <c r="T1093" s="139">
        <f>S1093*H1093</f>
        <v>0.2429</v>
      </c>
      <c r="AR1093" s="140" t="s">
        <v>244</v>
      </c>
      <c r="AT1093" s="140" t="s">
        <v>152</v>
      </c>
      <c r="AU1093" s="140" t="s">
        <v>89</v>
      </c>
      <c r="AY1093" s="18" t="s">
        <v>150</v>
      </c>
      <c r="BE1093" s="141">
        <f>IF(N1093="základní",J1093,0)</f>
        <v>0</v>
      </c>
      <c r="BF1093" s="141">
        <f>IF(N1093="snížená",J1093,0)</f>
        <v>0</v>
      </c>
      <c r="BG1093" s="141">
        <f>IF(N1093="zákl. přenesená",J1093,0)</f>
        <v>0</v>
      </c>
      <c r="BH1093" s="141">
        <f>IF(N1093="sníž. přenesená",J1093,0)</f>
        <v>0</v>
      </c>
      <c r="BI1093" s="141">
        <f>IF(N1093="nulová",J1093,0)</f>
        <v>0</v>
      </c>
      <c r="BJ1093" s="18" t="s">
        <v>40</v>
      </c>
      <c r="BK1093" s="141">
        <f>ROUND(I1093*H1093,2)</f>
        <v>0</v>
      </c>
      <c r="BL1093" s="18" t="s">
        <v>244</v>
      </c>
      <c r="BM1093" s="140" t="s">
        <v>2257</v>
      </c>
    </row>
    <row r="1094" spans="2:65" s="1" customFormat="1">
      <c r="B1094" s="34"/>
      <c r="D1094" s="163" t="s">
        <v>174</v>
      </c>
      <c r="F1094" s="164" t="s">
        <v>2258</v>
      </c>
      <c r="I1094" s="165"/>
      <c r="L1094" s="34"/>
      <c r="M1094" s="166"/>
      <c r="T1094" s="55"/>
      <c r="AT1094" s="18" t="s">
        <v>174</v>
      </c>
      <c r="AU1094" s="18" t="s">
        <v>89</v>
      </c>
    </row>
    <row r="1095" spans="2:65" s="12" customFormat="1">
      <c r="B1095" s="142"/>
      <c r="D1095" s="143" t="s">
        <v>159</v>
      </c>
      <c r="E1095" s="144" t="s">
        <v>32</v>
      </c>
      <c r="F1095" s="145" t="s">
        <v>1603</v>
      </c>
      <c r="H1095" s="144" t="s">
        <v>32</v>
      </c>
      <c r="I1095" s="146"/>
      <c r="L1095" s="142"/>
      <c r="M1095" s="147"/>
      <c r="T1095" s="148"/>
      <c r="AT1095" s="144" t="s">
        <v>159</v>
      </c>
      <c r="AU1095" s="144" t="s">
        <v>89</v>
      </c>
      <c r="AV1095" s="12" t="s">
        <v>40</v>
      </c>
      <c r="AW1095" s="12" t="s">
        <v>38</v>
      </c>
      <c r="AX1095" s="12" t="s">
        <v>80</v>
      </c>
      <c r="AY1095" s="144" t="s">
        <v>150</v>
      </c>
    </row>
    <row r="1096" spans="2:65" s="12" customFormat="1">
      <c r="B1096" s="142"/>
      <c r="D1096" s="143" t="s">
        <v>159</v>
      </c>
      <c r="E1096" s="144" t="s">
        <v>32</v>
      </c>
      <c r="F1096" s="145" t="s">
        <v>2187</v>
      </c>
      <c r="H1096" s="144" t="s">
        <v>32</v>
      </c>
      <c r="I1096" s="146"/>
      <c r="L1096" s="142"/>
      <c r="M1096" s="147"/>
      <c r="T1096" s="148"/>
      <c r="AT1096" s="144" t="s">
        <v>159</v>
      </c>
      <c r="AU1096" s="144" t="s">
        <v>89</v>
      </c>
      <c r="AV1096" s="12" t="s">
        <v>40</v>
      </c>
      <c r="AW1096" s="12" t="s">
        <v>38</v>
      </c>
      <c r="AX1096" s="12" t="s">
        <v>80</v>
      </c>
      <c r="AY1096" s="144" t="s">
        <v>150</v>
      </c>
    </row>
    <row r="1097" spans="2:65" s="13" customFormat="1">
      <c r="B1097" s="149"/>
      <c r="D1097" s="143" t="s">
        <v>159</v>
      </c>
      <c r="E1097" s="150" t="s">
        <v>32</v>
      </c>
      <c r="F1097" s="151" t="s">
        <v>1512</v>
      </c>
      <c r="H1097" s="152">
        <v>7</v>
      </c>
      <c r="I1097" s="153"/>
      <c r="L1097" s="149"/>
      <c r="M1097" s="154"/>
      <c r="T1097" s="155"/>
      <c r="AT1097" s="150" t="s">
        <v>159</v>
      </c>
      <c r="AU1097" s="150" t="s">
        <v>89</v>
      </c>
      <c r="AV1097" s="13" t="s">
        <v>89</v>
      </c>
      <c r="AW1097" s="13" t="s">
        <v>38</v>
      </c>
      <c r="AX1097" s="13" t="s">
        <v>40</v>
      </c>
      <c r="AY1097" s="150" t="s">
        <v>150</v>
      </c>
    </row>
    <row r="1098" spans="2:65" s="1" customFormat="1" ht="16.5" customHeight="1">
      <c r="B1098" s="34"/>
      <c r="C1098" s="129" t="s">
        <v>817</v>
      </c>
      <c r="D1098" s="129" t="s">
        <v>152</v>
      </c>
      <c r="E1098" s="130" t="s">
        <v>2259</v>
      </c>
      <c r="F1098" s="131" t="s">
        <v>2260</v>
      </c>
      <c r="G1098" s="132" t="s">
        <v>1024</v>
      </c>
      <c r="H1098" s="133">
        <v>7</v>
      </c>
      <c r="I1098" s="134"/>
      <c r="J1098" s="135">
        <f>ROUND(I1098*H1098,2)</f>
        <v>0</v>
      </c>
      <c r="K1098" s="131" t="s">
        <v>172</v>
      </c>
      <c r="L1098" s="34"/>
      <c r="M1098" s="136" t="s">
        <v>32</v>
      </c>
      <c r="N1098" s="137" t="s">
        <v>51</v>
      </c>
      <c r="P1098" s="138">
        <f>O1098*H1098</f>
        <v>0</v>
      </c>
      <c r="Q1098" s="138">
        <v>1.14E-3</v>
      </c>
      <c r="R1098" s="138">
        <f>Q1098*H1098</f>
        <v>7.9799999999999992E-3</v>
      </c>
      <c r="S1098" s="138">
        <v>0</v>
      </c>
      <c r="T1098" s="139">
        <f>S1098*H1098</f>
        <v>0</v>
      </c>
      <c r="AR1098" s="140" t="s">
        <v>244</v>
      </c>
      <c r="AT1098" s="140" t="s">
        <v>152</v>
      </c>
      <c r="AU1098" s="140" t="s">
        <v>89</v>
      </c>
      <c r="AY1098" s="18" t="s">
        <v>150</v>
      </c>
      <c r="BE1098" s="141">
        <f>IF(N1098="základní",J1098,0)</f>
        <v>0</v>
      </c>
      <c r="BF1098" s="141">
        <f>IF(N1098="snížená",J1098,0)</f>
        <v>0</v>
      </c>
      <c r="BG1098" s="141">
        <f>IF(N1098="zákl. přenesená",J1098,0)</f>
        <v>0</v>
      </c>
      <c r="BH1098" s="141">
        <f>IF(N1098="sníž. přenesená",J1098,0)</f>
        <v>0</v>
      </c>
      <c r="BI1098" s="141">
        <f>IF(N1098="nulová",J1098,0)</f>
        <v>0</v>
      </c>
      <c r="BJ1098" s="18" t="s">
        <v>40</v>
      </c>
      <c r="BK1098" s="141">
        <f>ROUND(I1098*H1098,2)</f>
        <v>0</v>
      </c>
      <c r="BL1098" s="18" t="s">
        <v>244</v>
      </c>
      <c r="BM1098" s="140" t="s">
        <v>2261</v>
      </c>
    </row>
    <row r="1099" spans="2:65" s="1" customFormat="1">
      <c r="B1099" s="34"/>
      <c r="D1099" s="163" t="s">
        <v>174</v>
      </c>
      <c r="F1099" s="164" t="s">
        <v>2262</v>
      </c>
      <c r="I1099" s="165"/>
      <c r="L1099" s="34"/>
      <c r="M1099" s="166"/>
      <c r="T1099" s="55"/>
      <c r="AT1099" s="18" t="s">
        <v>174</v>
      </c>
      <c r="AU1099" s="18" t="s">
        <v>89</v>
      </c>
    </row>
    <row r="1100" spans="2:65" s="12" customFormat="1">
      <c r="B1100" s="142"/>
      <c r="D1100" s="143" t="s">
        <v>159</v>
      </c>
      <c r="E1100" s="144" t="s">
        <v>32</v>
      </c>
      <c r="F1100" s="145" t="s">
        <v>1603</v>
      </c>
      <c r="H1100" s="144" t="s">
        <v>32</v>
      </c>
      <c r="I1100" s="146"/>
      <c r="L1100" s="142"/>
      <c r="M1100" s="147"/>
      <c r="T1100" s="148"/>
      <c r="AT1100" s="144" t="s">
        <v>159</v>
      </c>
      <c r="AU1100" s="144" t="s">
        <v>89</v>
      </c>
      <c r="AV1100" s="12" t="s">
        <v>40</v>
      </c>
      <c r="AW1100" s="12" t="s">
        <v>38</v>
      </c>
      <c r="AX1100" s="12" t="s">
        <v>80</v>
      </c>
      <c r="AY1100" s="144" t="s">
        <v>150</v>
      </c>
    </row>
    <row r="1101" spans="2:65" s="12" customFormat="1">
      <c r="B1101" s="142"/>
      <c r="D1101" s="143" t="s">
        <v>159</v>
      </c>
      <c r="E1101" s="144" t="s">
        <v>32</v>
      </c>
      <c r="F1101" s="145" t="s">
        <v>2187</v>
      </c>
      <c r="H1101" s="144" t="s">
        <v>32</v>
      </c>
      <c r="I1101" s="146"/>
      <c r="L1101" s="142"/>
      <c r="M1101" s="147"/>
      <c r="T1101" s="148"/>
      <c r="AT1101" s="144" t="s">
        <v>159</v>
      </c>
      <c r="AU1101" s="144" t="s">
        <v>89</v>
      </c>
      <c r="AV1101" s="12" t="s">
        <v>40</v>
      </c>
      <c r="AW1101" s="12" t="s">
        <v>38</v>
      </c>
      <c r="AX1101" s="12" t="s">
        <v>80</v>
      </c>
      <c r="AY1101" s="144" t="s">
        <v>150</v>
      </c>
    </row>
    <row r="1102" spans="2:65" s="13" customFormat="1">
      <c r="B1102" s="149"/>
      <c r="D1102" s="143" t="s">
        <v>159</v>
      </c>
      <c r="E1102" s="150" t="s">
        <v>32</v>
      </c>
      <c r="F1102" s="151" t="s">
        <v>1514</v>
      </c>
      <c r="H1102" s="152">
        <v>7</v>
      </c>
      <c r="I1102" s="153"/>
      <c r="L1102" s="149"/>
      <c r="M1102" s="154"/>
      <c r="T1102" s="155"/>
      <c r="AT1102" s="150" t="s">
        <v>159</v>
      </c>
      <c r="AU1102" s="150" t="s">
        <v>89</v>
      </c>
      <c r="AV1102" s="13" t="s">
        <v>89</v>
      </c>
      <c r="AW1102" s="13" t="s">
        <v>38</v>
      </c>
      <c r="AX1102" s="13" t="s">
        <v>40</v>
      </c>
      <c r="AY1102" s="150" t="s">
        <v>150</v>
      </c>
    </row>
    <row r="1103" spans="2:65" s="1" customFormat="1" ht="24.15" customHeight="1">
      <c r="B1103" s="34"/>
      <c r="C1103" s="129" t="s">
        <v>824</v>
      </c>
      <c r="D1103" s="129" t="s">
        <v>152</v>
      </c>
      <c r="E1103" s="130" t="s">
        <v>2263</v>
      </c>
      <c r="F1103" s="131" t="s">
        <v>2264</v>
      </c>
      <c r="G1103" s="132" t="s">
        <v>1024</v>
      </c>
      <c r="H1103" s="133">
        <v>52</v>
      </c>
      <c r="I1103" s="134"/>
      <c r="J1103" s="135">
        <f>ROUND(I1103*H1103,2)</f>
        <v>0</v>
      </c>
      <c r="K1103" s="131" t="s">
        <v>172</v>
      </c>
      <c r="L1103" s="34"/>
      <c r="M1103" s="136" t="s">
        <v>32</v>
      </c>
      <c r="N1103" s="137" t="s">
        <v>51</v>
      </c>
      <c r="P1103" s="138">
        <f>O1103*H1103</f>
        <v>0</v>
      </c>
      <c r="Q1103" s="138">
        <v>9.0000000000000006E-5</v>
      </c>
      <c r="R1103" s="138">
        <f>Q1103*H1103</f>
        <v>4.6800000000000001E-3</v>
      </c>
      <c r="S1103" s="138">
        <v>0</v>
      </c>
      <c r="T1103" s="139">
        <f>S1103*H1103</f>
        <v>0</v>
      </c>
      <c r="AR1103" s="140" t="s">
        <v>244</v>
      </c>
      <c r="AT1103" s="140" t="s">
        <v>152</v>
      </c>
      <c r="AU1103" s="140" t="s">
        <v>89</v>
      </c>
      <c r="AY1103" s="18" t="s">
        <v>150</v>
      </c>
      <c r="BE1103" s="141">
        <f>IF(N1103="základní",J1103,0)</f>
        <v>0</v>
      </c>
      <c r="BF1103" s="141">
        <f>IF(N1103="snížená",J1103,0)</f>
        <v>0</v>
      </c>
      <c r="BG1103" s="141">
        <f>IF(N1103="zákl. přenesená",J1103,0)</f>
        <v>0</v>
      </c>
      <c r="BH1103" s="141">
        <f>IF(N1103="sníž. přenesená",J1103,0)</f>
        <v>0</v>
      </c>
      <c r="BI1103" s="141">
        <f>IF(N1103="nulová",J1103,0)</f>
        <v>0</v>
      </c>
      <c r="BJ1103" s="18" t="s">
        <v>40</v>
      </c>
      <c r="BK1103" s="141">
        <f>ROUND(I1103*H1103,2)</f>
        <v>0</v>
      </c>
      <c r="BL1103" s="18" t="s">
        <v>244</v>
      </c>
      <c r="BM1103" s="140" t="s">
        <v>2265</v>
      </c>
    </row>
    <row r="1104" spans="2:65" s="1" customFormat="1">
      <c r="B1104" s="34"/>
      <c r="D1104" s="163" t="s">
        <v>174</v>
      </c>
      <c r="F1104" s="164" t="s">
        <v>2266</v>
      </c>
      <c r="I1104" s="165"/>
      <c r="L1104" s="34"/>
      <c r="M1104" s="166"/>
      <c r="T1104" s="55"/>
      <c r="AT1104" s="18" t="s">
        <v>174</v>
      </c>
      <c r="AU1104" s="18" t="s">
        <v>89</v>
      </c>
    </row>
    <row r="1105" spans="2:65" s="12" customFormat="1">
      <c r="B1105" s="142"/>
      <c r="D1105" s="143" t="s">
        <v>159</v>
      </c>
      <c r="E1105" s="144" t="s">
        <v>32</v>
      </c>
      <c r="F1105" s="145" t="s">
        <v>1603</v>
      </c>
      <c r="H1105" s="144" t="s">
        <v>32</v>
      </c>
      <c r="I1105" s="146"/>
      <c r="L1105" s="142"/>
      <c r="M1105" s="147"/>
      <c r="T1105" s="148"/>
      <c r="AT1105" s="144" t="s">
        <v>159</v>
      </c>
      <c r="AU1105" s="144" t="s">
        <v>89</v>
      </c>
      <c r="AV1105" s="12" t="s">
        <v>40</v>
      </c>
      <c r="AW1105" s="12" t="s">
        <v>38</v>
      </c>
      <c r="AX1105" s="12" t="s">
        <v>80</v>
      </c>
      <c r="AY1105" s="144" t="s">
        <v>150</v>
      </c>
    </row>
    <row r="1106" spans="2:65" s="12" customFormat="1">
      <c r="B1106" s="142"/>
      <c r="D1106" s="143" t="s">
        <v>159</v>
      </c>
      <c r="E1106" s="144" t="s">
        <v>32</v>
      </c>
      <c r="F1106" s="145" t="s">
        <v>2193</v>
      </c>
      <c r="H1106" s="144" t="s">
        <v>32</v>
      </c>
      <c r="I1106" s="146"/>
      <c r="L1106" s="142"/>
      <c r="M1106" s="147"/>
      <c r="T1106" s="148"/>
      <c r="AT1106" s="144" t="s">
        <v>159</v>
      </c>
      <c r="AU1106" s="144" t="s">
        <v>89</v>
      </c>
      <c r="AV1106" s="12" t="s">
        <v>40</v>
      </c>
      <c r="AW1106" s="12" t="s">
        <v>38</v>
      </c>
      <c r="AX1106" s="12" t="s">
        <v>80</v>
      </c>
      <c r="AY1106" s="144" t="s">
        <v>150</v>
      </c>
    </row>
    <row r="1107" spans="2:65" s="12" customFormat="1">
      <c r="B1107" s="142"/>
      <c r="D1107" s="143" t="s">
        <v>159</v>
      </c>
      <c r="E1107" s="144" t="s">
        <v>32</v>
      </c>
      <c r="F1107" s="145" t="s">
        <v>2194</v>
      </c>
      <c r="H1107" s="144" t="s">
        <v>32</v>
      </c>
      <c r="I1107" s="146"/>
      <c r="L1107" s="142"/>
      <c r="M1107" s="147"/>
      <c r="T1107" s="148"/>
      <c r="AT1107" s="144" t="s">
        <v>159</v>
      </c>
      <c r="AU1107" s="144" t="s">
        <v>89</v>
      </c>
      <c r="AV1107" s="12" t="s">
        <v>40</v>
      </c>
      <c r="AW1107" s="12" t="s">
        <v>38</v>
      </c>
      <c r="AX1107" s="12" t="s">
        <v>80</v>
      </c>
      <c r="AY1107" s="144" t="s">
        <v>150</v>
      </c>
    </row>
    <row r="1108" spans="2:65" s="12" customFormat="1">
      <c r="B1108" s="142"/>
      <c r="D1108" s="143" t="s">
        <v>159</v>
      </c>
      <c r="E1108" s="144" t="s">
        <v>32</v>
      </c>
      <c r="F1108" s="145" t="s">
        <v>2196</v>
      </c>
      <c r="H1108" s="144" t="s">
        <v>32</v>
      </c>
      <c r="I1108" s="146"/>
      <c r="L1108" s="142"/>
      <c r="M1108" s="147"/>
      <c r="T1108" s="148"/>
      <c r="AT1108" s="144" t="s">
        <v>159</v>
      </c>
      <c r="AU1108" s="144" t="s">
        <v>89</v>
      </c>
      <c r="AV1108" s="12" t="s">
        <v>40</v>
      </c>
      <c r="AW1108" s="12" t="s">
        <v>38</v>
      </c>
      <c r="AX1108" s="12" t="s">
        <v>80</v>
      </c>
      <c r="AY1108" s="144" t="s">
        <v>150</v>
      </c>
    </row>
    <row r="1109" spans="2:65" s="13" customFormat="1">
      <c r="B1109" s="149"/>
      <c r="D1109" s="143" t="s">
        <v>159</v>
      </c>
      <c r="E1109" s="150" t="s">
        <v>32</v>
      </c>
      <c r="F1109" s="151" t="s">
        <v>1516</v>
      </c>
      <c r="H1109" s="152">
        <v>52</v>
      </c>
      <c r="I1109" s="153"/>
      <c r="L1109" s="149"/>
      <c r="M1109" s="154"/>
      <c r="T1109" s="155"/>
      <c r="AT1109" s="150" t="s">
        <v>159</v>
      </c>
      <c r="AU1109" s="150" t="s">
        <v>89</v>
      </c>
      <c r="AV1109" s="13" t="s">
        <v>89</v>
      </c>
      <c r="AW1109" s="13" t="s">
        <v>38</v>
      </c>
      <c r="AX1109" s="13" t="s">
        <v>40</v>
      </c>
      <c r="AY1109" s="150" t="s">
        <v>150</v>
      </c>
    </row>
    <row r="1110" spans="2:65" s="1" customFormat="1" ht="24.15" customHeight="1">
      <c r="B1110" s="34"/>
      <c r="C1110" s="178" t="s">
        <v>830</v>
      </c>
      <c r="D1110" s="178" t="s">
        <v>389</v>
      </c>
      <c r="E1110" s="179" t="s">
        <v>2267</v>
      </c>
      <c r="F1110" s="180" t="s">
        <v>2268</v>
      </c>
      <c r="G1110" s="181" t="s">
        <v>171</v>
      </c>
      <c r="H1110" s="182">
        <v>52</v>
      </c>
      <c r="I1110" s="183"/>
      <c r="J1110" s="184">
        <f>ROUND(I1110*H1110,2)</f>
        <v>0</v>
      </c>
      <c r="K1110" s="180" t="s">
        <v>172</v>
      </c>
      <c r="L1110" s="185"/>
      <c r="M1110" s="186" t="s">
        <v>32</v>
      </c>
      <c r="N1110" s="187" t="s">
        <v>51</v>
      </c>
      <c r="P1110" s="138">
        <f>O1110*H1110</f>
        <v>0</v>
      </c>
      <c r="Q1110" s="138">
        <v>3.1E-4</v>
      </c>
      <c r="R1110" s="138">
        <f>Q1110*H1110</f>
        <v>1.6119999999999999E-2</v>
      </c>
      <c r="S1110" s="138">
        <v>0</v>
      </c>
      <c r="T1110" s="139">
        <f>S1110*H1110</f>
        <v>0</v>
      </c>
      <c r="AR1110" s="140" t="s">
        <v>537</v>
      </c>
      <c r="AT1110" s="140" t="s">
        <v>389</v>
      </c>
      <c r="AU1110" s="140" t="s">
        <v>89</v>
      </c>
      <c r="AY1110" s="18" t="s">
        <v>150</v>
      </c>
      <c r="BE1110" s="141">
        <f>IF(N1110="základní",J1110,0)</f>
        <v>0</v>
      </c>
      <c r="BF1110" s="141">
        <f>IF(N1110="snížená",J1110,0)</f>
        <v>0</v>
      </c>
      <c r="BG1110" s="141">
        <f>IF(N1110="zákl. přenesená",J1110,0)</f>
        <v>0</v>
      </c>
      <c r="BH1110" s="141">
        <f>IF(N1110="sníž. přenesená",J1110,0)</f>
        <v>0</v>
      </c>
      <c r="BI1110" s="141">
        <f>IF(N1110="nulová",J1110,0)</f>
        <v>0</v>
      </c>
      <c r="BJ1110" s="18" t="s">
        <v>40</v>
      </c>
      <c r="BK1110" s="141">
        <f>ROUND(I1110*H1110,2)</f>
        <v>0</v>
      </c>
      <c r="BL1110" s="18" t="s">
        <v>244</v>
      </c>
      <c r="BM1110" s="140" t="s">
        <v>2269</v>
      </c>
    </row>
    <row r="1111" spans="2:65" s="1" customFormat="1" ht="16.5" customHeight="1">
      <c r="B1111" s="34"/>
      <c r="C1111" s="129" t="s">
        <v>835</v>
      </c>
      <c r="D1111" s="129" t="s">
        <v>152</v>
      </c>
      <c r="E1111" s="130" t="s">
        <v>2270</v>
      </c>
      <c r="F1111" s="131" t="s">
        <v>2271</v>
      </c>
      <c r="G1111" s="132" t="s">
        <v>1024</v>
      </c>
      <c r="H1111" s="133">
        <v>25</v>
      </c>
      <c r="I1111" s="134"/>
      <c r="J1111" s="135">
        <f>ROUND(I1111*H1111,2)</f>
        <v>0</v>
      </c>
      <c r="K1111" s="131" t="s">
        <v>172</v>
      </c>
      <c r="L1111" s="34"/>
      <c r="M1111" s="136" t="s">
        <v>32</v>
      </c>
      <c r="N1111" s="137" t="s">
        <v>51</v>
      </c>
      <c r="P1111" s="138">
        <f>O1111*H1111</f>
        <v>0</v>
      </c>
      <c r="Q1111" s="138">
        <v>0</v>
      </c>
      <c r="R1111" s="138">
        <f>Q1111*H1111</f>
        <v>0</v>
      </c>
      <c r="S1111" s="138">
        <v>8.5999999999999998E-4</v>
      </c>
      <c r="T1111" s="139">
        <f>S1111*H1111</f>
        <v>2.1499999999999998E-2</v>
      </c>
      <c r="AR1111" s="140" t="s">
        <v>244</v>
      </c>
      <c r="AT1111" s="140" t="s">
        <v>152</v>
      </c>
      <c r="AU1111" s="140" t="s">
        <v>89</v>
      </c>
      <c r="AY1111" s="18" t="s">
        <v>150</v>
      </c>
      <c r="BE1111" s="141">
        <f>IF(N1111="základní",J1111,0)</f>
        <v>0</v>
      </c>
      <c r="BF1111" s="141">
        <f>IF(N1111="snížená",J1111,0)</f>
        <v>0</v>
      </c>
      <c r="BG1111" s="141">
        <f>IF(N1111="zákl. přenesená",J1111,0)</f>
        <v>0</v>
      </c>
      <c r="BH1111" s="141">
        <f>IF(N1111="sníž. přenesená",J1111,0)</f>
        <v>0</v>
      </c>
      <c r="BI1111" s="141">
        <f>IF(N1111="nulová",J1111,0)</f>
        <v>0</v>
      </c>
      <c r="BJ1111" s="18" t="s">
        <v>40</v>
      </c>
      <c r="BK1111" s="141">
        <f>ROUND(I1111*H1111,2)</f>
        <v>0</v>
      </c>
      <c r="BL1111" s="18" t="s">
        <v>244</v>
      </c>
      <c r="BM1111" s="140" t="s">
        <v>2272</v>
      </c>
    </row>
    <row r="1112" spans="2:65" s="1" customFormat="1">
      <c r="B1112" s="34"/>
      <c r="D1112" s="163" t="s">
        <v>174</v>
      </c>
      <c r="F1112" s="164" t="s">
        <v>2273</v>
      </c>
      <c r="I1112" s="165"/>
      <c r="L1112" s="34"/>
      <c r="M1112" s="166"/>
      <c r="T1112" s="55"/>
      <c r="AT1112" s="18" t="s">
        <v>174</v>
      </c>
      <c r="AU1112" s="18" t="s">
        <v>89</v>
      </c>
    </row>
    <row r="1113" spans="2:65" s="12" customFormat="1">
      <c r="B1113" s="142"/>
      <c r="D1113" s="143" t="s">
        <v>159</v>
      </c>
      <c r="E1113" s="144" t="s">
        <v>32</v>
      </c>
      <c r="F1113" s="145" t="s">
        <v>1603</v>
      </c>
      <c r="H1113" s="144" t="s">
        <v>32</v>
      </c>
      <c r="I1113" s="146"/>
      <c r="L1113" s="142"/>
      <c r="M1113" s="147"/>
      <c r="T1113" s="148"/>
      <c r="AT1113" s="144" t="s">
        <v>159</v>
      </c>
      <c r="AU1113" s="144" t="s">
        <v>89</v>
      </c>
      <c r="AV1113" s="12" t="s">
        <v>40</v>
      </c>
      <c r="AW1113" s="12" t="s">
        <v>38</v>
      </c>
      <c r="AX1113" s="12" t="s">
        <v>80</v>
      </c>
      <c r="AY1113" s="144" t="s">
        <v>150</v>
      </c>
    </row>
    <row r="1114" spans="2:65" s="12" customFormat="1">
      <c r="B1114" s="142"/>
      <c r="D1114" s="143" t="s">
        <v>159</v>
      </c>
      <c r="E1114" s="144" t="s">
        <v>32</v>
      </c>
      <c r="F1114" s="145" t="s">
        <v>2182</v>
      </c>
      <c r="H1114" s="144" t="s">
        <v>32</v>
      </c>
      <c r="I1114" s="146"/>
      <c r="L1114" s="142"/>
      <c r="M1114" s="147"/>
      <c r="T1114" s="148"/>
      <c r="AT1114" s="144" t="s">
        <v>159</v>
      </c>
      <c r="AU1114" s="144" t="s">
        <v>89</v>
      </c>
      <c r="AV1114" s="12" t="s">
        <v>40</v>
      </c>
      <c r="AW1114" s="12" t="s">
        <v>38</v>
      </c>
      <c r="AX1114" s="12" t="s">
        <v>80</v>
      </c>
      <c r="AY1114" s="144" t="s">
        <v>150</v>
      </c>
    </row>
    <row r="1115" spans="2:65" s="12" customFormat="1">
      <c r="B1115" s="142"/>
      <c r="D1115" s="143" t="s">
        <v>159</v>
      </c>
      <c r="E1115" s="144" t="s">
        <v>32</v>
      </c>
      <c r="F1115" s="145" t="s">
        <v>2183</v>
      </c>
      <c r="H1115" s="144" t="s">
        <v>32</v>
      </c>
      <c r="I1115" s="146"/>
      <c r="L1115" s="142"/>
      <c r="M1115" s="147"/>
      <c r="T1115" s="148"/>
      <c r="AT1115" s="144" t="s">
        <v>159</v>
      </c>
      <c r="AU1115" s="144" t="s">
        <v>89</v>
      </c>
      <c r="AV1115" s="12" t="s">
        <v>40</v>
      </c>
      <c r="AW1115" s="12" t="s">
        <v>38</v>
      </c>
      <c r="AX1115" s="12" t="s">
        <v>80</v>
      </c>
      <c r="AY1115" s="144" t="s">
        <v>150</v>
      </c>
    </row>
    <row r="1116" spans="2:65" s="13" customFormat="1">
      <c r="B1116" s="149"/>
      <c r="D1116" s="143" t="s">
        <v>159</v>
      </c>
      <c r="E1116" s="150" t="s">
        <v>32</v>
      </c>
      <c r="F1116" s="151" t="s">
        <v>1518</v>
      </c>
      <c r="H1116" s="152">
        <v>25</v>
      </c>
      <c r="I1116" s="153"/>
      <c r="L1116" s="149"/>
      <c r="M1116" s="154"/>
      <c r="T1116" s="155"/>
      <c r="AT1116" s="150" t="s">
        <v>159</v>
      </c>
      <c r="AU1116" s="150" t="s">
        <v>89</v>
      </c>
      <c r="AV1116" s="13" t="s">
        <v>89</v>
      </c>
      <c r="AW1116" s="13" t="s">
        <v>38</v>
      </c>
      <c r="AX1116" s="13" t="s">
        <v>40</v>
      </c>
      <c r="AY1116" s="150" t="s">
        <v>150</v>
      </c>
    </row>
    <row r="1117" spans="2:65" s="1" customFormat="1" ht="24.15" customHeight="1">
      <c r="B1117" s="34"/>
      <c r="C1117" s="129" t="s">
        <v>840</v>
      </c>
      <c r="D1117" s="129" t="s">
        <v>152</v>
      </c>
      <c r="E1117" s="130" t="s">
        <v>2274</v>
      </c>
      <c r="F1117" s="131" t="s">
        <v>2275</v>
      </c>
      <c r="G1117" s="132" t="s">
        <v>171</v>
      </c>
      <c r="H1117" s="133">
        <v>7</v>
      </c>
      <c r="I1117" s="134"/>
      <c r="J1117" s="135">
        <f>ROUND(I1117*H1117,2)</f>
        <v>0</v>
      </c>
      <c r="K1117" s="131" t="s">
        <v>172</v>
      </c>
      <c r="L1117" s="34"/>
      <c r="M1117" s="136" t="s">
        <v>32</v>
      </c>
      <c r="N1117" s="137" t="s">
        <v>51</v>
      </c>
      <c r="P1117" s="138">
        <f>O1117*H1117</f>
        <v>0</v>
      </c>
      <c r="Q1117" s="138">
        <v>1.6000000000000001E-4</v>
      </c>
      <c r="R1117" s="138">
        <f>Q1117*H1117</f>
        <v>1.1200000000000001E-3</v>
      </c>
      <c r="S1117" s="138">
        <v>0</v>
      </c>
      <c r="T1117" s="139">
        <f>S1117*H1117</f>
        <v>0</v>
      </c>
      <c r="AR1117" s="140" t="s">
        <v>244</v>
      </c>
      <c r="AT1117" s="140" t="s">
        <v>152</v>
      </c>
      <c r="AU1117" s="140" t="s">
        <v>89</v>
      </c>
      <c r="AY1117" s="18" t="s">
        <v>150</v>
      </c>
      <c r="BE1117" s="141">
        <f>IF(N1117="základní",J1117,0)</f>
        <v>0</v>
      </c>
      <c r="BF1117" s="141">
        <f>IF(N1117="snížená",J1117,0)</f>
        <v>0</v>
      </c>
      <c r="BG1117" s="141">
        <f>IF(N1117="zákl. přenesená",J1117,0)</f>
        <v>0</v>
      </c>
      <c r="BH1117" s="141">
        <f>IF(N1117="sníž. přenesená",J1117,0)</f>
        <v>0</v>
      </c>
      <c r="BI1117" s="141">
        <f>IF(N1117="nulová",J1117,0)</f>
        <v>0</v>
      </c>
      <c r="BJ1117" s="18" t="s">
        <v>40</v>
      </c>
      <c r="BK1117" s="141">
        <f>ROUND(I1117*H1117,2)</f>
        <v>0</v>
      </c>
      <c r="BL1117" s="18" t="s">
        <v>244</v>
      </c>
      <c r="BM1117" s="140" t="s">
        <v>2276</v>
      </c>
    </row>
    <row r="1118" spans="2:65" s="1" customFormat="1">
      <c r="B1118" s="34"/>
      <c r="D1118" s="163" t="s">
        <v>174</v>
      </c>
      <c r="F1118" s="164" t="s">
        <v>2277</v>
      </c>
      <c r="I1118" s="165"/>
      <c r="L1118" s="34"/>
      <c r="M1118" s="166"/>
      <c r="T1118" s="55"/>
      <c r="AT1118" s="18" t="s">
        <v>174</v>
      </c>
      <c r="AU1118" s="18" t="s">
        <v>89</v>
      </c>
    </row>
    <row r="1119" spans="2:65" s="12" customFormat="1">
      <c r="B1119" s="142"/>
      <c r="D1119" s="143" t="s">
        <v>159</v>
      </c>
      <c r="E1119" s="144" t="s">
        <v>32</v>
      </c>
      <c r="F1119" s="145" t="s">
        <v>1603</v>
      </c>
      <c r="H1119" s="144" t="s">
        <v>32</v>
      </c>
      <c r="I1119" s="146"/>
      <c r="L1119" s="142"/>
      <c r="M1119" s="147"/>
      <c r="T1119" s="148"/>
      <c r="AT1119" s="144" t="s">
        <v>159</v>
      </c>
      <c r="AU1119" s="144" t="s">
        <v>89</v>
      </c>
      <c r="AV1119" s="12" t="s">
        <v>40</v>
      </c>
      <c r="AW1119" s="12" t="s">
        <v>38</v>
      </c>
      <c r="AX1119" s="12" t="s">
        <v>80</v>
      </c>
      <c r="AY1119" s="144" t="s">
        <v>150</v>
      </c>
    </row>
    <row r="1120" spans="2:65" s="12" customFormat="1">
      <c r="B1120" s="142"/>
      <c r="D1120" s="143" t="s">
        <v>159</v>
      </c>
      <c r="E1120" s="144" t="s">
        <v>32</v>
      </c>
      <c r="F1120" s="145" t="s">
        <v>2187</v>
      </c>
      <c r="H1120" s="144" t="s">
        <v>32</v>
      </c>
      <c r="I1120" s="146"/>
      <c r="L1120" s="142"/>
      <c r="M1120" s="147"/>
      <c r="T1120" s="148"/>
      <c r="AT1120" s="144" t="s">
        <v>159</v>
      </c>
      <c r="AU1120" s="144" t="s">
        <v>89</v>
      </c>
      <c r="AV1120" s="12" t="s">
        <v>40</v>
      </c>
      <c r="AW1120" s="12" t="s">
        <v>38</v>
      </c>
      <c r="AX1120" s="12" t="s">
        <v>80</v>
      </c>
      <c r="AY1120" s="144" t="s">
        <v>150</v>
      </c>
    </row>
    <row r="1121" spans="2:65" s="13" customFormat="1">
      <c r="B1121" s="149"/>
      <c r="D1121" s="143" t="s">
        <v>159</v>
      </c>
      <c r="E1121" s="150" t="s">
        <v>32</v>
      </c>
      <c r="F1121" s="151" t="s">
        <v>1520</v>
      </c>
      <c r="H1121" s="152">
        <v>7</v>
      </c>
      <c r="I1121" s="153"/>
      <c r="L1121" s="149"/>
      <c r="M1121" s="154"/>
      <c r="T1121" s="155"/>
      <c r="AT1121" s="150" t="s">
        <v>159</v>
      </c>
      <c r="AU1121" s="150" t="s">
        <v>89</v>
      </c>
      <c r="AV1121" s="13" t="s">
        <v>89</v>
      </c>
      <c r="AW1121" s="13" t="s">
        <v>38</v>
      </c>
      <c r="AX1121" s="13" t="s">
        <v>40</v>
      </c>
      <c r="AY1121" s="150" t="s">
        <v>150</v>
      </c>
    </row>
    <row r="1122" spans="2:65" s="1" customFormat="1" ht="24.15" customHeight="1">
      <c r="B1122" s="34"/>
      <c r="C1122" s="129" t="s">
        <v>845</v>
      </c>
      <c r="D1122" s="129" t="s">
        <v>152</v>
      </c>
      <c r="E1122" s="130" t="s">
        <v>2278</v>
      </c>
      <c r="F1122" s="131" t="s">
        <v>2279</v>
      </c>
      <c r="G1122" s="132" t="s">
        <v>171</v>
      </c>
      <c r="H1122" s="133">
        <v>25</v>
      </c>
      <c r="I1122" s="134"/>
      <c r="J1122" s="135">
        <f>ROUND(I1122*H1122,2)</f>
        <v>0</v>
      </c>
      <c r="K1122" s="131" t="s">
        <v>172</v>
      </c>
      <c r="L1122" s="34"/>
      <c r="M1122" s="136" t="s">
        <v>32</v>
      </c>
      <c r="N1122" s="137" t="s">
        <v>51</v>
      </c>
      <c r="P1122" s="138">
        <f>O1122*H1122</f>
        <v>0</v>
      </c>
      <c r="Q1122" s="138">
        <v>4.0000000000000003E-5</v>
      </c>
      <c r="R1122" s="138">
        <f>Q1122*H1122</f>
        <v>1E-3</v>
      </c>
      <c r="S1122" s="138">
        <v>0</v>
      </c>
      <c r="T1122" s="139">
        <f>S1122*H1122</f>
        <v>0</v>
      </c>
      <c r="AR1122" s="140" t="s">
        <v>244</v>
      </c>
      <c r="AT1122" s="140" t="s">
        <v>152</v>
      </c>
      <c r="AU1122" s="140" t="s">
        <v>89</v>
      </c>
      <c r="AY1122" s="18" t="s">
        <v>150</v>
      </c>
      <c r="BE1122" s="141">
        <f>IF(N1122="základní",J1122,0)</f>
        <v>0</v>
      </c>
      <c r="BF1122" s="141">
        <f>IF(N1122="snížená",J1122,0)</f>
        <v>0</v>
      </c>
      <c r="BG1122" s="141">
        <f>IF(N1122="zákl. přenesená",J1122,0)</f>
        <v>0</v>
      </c>
      <c r="BH1122" s="141">
        <f>IF(N1122="sníž. přenesená",J1122,0)</f>
        <v>0</v>
      </c>
      <c r="BI1122" s="141">
        <f>IF(N1122="nulová",J1122,0)</f>
        <v>0</v>
      </c>
      <c r="BJ1122" s="18" t="s">
        <v>40</v>
      </c>
      <c r="BK1122" s="141">
        <f>ROUND(I1122*H1122,2)</f>
        <v>0</v>
      </c>
      <c r="BL1122" s="18" t="s">
        <v>244</v>
      </c>
      <c r="BM1122" s="140" t="s">
        <v>2280</v>
      </c>
    </row>
    <row r="1123" spans="2:65" s="1" customFormat="1">
      <c r="B1123" s="34"/>
      <c r="D1123" s="163" t="s">
        <v>174</v>
      </c>
      <c r="F1123" s="164" t="s">
        <v>2281</v>
      </c>
      <c r="I1123" s="165"/>
      <c r="L1123" s="34"/>
      <c r="M1123" s="166"/>
      <c r="T1123" s="55"/>
      <c r="AT1123" s="18" t="s">
        <v>174</v>
      </c>
      <c r="AU1123" s="18" t="s">
        <v>89</v>
      </c>
    </row>
    <row r="1124" spans="2:65" s="12" customFormat="1">
      <c r="B1124" s="142"/>
      <c r="D1124" s="143" t="s">
        <v>159</v>
      </c>
      <c r="E1124" s="144" t="s">
        <v>32</v>
      </c>
      <c r="F1124" s="145" t="s">
        <v>1603</v>
      </c>
      <c r="H1124" s="144" t="s">
        <v>32</v>
      </c>
      <c r="I1124" s="146"/>
      <c r="L1124" s="142"/>
      <c r="M1124" s="147"/>
      <c r="T1124" s="148"/>
      <c r="AT1124" s="144" t="s">
        <v>159</v>
      </c>
      <c r="AU1124" s="144" t="s">
        <v>89</v>
      </c>
      <c r="AV1124" s="12" t="s">
        <v>40</v>
      </c>
      <c r="AW1124" s="12" t="s">
        <v>38</v>
      </c>
      <c r="AX1124" s="12" t="s">
        <v>80</v>
      </c>
      <c r="AY1124" s="144" t="s">
        <v>150</v>
      </c>
    </row>
    <row r="1125" spans="2:65" s="12" customFormat="1">
      <c r="B1125" s="142"/>
      <c r="D1125" s="143" t="s">
        <v>159</v>
      </c>
      <c r="E1125" s="144" t="s">
        <v>32</v>
      </c>
      <c r="F1125" s="145" t="s">
        <v>2182</v>
      </c>
      <c r="H1125" s="144" t="s">
        <v>32</v>
      </c>
      <c r="I1125" s="146"/>
      <c r="L1125" s="142"/>
      <c r="M1125" s="147"/>
      <c r="T1125" s="148"/>
      <c r="AT1125" s="144" t="s">
        <v>159</v>
      </c>
      <c r="AU1125" s="144" t="s">
        <v>89</v>
      </c>
      <c r="AV1125" s="12" t="s">
        <v>40</v>
      </c>
      <c r="AW1125" s="12" t="s">
        <v>38</v>
      </c>
      <c r="AX1125" s="12" t="s">
        <v>80</v>
      </c>
      <c r="AY1125" s="144" t="s">
        <v>150</v>
      </c>
    </row>
    <row r="1126" spans="2:65" s="12" customFormat="1">
      <c r="B1126" s="142"/>
      <c r="D1126" s="143" t="s">
        <v>159</v>
      </c>
      <c r="E1126" s="144" t="s">
        <v>32</v>
      </c>
      <c r="F1126" s="145" t="s">
        <v>2183</v>
      </c>
      <c r="H1126" s="144" t="s">
        <v>32</v>
      </c>
      <c r="I1126" s="146"/>
      <c r="L1126" s="142"/>
      <c r="M1126" s="147"/>
      <c r="T1126" s="148"/>
      <c r="AT1126" s="144" t="s">
        <v>159</v>
      </c>
      <c r="AU1126" s="144" t="s">
        <v>89</v>
      </c>
      <c r="AV1126" s="12" t="s">
        <v>40</v>
      </c>
      <c r="AW1126" s="12" t="s">
        <v>38</v>
      </c>
      <c r="AX1126" s="12" t="s">
        <v>80</v>
      </c>
      <c r="AY1126" s="144" t="s">
        <v>150</v>
      </c>
    </row>
    <row r="1127" spans="2:65" s="13" customFormat="1">
      <c r="B1127" s="149"/>
      <c r="D1127" s="143" t="s">
        <v>159</v>
      </c>
      <c r="E1127" s="150" t="s">
        <v>32</v>
      </c>
      <c r="F1127" s="151" t="s">
        <v>1522</v>
      </c>
      <c r="H1127" s="152">
        <v>25</v>
      </c>
      <c r="I1127" s="153"/>
      <c r="L1127" s="149"/>
      <c r="M1127" s="154"/>
      <c r="T1127" s="155"/>
      <c r="AT1127" s="150" t="s">
        <v>159</v>
      </c>
      <c r="AU1127" s="150" t="s">
        <v>89</v>
      </c>
      <c r="AV1127" s="13" t="s">
        <v>89</v>
      </c>
      <c r="AW1127" s="13" t="s">
        <v>38</v>
      </c>
      <c r="AX1127" s="13" t="s">
        <v>40</v>
      </c>
      <c r="AY1127" s="150" t="s">
        <v>150</v>
      </c>
    </row>
    <row r="1128" spans="2:65" s="1" customFormat="1" ht="24.15" customHeight="1">
      <c r="B1128" s="34"/>
      <c r="C1128" s="129" t="s">
        <v>850</v>
      </c>
      <c r="D1128" s="129" t="s">
        <v>152</v>
      </c>
      <c r="E1128" s="130" t="s">
        <v>2282</v>
      </c>
      <c r="F1128" s="131" t="s">
        <v>2283</v>
      </c>
      <c r="G1128" s="132" t="s">
        <v>171</v>
      </c>
      <c r="H1128" s="133">
        <v>1</v>
      </c>
      <c r="I1128" s="134"/>
      <c r="J1128" s="135">
        <f>ROUND(I1128*H1128,2)</f>
        <v>0</v>
      </c>
      <c r="K1128" s="131" t="s">
        <v>172</v>
      </c>
      <c r="L1128" s="34"/>
      <c r="M1128" s="136" t="s">
        <v>32</v>
      </c>
      <c r="N1128" s="137" t="s">
        <v>51</v>
      </c>
      <c r="P1128" s="138">
        <f>O1128*H1128</f>
        <v>0</v>
      </c>
      <c r="Q1128" s="138">
        <v>4.0000000000000003E-5</v>
      </c>
      <c r="R1128" s="138">
        <f>Q1128*H1128</f>
        <v>4.0000000000000003E-5</v>
      </c>
      <c r="S1128" s="138">
        <v>0</v>
      </c>
      <c r="T1128" s="139">
        <f>S1128*H1128</f>
        <v>0</v>
      </c>
      <c r="AR1128" s="140" t="s">
        <v>244</v>
      </c>
      <c r="AT1128" s="140" t="s">
        <v>152</v>
      </c>
      <c r="AU1128" s="140" t="s">
        <v>89</v>
      </c>
      <c r="AY1128" s="18" t="s">
        <v>150</v>
      </c>
      <c r="BE1128" s="141">
        <f>IF(N1128="základní",J1128,0)</f>
        <v>0</v>
      </c>
      <c r="BF1128" s="141">
        <f>IF(N1128="snížená",J1128,0)</f>
        <v>0</v>
      </c>
      <c r="BG1128" s="141">
        <f>IF(N1128="zákl. přenesená",J1128,0)</f>
        <v>0</v>
      </c>
      <c r="BH1128" s="141">
        <f>IF(N1128="sníž. přenesená",J1128,0)</f>
        <v>0</v>
      </c>
      <c r="BI1128" s="141">
        <f>IF(N1128="nulová",J1128,0)</f>
        <v>0</v>
      </c>
      <c r="BJ1128" s="18" t="s">
        <v>40</v>
      </c>
      <c r="BK1128" s="141">
        <f>ROUND(I1128*H1128,2)</f>
        <v>0</v>
      </c>
      <c r="BL1128" s="18" t="s">
        <v>244</v>
      </c>
      <c r="BM1128" s="140" t="s">
        <v>2284</v>
      </c>
    </row>
    <row r="1129" spans="2:65" s="1" customFormat="1">
      <c r="B1129" s="34"/>
      <c r="D1129" s="163" t="s">
        <v>174</v>
      </c>
      <c r="F1129" s="164" t="s">
        <v>2285</v>
      </c>
      <c r="I1129" s="165"/>
      <c r="L1129" s="34"/>
      <c r="M1129" s="166"/>
      <c r="T1129" s="55"/>
      <c r="AT1129" s="18" t="s">
        <v>174</v>
      </c>
      <c r="AU1129" s="18" t="s">
        <v>89</v>
      </c>
    </row>
    <row r="1130" spans="2:65" s="12" customFormat="1">
      <c r="B1130" s="142"/>
      <c r="D1130" s="143" t="s">
        <v>159</v>
      </c>
      <c r="E1130" s="144" t="s">
        <v>32</v>
      </c>
      <c r="F1130" s="145" t="s">
        <v>1603</v>
      </c>
      <c r="H1130" s="144" t="s">
        <v>32</v>
      </c>
      <c r="I1130" s="146"/>
      <c r="L1130" s="142"/>
      <c r="M1130" s="147"/>
      <c r="T1130" s="148"/>
      <c r="AT1130" s="144" t="s">
        <v>159</v>
      </c>
      <c r="AU1130" s="144" t="s">
        <v>89</v>
      </c>
      <c r="AV1130" s="12" t="s">
        <v>40</v>
      </c>
      <c r="AW1130" s="12" t="s">
        <v>38</v>
      </c>
      <c r="AX1130" s="12" t="s">
        <v>80</v>
      </c>
      <c r="AY1130" s="144" t="s">
        <v>150</v>
      </c>
    </row>
    <row r="1131" spans="2:65" s="12" customFormat="1">
      <c r="B1131" s="142"/>
      <c r="D1131" s="143" t="s">
        <v>159</v>
      </c>
      <c r="E1131" s="144" t="s">
        <v>32</v>
      </c>
      <c r="F1131" s="145" t="s">
        <v>2185</v>
      </c>
      <c r="H1131" s="144" t="s">
        <v>32</v>
      </c>
      <c r="I1131" s="146"/>
      <c r="L1131" s="142"/>
      <c r="M1131" s="147"/>
      <c r="T1131" s="148"/>
      <c r="AT1131" s="144" t="s">
        <v>159</v>
      </c>
      <c r="AU1131" s="144" t="s">
        <v>89</v>
      </c>
      <c r="AV1131" s="12" t="s">
        <v>40</v>
      </c>
      <c r="AW1131" s="12" t="s">
        <v>38</v>
      </c>
      <c r="AX1131" s="12" t="s">
        <v>80</v>
      </c>
      <c r="AY1131" s="144" t="s">
        <v>150</v>
      </c>
    </row>
    <row r="1132" spans="2:65" s="13" customFormat="1">
      <c r="B1132" s="149"/>
      <c r="D1132" s="143" t="s">
        <v>159</v>
      </c>
      <c r="E1132" s="150" t="s">
        <v>32</v>
      </c>
      <c r="F1132" s="151" t="s">
        <v>1524</v>
      </c>
      <c r="H1132" s="152">
        <v>1</v>
      </c>
      <c r="I1132" s="153"/>
      <c r="L1132" s="149"/>
      <c r="M1132" s="154"/>
      <c r="T1132" s="155"/>
      <c r="AT1132" s="150" t="s">
        <v>159</v>
      </c>
      <c r="AU1132" s="150" t="s">
        <v>89</v>
      </c>
      <c r="AV1132" s="13" t="s">
        <v>89</v>
      </c>
      <c r="AW1132" s="13" t="s">
        <v>38</v>
      </c>
      <c r="AX1132" s="13" t="s">
        <v>40</v>
      </c>
      <c r="AY1132" s="150" t="s">
        <v>150</v>
      </c>
    </row>
    <row r="1133" spans="2:65" s="1" customFormat="1" ht="24.15" customHeight="1">
      <c r="B1133" s="34"/>
      <c r="C1133" s="129" t="s">
        <v>859</v>
      </c>
      <c r="D1133" s="129" t="s">
        <v>152</v>
      </c>
      <c r="E1133" s="130" t="s">
        <v>2286</v>
      </c>
      <c r="F1133" s="131" t="s">
        <v>2287</v>
      </c>
      <c r="G1133" s="132" t="s">
        <v>171</v>
      </c>
      <c r="H1133" s="133">
        <v>7</v>
      </c>
      <c r="I1133" s="134"/>
      <c r="J1133" s="135">
        <f>ROUND(I1133*H1133,2)</f>
        <v>0</v>
      </c>
      <c r="K1133" s="131" t="s">
        <v>172</v>
      </c>
      <c r="L1133" s="34"/>
      <c r="M1133" s="136" t="s">
        <v>32</v>
      </c>
      <c r="N1133" s="137" t="s">
        <v>51</v>
      </c>
      <c r="P1133" s="138">
        <f>O1133*H1133</f>
        <v>0</v>
      </c>
      <c r="Q1133" s="138">
        <v>0</v>
      </c>
      <c r="R1133" s="138">
        <f>Q1133*H1133</f>
        <v>0</v>
      </c>
      <c r="S1133" s="138">
        <v>2.2499999999999998E-3</v>
      </c>
      <c r="T1133" s="139">
        <f>S1133*H1133</f>
        <v>1.575E-2</v>
      </c>
      <c r="AR1133" s="140" t="s">
        <v>244</v>
      </c>
      <c r="AT1133" s="140" t="s">
        <v>152</v>
      </c>
      <c r="AU1133" s="140" t="s">
        <v>89</v>
      </c>
      <c r="AY1133" s="18" t="s">
        <v>150</v>
      </c>
      <c r="BE1133" s="141">
        <f>IF(N1133="základní",J1133,0)</f>
        <v>0</v>
      </c>
      <c r="BF1133" s="141">
        <f>IF(N1133="snížená",J1133,0)</f>
        <v>0</v>
      </c>
      <c r="BG1133" s="141">
        <f>IF(N1133="zákl. přenesená",J1133,0)</f>
        <v>0</v>
      </c>
      <c r="BH1133" s="141">
        <f>IF(N1133="sníž. přenesená",J1133,0)</f>
        <v>0</v>
      </c>
      <c r="BI1133" s="141">
        <f>IF(N1133="nulová",J1133,0)</f>
        <v>0</v>
      </c>
      <c r="BJ1133" s="18" t="s">
        <v>40</v>
      </c>
      <c r="BK1133" s="141">
        <f>ROUND(I1133*H1133,2)</f>
        <v>0</v>
      </c>
      <c r="BL1133" s="18" t="s">
        <v>244</v>
      </c>
      <c r="BM1133" s="140" t="s">
        <v>2288</v>
      </c>
    </row>
    <row r="1134" spans="2:65" s="1" customFormat="1">
      <c r="B1134" s="34"/>
      <c r="D1134" s="163" t="s">
        <v>174</v>
      </c>
      <c r="F1134" s="164" t="s">
        <v>2289</v>
      </c>
      <c r="I1134" s="165"/>
      <c r="L1134" s="34"/>
      <c r="M1134" s="166"/>
      <c r="T1134" s="55"/>
      <c r="AT1134" s="18" t="s">
        <v>174</v>
      </c>
      <c r="AU1134" s="18" t="s">
        <v>89</v>
      </c>
    </row>
    <row r="1135" spans="2:65" s="12" customFormat="1">
      <c r="B1135" s="142"/>
      <c r="D1135" s="143" t="s">
        <v>159</v>
      </c>
      <c r="E1135" s="144" t="s">
        <v>32</v>
      </c>
      <c r="F1135" s="145" t="s">
        <v>1603</v>
      </c>
      <c r="H1135" s="144" t="s">
        <v>32</v>
      </c>
      <c r="I1135" s="146"/>
      <c r="L1135" s="142"/>
      <c r="M1135" s="147"/>
      <c r="T1135" s="148"/>
      <c r="AT1135" s="144" t="s">
        <v>159</v>
      </c>
      <c r="AU1135" s="144" t="s">
        <v>89</v>
      </c>
      <c r="AV1135" s="12" t="s">
        <v>40</v>
      </c>
      <c r="AW1135" s="12" t="s">
        <v>38</v>
      </c>
      <c r="AX1135" s="12" t="s">
        <v>80</v>
      </c>
      <c r="AY1135" s="144" t="s">
        <v>150</v>
      </c>
    </row>
    <row r="1136" spans="2:65" s="12" customFormat="1">
      <c r="B1136" s="142"/>
      <c r="D1136" s="143" t="s">
        <v>159</v>
      </c>
      <c r="E1136" s="144" t="s">
        <v>32</v>
      </c>
      <c r="F1136" s="145" t="s">
        <v>2187</v>
      </c>
      <c r="H1136" s="144" t="s">
        <v>32</v>
      </c>
      <c r="I1136" s="146"/>
      <c r="L1136" s="142"/>
      <c r="M1136" s="147"/>
      <c r="T1136" s="148"/>
      <c r="AT1136" s="144" t="s">
        <v>159</v>
      </c>
      <c r="AU1136" s="144" t="s">
        <v>89</v>
      </c>
      <c r="AV1136" s="12" t="s">
        <v>40</v>
      </c>
      <c r="AW1136" s="12" t="s">
        <v>38</v>
      </c>
      <c r="AX1136" s="12" t="s">
        <v>80</v>
      </c>
      <c r="AY1136" s="144" t="s">
        <v>150</v>
      </c>
    </row>
    <row r="1137" spans="2:65" s="13" customFormat="1">
      <c r="B1137" s="149"/>
      <c r="D1137" s="143" t="s">
        <v>159</v>
      </c>
      <c r="E1137" s="150" t="s">
        <v>32</v>
      </c>
      <c r="F1137" s="151" t="s">
        <v>1526</v>
      </c>
      <c r="H1137" s="152">
        <v>7</v>
      </c>
      <c r="I1137" s="153"/>
      <c r="L1137" s="149"/>
      <c r="M1137" s="154"/>
      <c r="T1137" s="155"/>
      <c r="AT1137" s="150" t="s">
        <v>159</v>
      </c>
      <c r="AU1137" s="150" t="s">
        <v>89</v>
      </c>
      <c r="AV1137" s="13" t="s">
        <v>89</v>
      </c>
      <c r="AW1137" s="13" t="s">
        <v>38</v>
      </c>
      <c r="AX1137" s="13" t="s">
        <v>40</v>
      </c>
      <c r="AY1137" s="150" t="s">
        <v>150</v>
      </c>
    </row>
    <row r="1138" spans="2:65" s="1" customFormat="1" ht="24.15" customHeight="1">
      <c r="B1138" s="34"/>
      <c r="C1138" s="129" t="s">
        <v>863</v>
      </c>
      <c r="D1138" s="129" t="s">
        <v>152</v>
      </c>
      <c r="E1138" s="130" t="s">
        <v>2290</v>
      </c>
      <c r="F1138" s="131" t="s">
        <v>2291</v>
      </c>
      <c r="G1138" s="132" t="s">
        <v>171</v>
      </c>
      <c r="H1138" s="133">
        <v>36</v>
      </c>
      <c r="I1138" s="134"/>
      <c r="J1138" s="135">
        <f>ROUND(I1138*H1138,2)</f>
        <v>0</v>
      </c>
      <c r="K1138" s="131" t="s">
        <v>172</v>
      </c>
      <c r="L1138" s="34"/>
      <c r="M1138" s="136" t="s">
        <v>32</v>
      </c>
      <c r="N1138" s="137" t="s">
        <v>51</v>
      </c>
      <c r="P1138" s="138">
        <f>O1138*H1138</f>
        <v>0</v>
      </c>
      <c r="Q1138" s="138">
        <v>0</v>
      </c>
      <c r="R1138" s="138">
        <f>Q1138*H1138</f>
        <v>0</v>
      </c>
      <c r="S1138" s="138">
        <v>5.1999999999999995E-4</v>
      </c>
      <c r="T1138" s="139">
        <f>S1138*H1138</f>
        <v>1.8719999999999997E-2</v>
      </c>
      <c r="AR1138" s="140" t="s">
        <v>244</v>
      </c>
      <c r="AT1138" s="140" t="s">
        <v>152</v>
      </c>
      <c r="AU1138" s="140" t="s">
        <v>89</v>
      </c>
      <c r="AY1138" s="18" t="s">
        <v>150</v>
      </c>
      <c r="BE1138" s="141">
        <f>IF(N1138="základní",J1138,0)</f>
        <v>0</v>
      </c>
      <c r="BF1138" s="141">
        <f>IF(N1138="snížená",J1138,0)</f>
        <v>0</v>
      </c>
      <c r="BG1138" s="141">
        <f>IF(N1138="zákl. přenesená",J1138,0)</f>
        <v>0</v>
      </c>
      <c r="BH1138" s="141">
        <f>IF(N1138="sníž. přenesená",J1138,0)</f>
        <v>0</v>
      </c>
      <c r="BI1138" s="141">
        <f>IF(N1138="nulová",J1138,0)</f>
        <v>0</v>
      </c>
      <c r="BJ1138" s="18" t="s">
        <v>40</v>
      </c>
      <c r="BK1138" s="141">
        <f>ROUND(I1138*H1138,2)</f>
        <v>0</v>
      </c>
      <c r="BL1138" s="18" t="s">
        <v>244</v>
      </c>
      <c r="BM1138" s="140" t="s">
        <v>2292</v>
      </c>
    </row>
    <row r="1139" spans="2:65" s="1" customFormat="1">
      <c r="B1139" s="34"/>
      <c r="D1139" s="163" t="s">
        <v>174</v>
      </c>
      <c r="F1139" s="164" t="s">
        <v>2293</v>
      </c>
      <c r="I1139" s="165"/>
      <c r="L1139" s="34"/>
      <c r="M1139" s="166"/>
      <c r="T1139" s="55"/>
      <c r="AT1139" s="18" t="s">
        <v>174</v>
      </c>
      <c r="AU1139" s="18" t="s">
        <v>89</v>
      </c>
    </row>
    <row r="1140" spans="2:65" s="12" customFormat="1">
      <c r="B1140" s="142"/>
      <c r="D1140" s="143" t="s">
        <v>159</v>
      </c>
      <c r="E1140" s="144" t="s">
        <v>32</v>
      </c>
      <c r="F1140" s="145" t="s">
        <v>1603</v>
      </c>
      <c r="H1140" s="144" t="s">
        <v>32</v>
      </c>
      <c r="I1140" s="146"/>
      <c r="L1140" s="142"/>
      <c r="M1140" s="147"/>
      <c r="T1140" s="148"/>
      <c r="AT1140" s="144" t="s">
        <v>159</v>
      </c>
      <c r="AU1140" s="144" t="s">
        <v>89</v>
      </c>
      <c r="AV1140" s="12" t="s">
        <v>40</v>
      </c>
      <c r="AW1140" s="12" t="s">
        <v>38</v>
      </c>
      <c r="AX1140" s="12" t="s">
        <v>80</v>
      </c>
      <c r="AY1140" s="144" t="s">
        <v>150</v>
      </c>
    </row>
    <row r="1141" spans="2:65" s="12" customFormat="1">
      <c r="B1141" s="142"/>
      <c r="D1141" s="143" t="s">
        <v>159</v>
      </c>
      <c r="E1141" s="144" t="s">
        <v>32</v>
      </c>
      <c r="F1141" s="145" t="s">
        <v>2188</v>
      </c>
      <c r="H1141" s="144" t="s">
        <v>32</v>
      </c>
      <c r="I1141" s="146"/>
      <c r="L1141" s="142"/>
      <c r="M1141" s="147"/>
      <c r="T1141" s="148"/>
      <c r="AT1141" s="144" t="s">
        <v>159</v>
      </c>
      <c r="AU1141" s="144" t="s">
        <v>89</v>
      </c>
      <c r="AV1141" s="12" t="s">
        <v>40</v>
      </c>
      <c r="AW1141" s="12" t="s">
        <v>38</v>
      </c>
      <c r="AX1141" s="12" t="s">
        <v>80</v>
      </c>
      <c r="AY1141" s="144" t="s">
        <v>150</v>
      </c>
    </row>
    <row r="1142" spans="2:65" s="12" customFormat="1">
      <c r="B1142" s="142"/>
      <c r="D1142" s="143" t="s">
        <v>159</v>
      </c>
      <c r="E1142" s="144" t="s">
        <v>32</v>
      </c>
      <c r="F1142" s="145" t="s">
        <v>2294</v>
      </c>
      <c r="H1142" s="144" t="s">
        <v>32</v>
      </c>
      <c r="I1142" s="146"/>
      <c r="L1142" s="142"/>
      <c r="M1142" s="147"/>
      <c r="T1142" s="148"/>
      <c r="AT1142" s="144" t="s">
        <v>159</v>
      </c>
      <c r="AU1142" s="144" t="s">
        <v>89</v>
      </c>
      <c r="AV1142" s="12" t="s">
        <v>40</v>
      </c>
      <c r="AW1142" s="12" t="s">
        <v>38</v>
      </c>
      <c r="AX1142" s="12" t="s">
        <v>80</v>
      </c>
      <c r="AY1142" s="144" t="s">
        <v>150</v>
      </c>
    </row>
    <row r="1143" spans="2:65" s="13" customFormat="1">
      <c r="B1143" s="149"/>
      <c r="D1143" s="143" t="s">
        <v>159</v>
      </c>
      <c r="E1143" s="150" t="s">
        <v>32</v>
      </c>
      <c r="F1143" s="151" t="s">
        <v>1528</v>
      </c>
      <c r="H1143" s="152">
        <v>36</v>
      </c>
      <c r="I1143" s="153"/>
      <c r="L1143" s="149"/>
      <c r="M1143" s="154"/>
      <c r="T1143" s="155"/>
      <c r="AT1143" s="150" t="s">
        <v>159</v>
      </c>
      <c r="AU1143" s="150" t="s">
        <v>89</v>
      </c>
      <c r="AV1143" s="13" t="s">
        <v>89</v>
      </c>
      <c r="AW1143" s="13" t="s">
        <v>38</v>
      </c>
      <c r="AX1143" s="13" t="s">
        <v>40</v>
      </c>
      <c r="AY1143" s="150" t="s">
        <v>150</v>
      </c>
    </row>
    <row r="1144" spans="2:65" s="1" customFormat="1" ht="24.15" customHeight="1">
      <c r="B1144" s="34"/>
      <c r="C1144" s="129" t="s">
        <v>868</v>
      </c>
      <c r="D1144" s="129" t="s">
        <v>152</v>
      </c>
      <c r="E1144" s="130" t="s">
        <v>2295</v>
      </c>
      <c r="F1144" s="131" t="s">
        <v>2296</v>
      </c>
      <c r="G1144" s="132" t="s">
        <v>171</v>
      </c>
      <c r="H1144" s="133">
        <v>36</v>
      </c>
      <c r="I1144" s="134"/>
      <c r="J1144" s="135">
        <f>ROUND(I1144*H1144,2)</f>
        <v>0</v>
      </c>
      <c r="K1144" s="131" t="s">
        <v>172</v>
      </c>
      <c r="L1144" s="34"/>
      <c r="M1144" s="136" t="s">
        <v>32</v>
      </c>
      <c r="N1144" s="137" t="s">
        <v>51</v>
      </c>
      <c r="P1144" s="138">
        <f>O1144*H1144</f>
        <v>0</v>
      </c>
      <c r="Q1144" s="138">
        <v>1.3999999999999999E-4</v>
      </c>
      <c r="R1144" s="138">
        <f>Q1144*H1144</f>
        <v>5.0399999999999993E-3</v>
      </c>
      <c r="S1144" s="138">
        <v>0</v>
      </c>
      <c r="T1144" s="139">
        <f>S1144*H1144</f>
        <v>0</v>
      </c>
      <c r="AR1144" s="140" t="s">
        <v>244</v>
      </c>
      <c r="AT1144" s="140" t="s">
        <v>152</v>
      </c>
      <c r="AU1144" s="140" t="s">
        <v>89</v>
      </c>
      <c r="AY1144" s="18" t="s">
        <v>150</v>
      </c>
      <c r="BE1144" s="141">
        <f>IF(N1144="základní",J1144,0)</f>
        <v>0</v>
      </c>
      <c r="BF1144" s="141">
        <f>IF(N1144="snížená",J1144,0)</f>
        <v>0</v>
      </c>
      <c r="BG1144" s="141">
        <f>IF(N1144="zákl. přenesená",J1144,0)</f>
        <v>0</v>
      </c>
      <c r="BH1144" s="141">
        <f>IF(N1144="sníž. přenesená",J1144,0)</f>
        <v>0</v>
      </c>
      <c r="BI1144" s="141">
        <f>IF(N1144="nulová",J1144,0)</f>
        <v>0</v>
      </c>
      <c r="BJ1144" s="18" t="s">
        <v>40</v>
      </c>
      <c r="BK1144" s="141">
        <f>ROUND(I1144*H1144,2)</f>
        <v>0</v>
      </c>
      <c r="BL1144" s="18" t="s">
        <v>244</v>
      </c>
      <c r="BM1144" s="140" t="s">
        <v>2297</v>
      </c>
    </row>
    <row r="1145" spans="2:65" s="1" customFormat="1">
      <c r="B1145" s="34"/>
      <c r="D1145" s="163" t="s">
        <v>174</v>
      </c>
      <c r="F1145" s="164" t="s">
        <v>2298</v>
      </c>
      <c r="I1145" s="165"/>
      <c r="L1145" s="34"/>
      <c r="M1145" s="166"/>
      <c r="T1145" s="55"/>
      <c r="AT1145" s="18" t="s">
        <v>174</v>
      </c>
      <c r="AU1145" s="18" t="s">
        <v>89</v>
      </c>
    </row>
    <row r="1146" spans="2:65" s="12" customFormat="1">
      <c r="B1146" s="142"/>
      <c r="D1146" s="143" t="s">
        <v>159</v>
      </c>
      <c r="E1146" s="144" t="s">
        <v>32</v>
      </c>
      <c r="F1146" s="145" t="s">
        <v>1603</v>
      </c>
      <c r="H1146" s="144" t="s">
        <v>32</v>
      </c>
      <c r="I1146" s="146"/>
      <c r="L1146" s="142"/>
      <c r="M1146" s="147"/>
      <c r="T1146" s="148"/>
      <c r="AT1146" s="144" t="s">
        <v>159</v>
      </c>
      <c r="AU1146" s="144" t="s">
        <v>89</v>
      </c>
      <c r="AV1146" s="12" t="s">
        <v>40</v>
      </c>
      <c r="AW1146" s="12" t="s">
        <v>38</v>
      </c>
      <c r="AX1146" s="12" t="s">
        <v>80</v>
      </c>
      <c r="AY1146" s="144" t="s">
        <v>150</v>
      </c>
    </row>
    <row r="1147" spans="2:65" s="12" customFormat="1">
      <c r="B1147" s="142"/>
      <c r="D1147" s="143" t="s">
        <v>159</v>
      </c>
      <c r="E1147" s="144" t="s">
        <v>32</v>
      </c>
      <c r="F1147" s="145" t="s">
        <v>2188</v>
      </c>
      <c r="H1147" s="144" t="s">
        <v>32</v>
      </c>
      <c r="I1147" s="146"/>
      <c r="L1147" s="142"/>
      <c r="M1147" s="147"/>
      <c r="T1147" s="148"/>
      <c r="AT1147" s="144" t="s">
        <v>159</v>
      </c>
      <c r="AU1147" s="144" t="s">
        <v>89</v>
      </c>
      <c r="AV1147" s="12" t="s">
        <v>40</v>
      </c>
      <c r="AW1147" s="12" t="s">
        <v>38</v>
      </c>
      <c r="AX1147" s="12" t="s">
        <v>80</v>
      </c>
      <c r="AY1147" s="144" t="s">
        <v>150</v>
      </c>
    </row>
    <row r="1148" spans="2:65" s="12" customFormat="1">
      <c r="B1148" s="142"/>
      <c r="D1148" s="143" t="s">
        <v>159</v>
      </c>
      <c r="E1148" s="144" t="s">
        <v>32</v>
      </c>
      <c r="F1148" s="145" t="s">
        <v>2294</v>
      </c>
      <c r="H1148" s="144" t="s">
        <v>32</v>
      </c>
      <c r="I1148" s="146"/>
      <c r="L1148" s="142"/>
      <c r="M1148" s="147"/>
      <c r="T1148" s="148"/>
      <c r="AT1148" s="144" t="s">
        <v>159</v>
      </c>
      <c r="AU1148" s="144" t="s">
        <v>89</v>
      </c>
      <c r="AV1148" s="12" t="s">
        <v>40</v>
      </c>
      <c r="AW1148" s="12" t="s">
        <v>38</v>
      </c>
      <c r="AX1148" s="12" t="s">
        <v>80</v>
      </c>
      <c r="AY1148" s="144" t="s">
        <v>150</v>
      </c>
    </row>
    <row r="1149" spans="2:65" s="13" customFormat="1">
      <c r="B1149" s="149"/>
      <c r="D1149" s="143" t="s">
        <v>159</v>
      </c>
      <c r="E1149" s="150" t="s">
        <v>32</v>
      </c>
      <c r="F1149" s="151" t="s">
        <v>1530</v>
      </c>
      <c r="H1149" s="152">
        <v>36</v>
      </c>
      <c r="I1149" s="153"/>
      <c r="L1149" s="149"/>
      <c r="M1149" s="154"/>
      <c r="T1149" s="155"/>
      <c r="AT1149" s="150" t="s">
        <v>159</v>
      </c>
      <c r="AU1149" s="150" t="s">
        <v>89</v>
      </c>
      <c r="AV1149" s="13" t="s">
        <v>89</v>
      </c>
      <c r="AW1149" s="13" t="s">
        <v>38</v>
      </c>
      <c r="AX1149" s="13" t="s">
        <v>40</v>
      </c>
      <c r="AY1149" s="150" t="s">
        <v>150</v>
      </c>
    </row>
    <row r="1150" spans="2:65" s="1" customFormat="1" ht="24.15" customHeight="1">
      <c r="B1150" s="34"/>
      <c r="C1150" s="129" t="s">
        <v>875</v>
      </c>
      <c r="D1150" s="129" t="s">
        <v>152</v>
      </c>
      <c r="E1150" s="130" t="s">
        <v>2299</v>
      </c>
      <c r="F1150" s="131" t="s">
        <v>2300</v>
      </c>
      <c r="G1150" s="132" t="s">
        <v>171</v>
      </c>
      <c r="H1150" s="133">
        <v>25</v>
      </c>
      <c r="I1150" s="134"/>
      <c r="J1150" s="135">
        <f>ROUND(I1150*H1150,2)</f>
        <v>0</v>
      </c>
      <c r="K1150" s="131" t="s">
        <v>172</v>
      </c>
      <c r="L1150" s="34"/>
      <c r="M1150" s="136" t="s">
        <v>32</v>
      </c>
      <c r="N1150" s="137" t="s">
        <v>51</v>
      </c>
      <c r="P1150" s="138">
        <f>O1150*H1150</f>
        <v>0</v>
      </c>
      <c r="Q1150" s="138">
        <v>0</v>
      </c>
      <c r="R1150" s="138">
        <f>Q1150*H1150</f>
        <v>0</v>
      </c>
      <c r="S1150" s="138">
        <v>8.4999999999999995E-4</v>
      </c>
      <c r="T1150" s="139">
        <f>S1150*H1150</f>
        <v>2.1249999999999998E-2</v>
      </c>
      <c r="AR1150" s="140" t="s">
        <v>244</v>
      </c>
      <c r="AT1150" s="140" t="s">
        <v>152</v>
      </c>
      <c r="AU1150" s="140" t="s">
        <v>89</v>
      </c>
      <c r="AY1150" s="18" t="s">
        <v>150</v>
      </c>
      <c r="BE1150" s="141">
        <f>IF(N1150="základní",J1150,0)</f>
        <v>0</v>
      </c>
      <c r="BF1150" s="141">
        <f>IF(N1150="snížená",J1150,0)</f>
        <v>0</v>
      </c>
      <c r="BG1150" s="141">
        <f>IF(N1150="zákl. přenesená",J1150,0)</f>
        <v>0</v>
      </c>
      <c r="BH1150" s="141">
        <f>IF(N1150="sníž. přenesená",J1150,0)</f>
        <v>0</v>
      </c>
      <c r="BI1150" s="141">
        <f>IF(N1150="nulová",J1150,0)</f>
        <v>0</v>
      </c>
      <c r="BJ1150" s="18" t="s">
        <v>40</v>
      </c>
      <c r="BK1150" s="141">
        <f>ROUND(I1150*H1150,2)</f>
        <v>0</v>
      </c>
      <c r="BL1150" s="18" t="s">
        <v>244</v>
      </c>
      <c r="BM1150" s="140" t="s">
        <v>2301</v>
      </c>
    </row>
    <row r="1151" spans="2:65" s="1" customFormat="1">
      <c r="B1151" s="34"/>
      <c r="D1151" s="163" t="s">
        <v>174</v>
      </c>
      <c r="F1151" s="164" t="s">
        <v>2302</v>
      </c>
      <c r="I1151" s="165"/>
      <c r="L1151" s="34"/>
      <c r="M1151" s="166"/>
      <c r="T1151" s="55"/>
      <c r="AT1151" s="18" t="s">
        <v>174</v>
      </c>
      <c r="AU1151" s="18" t="s">
        <v>89</v>
      </c>
    </row>
    <row r="1152" spans="2:65" s="12" customFormat="1">
      <c r="B1152" s="142"/>
      <c r="D1152" s="143" t="s">
        <v>159</v>
      </c>
      <c r="E1152" s="144" t="s">
        <v>32</v>
      </c>
      <c r="F1152" s="145" t="s">
        <v>1603</v>
      </c>
      <c r="H1152" s="144" t="s">
        <v>32</v>
      </c>
      <c r="I1152" s="146"/>
      <c r="L1152" s="142"/>
      <c r="M1152" s="147"/>
      <c r="T1152" s="148"/>
      <c r="AT1152" s="144" t="s">
        <v>159</v>
      </c>
      <c r="AU1152" s="144" t="s">
        <v>89</v>
      </c>
      <c r="AV1152" s="12" t="s">
        <v>40</v>
      </c>
      <c r="AW1152" s="12" t="s">
        <v>38</v>
      </c>
      <c r="AX1152" s="12" t="s">
        <v>80</v>
      </c>
      <c r="AY1152" s="144" t="s">
        <v>150</v>
      </c>
    </row>
    <row r="1153" spans="2:65" s="12" customFormat="1">
      <c r="B1153" s="142"/>
      <c r="D1153" s="143" t="s">
        <v>159</v>
      </c>
      <c r="E1153" s="144" t="s">
        <v>32</v>
      </c>
      <c r="F1153" s="145" t="s">
        <v>2182</v>
      </c>
      <c r="H1153" s="144" t="s">
        <v>32</v>
      </c>
      <c r="I1153" s="146"/>
      <c r="L1153" s="142"/>
      <c r="M1153" s="147"/>
      <c r="T1153" s="148"/>
      <c r="AT1153" s="144" t="s">
        <v>159</v>
      </c>
      <c r="AU1153" s="144" t="s">
        <v>89</v>
      </c>
      <c r="AV1153" s="12" t="s">
        <v>40</v>
      </c>
      <c r="AW1153" s="12" t="s">
        <v>38</v>
      </c>
      <c r="AX1153" s="12" t="s">
        <v>80</v>
      </c>
      <c r="AY1153" s="144" t="s">
        <v>150</v>
      </c>
    </row>
    <row r="1154" spans="2:65" s="12" customFormat="1">
      <c r="B1154" s="142"/>
      <c r="D1154" s="143" t="s">
        <v>159</v>
      </c>
      <c r="E1154" s="144" t="s">
        <v>32</v>
      </c>
      <c r="F1154" s="145" t="s">
        <v>2183</v>
      </c>
      <c r="H1154" s="144" t="s">
        <v>32</v>
      </c>
      <c r="I1154" s="146"/>
      <c r="L1154" s="142"/>
      <c r="M1154" s="147"/>
      <c r="T1154" s="148"/>
      <c r="AT1154" s="144" t="s">
        <v>159</v>
      </c>
      <c r="AU1154" s="144" t="s">
        <v>89</v>
      </c>
      <c r="AV1154" s="12" t="s">
        <v>40</v>
      </c>
      <c r="AW1154" s="12" t="s">
        <v>38</v>
      </c>
      <c r="AX1154" s="12" t="s">
        <v>80</v>
      </c>
      <c r="AY1154" s="144" t="s">
        <v>150</v>
      </c>
    </row>
    <row r="1155" spans="2:65" s="13" customFormat="1">
      <c r="B1155" s="149"/>
      <c r="D1155" s="143" t="s">
        <v>159</v>
      </c>
      <c r="E1155" s="150" t="s">
        <v>32</v>
      </c>
      <c r="F1155" s="151" t="s">
        <v>1532</v>
      </c>
      <c r="H1155" s="152">
        <v>25</v>
      </c>
      <c r="I1155" s="153"/>
      <c r="L1155" s="149"/>
      <c r="M1155" s="154"/>
      <c r="T1155" s="155"/>
      <c r="AT1155" s="150" t="s">
        <v>159</v>
      </c>
      <c r="AU1155" s="150" t="s">
        <v>89</v>
      </c>
      <c r="AV1155" s="13" t="s">
        <v>89</v>
      </c>
      <c r="AW1155" s="13" t="s">
        <v>38</v>
      </c>
      <c r="AX1155" s="13" t="s">
        <v>40</v>
      </c>
      <c r="AY1155" s="150" t="s">
        <v>150</v>
      </c>
    </row>
    <row r="1156" spans="2:65" s="1" customFormat="1" ht="24.15" customHeight="1">
      <c r="B1156" s="34"/>
      <c r="C1156" s="129" t="s">
        <v>884</v>
      </c>
      <c r="D1156" s="129" t="s">
        <v>152</v>
      </c>
      <c r="E1156" s="130" t="s">
        <v>2303</v>
      </c>
      <c r="F1156" s="131" t="s">
        <v>2304</v>
      </c>
      <c r="G1156" s="132" t="s">
        <v>171</v>
      </c>
      <c r="H1156" s="133">
        <v>25</v>
      </c>
      <c r="I1156" s="134"/>
      <c r="J1156" s="135">
        <f>ROUND(I1156*H1156,2)</f>
        <v>0</v>
      </c>
      <c r="K1156" s="131" t="s">
        <v>172</v>
      </c>
      <c r="L1156" s="34"/>
      <c r="M1156" s="136" t="s">
        <v>32</v>
      </c>
      <c r="N1156" s="137" t="s">
        <v>51</v>
      </c>
      <c r="P1156" s="138">
        <f>O1156*H1156</f>
        <v>0</v>
      </c>
      <c r="Q1156" s="138">
        <v>2.4000000000000001E-4</v>
      </c>
      <c r="R1156" s="138">
        <f>Q1156*H1156</f>
        <v>6.0000000000000001E-3</v>
      </c>
      <c r="S1156" s="138">
        <v>0</v>
      </c>
      <c r="T1156" s="139">
        <f>S1156*H1156</f>
        <v>0</v>
      </c>
      <c r="AR1156" s="140" t="s">
        <v>244</v>
      </c>
      <c r="AT1156" s="140" t="s">
        <v>152</v>
      </c>
      <c r="AU1156" s="140" t="s">
        <v>89</v>
      </c>
      <c r="AY1156" s="18" t="s">
        <v>150</v>
      </c>
      <c r="BE1156" s="141">
        <f>IF(N1156="základní",J1156,0)</f>
        <v>0</v>
      </c>
      <c r="BF1156" s="141">
        <f>IF(N1156="snížená",J1156,0)</f>
        <v>0</v>
      </c>
      <c r="BG1156" s="141">
        <f>IF(N1156="zákl. přenesená",J1156,0)</f>
        <v>0</v>
      </c>
      <c r="BH1156" s="141">
        <f>IF(N1156="sníž. přenesená",J1156,0)</f>
        <v>0</v>
      </c>
      <c r="BI1156" s="141">
        <f>IF(N1156="nulová",J1156,0)</f>
        <v>0</v>
      </c>
      <c r="BJ1156" s="18" t="s">
        <v>40</v>
      </c>
      <c r="BK1156" s="141">
        <f>ROUND(I1156*H1156,2)</f>
        <v>0</v>
      </c>
      <c r="BL1156" s="18" t="s">
        <v>244</v>
      </c>
      <c r="BM1156" s="140" t="s">
        <v>2305</v>
      </c>
    </row>
    <row r="1157" spans="2:65" s="1" customFormat="1">
      <c r="B1157" s="34"/>
      <c r="D1157" s="163" t="s">
        <v>174</v>
      </c>
      <c r="F1157" s="164" t="s">
        <v>2306</v>
      </c>
      <c r="I1157" s="165"/>
      <c r="L1157" s="34"/>
      <c r="M1157" s="166"/>
      <c r="T1157" s="55"/>
      <c r="AT1157" s="18" t="s">
        <v>174</v>
      </c>
      <c r="AU1157" s="18" t="s">
        <v>89</v>
      </c>
    </row>
    <row r="1158" spans="2:65" s="12" customFormat="1">
      <c r="B1158" s="142"/>
      <c r="D1158" s="143" t="s">
        <v>159</v>
      </c>
      <c r="E1158" s="144" t="s">
        <v>32</v>
      </c>
      <c r="F1158" s="145" t="s">
        <v>1603</v>
      </c>
      <c r="H1158" s="144" t="s">
        <v>32</v>
      </c>
      <c r="I1158" s="146"/>
      <c r="L1158" s="142"/>
      <c r="M1158" s="147"/>
      <c r="T1158" s="148"/>
      <c r="AT1158" s="144" t="s">
        <v>159</v>
      </c>
      <c r="AU1158" s="144" t="s">
        <v>89</v>
      </c>
      <c r="AV1158" s="12" t="s">
        <v>40</v>
      </c>
      <c r="AW1158" s="12" t="s">
        <v>38</v>
      </c>
      <c r="AX1158" s="12" t="s">
        <v>80</v>
      </c>
      <c r="AY1158" s="144" t="s">
        <v>150</v>
      </c>
    </row>
    <row r="1159" spans="2:65" s="12" customFormat="1">
      <c r="B1159" s="142"/>
      <c r="D1159" s="143" t="s">
        <v>159</v>
      </c>
      <c r="E1159" s="144" t="s">
        <v>32</v>
      </c>
      <c r="F1159" s="145" t="s">
        <v>2182</v>
      </c>
      <c r="H1159" s="144" t="s">
        <v>32</v>
      </c>
      <c r="I1159" s="146"/>
      <c r="L1159" s="142"/>
      <c r="M1159" s="147"/>
      <c r="T1159" s="148"/>
      <c r="AT1159" s="144" t="s">
        <v>159</v>
      </c>
      <c r="AU1159" s="144" t="s">
        <v>89</v>
      </c>
      <c r="AV1159" s="12" t="s">
        <v>40</v>
      </c>
      <c r="AW1159" s="12" t="s">
        <v>38</v>
      </c>
      <c r="AX1159" s="12" t="s">
        <v>80</v>
      </c>
      <c r="AY1159" s="144" t="s">
        <v>150</v>
      </c>
    </row>
    <row r="1160" spans="2:65" s="12" customFormat="1">
      <c r="B1160" s="142"/>
      <c r="D1160" s="143" t="s">
        <v>159</v>
      </c>
      <c r="E1160" s="144" t="s">
        <v>32</v>
      </c>
      <c r="F1160" s="145" t="s">
        <v>2183</v>
      </c>
      <c r="H1160" s="144" t="s">
        <v>32</v>
      </c>
      <c r="I1160" s="146"/>
      <c r="L1160" s="142"/>
      <c r="M1160" s="147"/>
      <c r="T1160" s="148"/>
      <c r="AT1160" s="144" t="s">
        <v>159</v>
      </c>
      <c r="AU1160" s="144" t="s">
        <v>89</v>
      </c>
      <c r="AV1160" s="12" t="s">
        <v>40</v>
      </c>
      <c r="AW1160" s="12" t="s">
        <v>38</v>
      </c>
      <c r="AX1160" s="12" t="s">
        <v>80</v>
      </c>
      <c r="AY1160" s="144" t="s">
        <v>150</v>
      </c>
    </row>
    <row r="1161" spans="2:65" s="13" customFormat="1">
      <c r="B1161" s="149"/>
      <c r="D1161" s="143" t="s">
        <v>159</v>
      </c>
      <c r="E1161" s="150" t="s">
        <v>32</v>
      </c>
      <c r="F1161" s="151" t="s">
        <v>1534</v>
      </c>
      <c r="H1161" s="152">
        <v>25</v>
      </c>
      <c r="I1161" s="153"/>
      <c r="L1161" s="149"/>
      <c r="M1161" s="154"/>
      <c r="T1161" s="155"/>
      <c r="AT1161" s="150" t="s">
        <v>159</v>
      </c>
      <c r="AU1161" s="150" t="s">
        <v>89</v>
      </c>
      <c r="AV1161" s="13" t="s">
        <v>89</v>
      </c>
      <c r="AW1161" s="13" t="s">
        <v>38</v>
      </c>
      <c r="AX1161" s="13" t="s">
        <v>40</v>
      </c>
      <c r="AY1161" s="150" t="s">
        <v>150</v>
      </c>
    </row>
    <row r="1162" spans="2:65" s="1" customFormat="1" ht="24.15" customHeight="1">
      <c r="B1162" s="34"/>
      <c r="C1162" s="129" t="s">
        <v>893</v>
      </c>
      <c r="D1162" s="129" t="s">
        <v>152</v>
      </c>
      <c r="E1162" s="130" t="s">
        <v>2307</v>
      </c>
      <c r="F1162" s="131" t="s">
        <v>2308</v>
      </c>
      <c r="G1162" s="132" t="s">
        <v>171</v>
      </c>
      <c r="H1162" s="133">
        <v>1</v>
      </c>
      <c r="I1162" s="134"/>
      <c r="J1162" s="135">
        <f>ROUND(I1162*H1162,2)</f>
        <v>0</v>
      </c>
      <c r="K1162" s="131" t="s">
        <v>172</v>
      </c>
      <c r="L1162" s="34"/>
      <c r="M1162" s="136" t="s">
        <v>32</v>
      </c>
      <c r="N1162" s="137" t="s">
        <v>51</v>
      </c>
      <c r="P1162" s="138">
        <f>O1162*H1162</f>
        <v>0</v>
      </c>
      <c r="Q1162" s="138">
        <v>3.6999999999999999E-4</v>
      </c>
      <c r="R1162" s="138">
        <f>Q1162*H1162</f>
        <v>3.6999999999999999E-4</v>
      </c>
      <c r="S1162" s="138">
        <v>0</v>
      </c>
      <c r="T1162" s="139">
        <f>S1162*H1162</f>
        <v>0</v>
      </c>
      <c r="AR1162" s="140" t="s">
        <v>244</v>
      </c>
      <c r="AT1162" s="140" t="s">
        <v>152</v>
      </c>
      <c r="AU1162" s="140" t="s">
        <v>89</v>
      </c>
      <c r="AY1162" s="18" t="s">
        <v>150</v>
      </c>
      <c r="BE1162" s="141">
        <f>IF(N1162="základní",J1162,0)</f>
        <v>0</v>
      </c>
      <c r="BF1162" s="141">
        <f>IF(N1162="snížená",J1162,0)</f>
        <v>0</v>
      </c>
      <c r="BG1162" s="141">
        <f>IF(N1162="zákl. přenesená",J1162,0)</f>
        <v>0</v>
      </c>
      <c r="BH1162" s="141">
        <f>IF(N1162="sníž. přenesená",J1162,0)</f>
        <v>0</v>
      </c>
      <c r="BI1162" s="141">
        <f>IF(N1162="nulová",J1162,0)</f>
        <v>0</v>
      </c>
      <c r="BJ1162" s="18" t="s">
        <v>40</v>
      </c>
      <c r="BK1162" s="141">
        <f>ROUND(I1162*H1162,2)</f>
        <v>0</v>
      </c>
      <c r="BL1162" s="18" t="s">
        <v>244</v>
      </c>
      <c r="BM1162" s="140" t="s">
        <v>2309</v>
      </c>
    </row>
    <row r="1163" spans="2:65" s="1" customFormat="1">
      <c r="B1163" s="34"/>
      <c r="D1163" s="163" t="s">
        <v>174</v>
      </c>
      <c r="F1163" s="164" t="s">
        <v>2310</v>
      </c>
      <c r="I1163" s="165"/>
      <c r="L1163" s="34"/>
      <c r="M1163" s="166"/>
      <c r="T1163" s="55"/>
      <c r="AT1163" s="18" t="s">
        <v>174</v>
      </c>
      <c r="AU1163" s="18" t="s">
        <v>89</v>
      </c>
    </row>
    <row r="1164" spans="2:65" s="12" customFormat="1">
      <c r="B1164" s="142"/>
      <c r="D1164" s="143" t="s">
        <v>159</v>
      </c>
      <c r="E1164" s="144" t="s">
        <v>32</v>
      </c>
      <c r="F1164" s="145" t="s">
        <v>1603</v>
      </c>
      <c r="H1164" s="144" t="s">
        <v>32</v>
      </c>
      <c r="I1164" s="146"/>
      <c r="L1164" s="142"/>
      <c r="M1164" s="147"/>
      <c r="T1164" s="148"/>
      <c r="AT1164" s="144" t="s">
        <v>159</v>
      </c>
      <c r="AU1164" s="144" t="s">
        <v>89</v>
      </c>
      <c r="AV1164" s="12" t="s">
        <v>40</v>
      </c>
      <c r="AW1164" s="12" t="s">
        <v>38</v>
      </c>
      <c r="AX1164" s="12" t="s">
        <v>80</v>
      </c>
      <c r="AY1164" s="144" t="s">
        <v>150</v>
      </c>
    </row>
    <row r="1165" spans="2:65" s="12" customFormat="1">
      <c r="B1165" s="142"/>
      <c r="D1165" s="143" t="s">
        <v>159</v>
      </c>
      <c r="E1165" s="144" t="s">
        <v>32</v>
      </c>
      <c r="F1165" s="145" t="s">
        <v>2185</v>
      </c>
      <c r="H1165" s="144" t="s">
        <v>32</v>
      </c>
      <c r="I1165" s="146"/>
      <c r="L1165" s="142"/>
      <c r="M1165" s="147"/>
      <c r="T1165" s="148"/>
      <c r="AT1165" s="144" t="s">
        <v>159</v>
      </c>
      <c r="AU1165" s="144" t="s">
        <v>89</v>
      </c>
      <c r="AV1165" s="12" t="s">
        <v>40</v>
      </c>
      <c r="AW1165" s="12" t="s">
        <v>38</v>
      </c>
      <c r="AX1165" s="12" t="s">
        <v>80</v>
      </c>
      <c r="AY1165" s="144" t="s">
        <v>150</v>
      </c>
    </row>
    <row r="1166" spans="2:65" s="13" customFormat="1">
      <c r="B1166" s="149"/>
      <c r="D1166" s="143" t="s">
        <v>159</v>
      </c>
      <c r="E1166" s="150" t="s">
        <v>32</v>
      </c>
      <c r="F1166" s="151" t="s">
        <v>1536</v>
      </c>
      <c r="H1166" s="152">
        <v>1</v>
      </c>
      <c r="I1166" s="153"/>
      <c r="L1166" s="149"/>
      <c r="M1166" s="154"/>
      <c r="T1166" s="155"/>
      <c r="AT1166" s="150" t="s">
        <v>159</v>
      </c>
      <c r="AU1166" s="150" t="s">
        <v>89</v>
      </c>
      <c r="AV1166" s="13" t="s">
        <v>89</v>
      </c>
      <c r="AW1166" s="13" t="s">
        <v>38</v>
      </c>
      <c r="AX1166" s="13" t="s">
        <v>40</v>
      </c>
      <c r="AY1166" s="150" t="s">
        <v>150</v>
      </c>
    </row>
    <row r="1167" spans="2:65" s="1" customFormat="1" ht="37.799999999999997" customHeight="1">
      <c r="B1167" s="34"/>
      <c r="C1167" s="129" t="s">
        <v>897</v>
      </c>
      <c r="D1167" s="129" t="s">
        <v>152</v>
      </c>
      <c r="E1167" s="130" t="s">
        <v>2311</v>
      </c>
      <c r="F1167" s="131" t="s">
        <v>2312</v>
      </c>
      <c r="G1167" s="132" t="s">
        <v>171</v>
      </c>
      <c r="H1167" s="133">
        <v>1</v>
      </c>
      <c r="I1167" s="134"/>
      <c r="J1167" s="135">
        <f>ROUND(I1167*H1167,2)</f>
        <v>0</v>
      </c>
      <c r="K1167" s="131" t="s">
        <v>172</v>
      </c>
      <c r="L1167" s="34"/>
      <c r="M1167" s="136" t="s">
        <v>32</v>
      </c>
      <c r="N1167" s="137" t="s">
        <v>51</v>
      </c>
      <c r="P1167" s="138">
        <f>O1167*H1167</f>
        <v>0</v>
      </c>
      <c r="Q1167" s="138">
        <v>4.8000000000000001E-4</v>
      </c>
      <c r="R1167" s="138">
        <f>Q1167*H1167</f>
        <v>4.8000000000000001E-4</v>
      </c>
      <c r="S1167" s="138">
        <v>0</v>
      </c>
      <c r="T1167" s="139">
        <f>S1167*H1167</f>
        <v>0</v>
      </c>
      <c r="AR1167" s="140" t="s">
        <v>244</v>
      </c>
      <c r="AT1167" s="140" t="s">
        <v>152</v>
      </c>
      <c r="AU1167" s="140" t="s">
        <v>89</v>
      </c>
      <c r="AY1167" s="18" t="s">
        <v>150</v>
      </c>
      <c r="BE1167" s="141">
        <f>IF(N1167="základní",J1167,0)</f>
        <v>0</v>
      </c>
      <c r="BF1167" s="141">
        <f>IF(N1167="snížená",J1167,0)</f>
        <v>0</v>
      </c>
      <c r="BG1167" s="141">
        <f>IF(N1167="zákl. přenesená",J1167,0)</f>
        <v>0</v>
      </c>
      <c r="BH1167" s="141">
        <f>IF(N1167="sníž. přenesená",J1167,0)</f>
        <v>0</v>
      </c>
      <c r="BI1167" s="141">
        <f>IF(N1167="nulová",J1167,0)</f>
        <v>0</v>
      </c>
      <c r="BJ1167" s="18" t="s">
        <v>40</v>
      </c>
      <c r="BK1167" s="141">
        <f>ROUND(I1167*H1167,2)</f>
        <v>0</v>
      </c>
      <c r="BL1167" s="18" t="s">
        <v>244</v>
      </c>
      <c r="BM1167" s="140" t="s">
        <v>2313</v>
      </c>
    </row>
    <row r="1168" spans="2:65" s="1" customFormat="1">
      <c r="B1168" s="34"/>
      <c r="D1168" s="163" t="s">
        <v>174</v>
      </c>
      <c r="F1168" s="164" t="s">
        <v>2314</v>
      </c>
      <c r="I1168" s="165"/>
      <c r="L1168" s="34"/>
      <c r="M1168" s="166"/>
      <c r="T1168" s="55"/>
      <c r="AT1168" s="18" t="s">
        <v>174</v>
      </c>
      <c r="AU1168" s="18" t="s">
        <v>89</v>
      </c>
    </row>
    <row r="1169" spans="2:65" s="12" customFormat="1">
      <c r="B1169" s="142"/>
      <c r="D1169" s="143" t="s">
        <v>159</v>
      </c>
      <c r="E1169" s="144" t="s">
        <v>32</v>
      </c>
      <c r="F1169" s="145" t="s">
        <v>1603</v>
      </c>
      <c r="H1169" s="144" t="s">
        <v>32</v>
      </c>
      <c r="I1169" s="146"/>
      <c r="L1169" s="142"/>
      <c r="M1169" s="147"/>
      <c r="T1169" s="148"/>
      <c r="AT1169" s="144" t="s">
        <v>159</v>
      </c>
      <c r="AU1169" s="144" t="s">
        <v>89</v>
      </c>
      <c r="AV1169" s="12" t="s">
        <v>40</v>
      </c>
      <c r="AW1169" s="12" t="s">
        <v>38</v>
      </c>
      <c r="AX1169" s="12" t="s">
        <v>80</v>
      </c>
      <c r="AY1169" s="144" t="s">
        <v>150</v>
      </c>
    </row>
    <row r="1170" spans="2:65" s="12" customFormat="1">
      <c r="B1170" s="142"/>
      <c r="D1170" s="143" t="s">
        <v>159</v>
      </c>
      <c r="E1170" s="144" t="s">
        <v>32</v>
      </c>
      <c r="F1170" s="145" t="s">
        <v>2188</v>
      </c>
      <c r="H1170" s="144" t="s">
        <v>32</v>
      </c>
      <c r="I1170" s="146"/>
      <c r="L1170" s="142"/>
      <c r="M1170" s="147"/>
      <c r="T1170" s="148"/>
      <c r="AT1170" s="144" t="s">
        <v>159</v>
      </c>
      <c r="AU1170" s="144" t="s">
        <v>89</v>
      </c>
      <c r="AV1170" s="12" t="s">
        <v>40</v>
      </c>
      <c r="AW1170" s="12" t="s">
        <v>38</v>
      </c>
      <c r="AX1170" s="12" t="s">
        <v>80</v>
      </c>
      <c r="AY1170" s="144" t="s">
        <v>150</v>
      </c>
    </row>
    <row r="1171" spans="2:65" s="13" customFormat="1">
      <c r="B1171" s="149"/>
      <c r="D1171" s="143" t="s">
        <v>159</v>
      </c>
      <c r="E1171" s="150" t="s">
        <v>32</v>
      </c>
      <c r="F1171" s="151" t="s">
        <v>1538</v>
      </c>
      <c r="H1171" s="152">
        <v>1</v>
      </c>
      <c r="I1171" s="153"/>
      <c r="L1171" s="149"/>
      <c r="M1171" s="154"/>
      <c r="T1171" s="155"/>
      <c r="AT1171" s="150" t="s">
        <v>159</v>
      </c>
      <c r="AU1171" s="150" t="s">
        <v>89</v>
      </c>
      <c r="AV1171" s="13" t="s">
        <v>89</v>
      </c>
      <c r="AW1171" s="13" t="s">
        <v>38</v>
      </c>
      <c r="AX1171" s="13" t="s">
        <v>40</v>
      </c>
      <c r="AY1171" s="150" t="s">
        <v>150</v>
      </c>
    </row>
    <row r="1172" spans="2:65" s="1" customFormat="1" ht="24.15" customHeight="1">
      <c r="B1172" s="34"/>
      <c r="C1172" s="129" t="s">
        <v>904</v>
      </c>
      <c r="D1172" s="129" t="s">
        <v>152</v>
      </c>
      <c r="E1172" s="130" t="s">
        <v>2315</v>
      </c>
      <c r="F1172" s="131" t="s">
        <v>2316</v>
      </c>
      <c r="G1172" s="132" t="s">
        <v>171</v>
      </c>
      <c r="H1172" s="133">
        <v>10</v>
      </c>
      <c r="I1172" s="134"/>
      <c r="J1172" s="135">
        <f>ROUND(I1172*H1172,2)</f>
        <v>0</v>
      </c>
      <c r="K1172" s="131" t="s">
        <v>172</v>
      </c>
      <c r="L1172" s="34"/>
      <c r="M1172" s="136" t="s">
        <v>32</v>
      </c>
      <c r="N1172" s="137" t="s">
        <v>51</v>
      </c>
      <c r="P1172" s="138">
        <f>O1172*H1172</f>
        <v>0</v>
      </c>
      <c r="Q1172" s="138">
        <v>2.7999999999999998E-4</v>
      </c>
      <c r="R1172" s="138">
        <f>Q1172*H1172</f>
        <v>2.7999999999999995E-3</v>
      </c>
      <c r="S1172" s="138">
        <v>0</v>
      </c>
      <c r="T1172" s="139">
        <f>S1172*H1172</f>
        <v>0</v>
      </c>
      <c r="AR1172" s="140" t="s">
        <v>244</v>
      </c>
      <c r="AT1172" s="140" t="s">
        <v>152</v>
      </c>
      <c r="AU1172" s="140" t="s">
        <v>89</v>
      </c>
      <c r="AY1172" s="18" t="s">
        <v>150</v>
      </c>
      <c r="BE1172" s="141">
        <f>IF(N1172="základní",J1172,0)</f>
        <v>0</v>
      </c>
      <c r="BF1172" s="141">
        <f>IF(N1172="snížená",J1172,0)</f>
        <v>0</v>
      </c>
      <c r="BG1172" s="141">
        <f>IF(N1172="zákl. přenesená",J1172,0)</f>
        <v>0</v>
      </c>
      <c r="BH1172" s="141">
        <f>IF(N1172="sníž. přenesená",J1172,0)</f>
        <v>0</v>
      </c>
      <c r="BI1172" s="141">
        <f>IF(N1172="nulová",J1172,0)</f>
        <v>0</v>
      </c>
      <c r="BJ1172" s="18" t="s">
        <v>40</v>
      </c>
      <c r="BK1172" s="141">
        <f>ROUND(I1172*H1172,2)</f>
        <v>0</v>
      </c>
      <c r="BL1172" s="18" t="s">
        <v>244</v>
      </c>
      <c r="BM1172" s="140" t="s">
        <v>2317</v>
      </c>
    </row>
    <row r="1173" spans="2:65" s="1" customFormat="1">
      <c r="B1173" s="34"/>
      <c r="D1173" s="163" t="s">
        <v>174</v>
      </c>
      <c r="F1173" s="164" t="s">
        <v>2318</v>
      </c>
      <c r="I1173" s="165"/>
      <c r="L1173" s="34"/>
      <c r="M1173" s="166"/>
      <c r="T1173" s="55"/>
      <c r="AT1173" s="18" t="s">
        <v>174</v>
      </c>
      <c r="AU1173" s="18" t="s">
        <v>89</v>
      </c>
    </row>
    <row r="1174" spans="2:65" s="12" customFormat="1">
      <c r="B1174" s="142"/>
      <c r="D1174" s="143" t="s">
        <v>159</v>
      </c>
      <c r="E1174" s="144" t="s">
        <v>32</v>
      </c>
      <c r="F1174" s="145" t="s">
        <v>1603</v>
      </c>
      <c r="H1174" s="144" t="s">
        <v>32</v>
      </c>
      <c r="I1174" s="146"/>
      <c r="L1174" s="142"/>
      <c r="M1174" s="147"/>
      <c r="T1174" s="148"/>
      <c r="AT1174" s="144" t="s">
        <v>159</v>
      </c>
      <c r="AU1174" s="144" t="s">
        <v>89</v>
      </c>
      <c r="AV1174" s="12" t="s">
        <v>40</v>
      </c>
      <c r="AW1174" s="12" t="s">
        <v>38</v>
      </c>
      <c r="AX1174" s="12" t="s">
        <v>80</v>
      </c>
      <c r="AY1174" s="144" t="s">
        <v>150</v>
      </c>
    </row>
    <row r="1175" spans="2:65" s="12" customFormat="1">
      <c r="B1175" s="142"/>
      <c r="D1175" s="143" t="s">
        <v>159</v>
      </c>
      <c r="E1175" s="144" t="s">
        <v>32</v>
      </c>
      <c r="F1175" s="145" t="s">
        <v>2186</v>
      </c>
      <c r="H1175" s="144" t="s">
        <v>32</v>
      </c>
      <c r="I1175" s="146"/>
      <c r="L1175" s="142"/>
      <c r="M1175" s="147"/>
      <c r="T1175" s="148"/>
      <c r="AT1175" s="144" t="s">
        <v>159</v>
      </c>
      <c r="AU1175" s="144" t="s">
        <v>89</v>
      </c>
      <c r="AV1175" s="12" t="s">
        <v>40</v>
      </c>
      <c r="AW1175" s="12" t="s">
        <v>38</v>
      </c>
      <c r="AX1175" s="12" t="s">
        <v>80</v>
      </c>
      <c r="AY1175" s="144" t="s">
        <v>150</v>
      </c>
    </row>
    <row r="1176" spans="2:65" s="13" customFormat="1">
      <c r="B1176" s="149"/>
      <c r="D1176" s="143" t="s">
        <v>159</v>
      </c>
      <c r="E1176" s="150" t="s">
        <v>32</v>
      </c>
      <c r="F1176" s="151" t="s">
        <v>1540</v>
      </c>
      <c r="H1176" s="152">
        <v>10</v>
      </c>
      <c r="I1176" s="153"/>
      <c r="L1176" s="149"/>
      <c r="M1176" s="154"/>
      <c r="T1176" s="155"/>
      <c r="AT1176" s="150" t="s">
        <v>159</v>
      </c>
      <c r="AU1176" s="150" t="s">
        <v>89</v>
      </c>
      <c r="AV1176" s="13" t="s">
        <v>89</v>
      </c>
      <c r="AW1176" s="13" t="s">
        <v>38</v>
      </c>
      <c r="AX1176" s="13" t="s">
        <v>40</v>
      </c>
      <c r="AY1176" s="150" t="s">
        <v>150</v>
      </c>
    </row>
    <row r="1177" spans="2:65" s="11" customFormat="1" ht="22.8" customHeight="1">
      <c r="B1177" s="117"/>
      <c r="D1177" s="118" t="s">
        <v>79</v>
      </c>
      <c r="E1177" s="127" t="s">
        <v>1071</v>
      </c>
      <c r="F1177" s="127" t="s">
        <v>1072</v>
      </c>
      <c r="I1177" s="120"/>
      <c r="J1177" s="128">
        <f>BK1177</f>
        <v>0</v>
      </c>
      <c r="L1177" s="117"/>
      <c r="M1177" s="122"/>
      <c r="P1177" s="123">
        <f>SUM(P1178:P1338)</f>
        <v>0</v>
      </c>
      <c r="R1177" s="123">
        <f>SUM(R1178:R1338)</f>
        <v>32.044054539999998</v>
      </c>
      <c r="T1177" s="124">
        <f>SUM(T1178:T1338)</f>
        <v>0</v>
      </c>
      <c r="AR1177" s="118" t="s">
        <v>89</v>
      </c>
      <c r="AT1177" s="125" t="s">
        <v>79</v>
      </c>
      <c r="AU1177" s="125" t="s">
        <v>40</v>
      </c>
      <c r="AY1177" s="118" t="s">
        <v>150</v>
      </c>
      <c r="BK1177" s="126">
        <f>SUM(BK1178:BK1338)</f>
        <v>0</v>
      </c>
    </row>
    <row r="1178" spans="2:65" s="1" customFormat="1" ht="24.15" customHeight="1">
      <c r="B1178" s="34"/>
      <c r="C1178" s="129" t="s">
        <v>915</v>
      </c>
      <c r="D1178" s="129" t="s">
        <v>152</v>
      </c>
      <c r="E1178" s="130" t="s">
        <v>2319</v>
      </c>
      <c r="F1178" s="131" t="s">
        <v>2320</v>
      </c>
      <c r="G1178" s="132" t="s">
        <v>155</v>
      </c>
      <c r="H1178" s="133">
        <v>769.2</v>
      </c>
      <c r="I1178" s="134"/>
      <c r="J1178" s="135">
        <f>ROUND(I1178*H1178,2)</f>
        <v>0</v>
      </c>
      <c r="K1178" s="131" t="s">
        <v>172</v>
      </c>
      <c r="L1178" s="34"/>
      <c r="M1178" s="136" t="s">
        <v>32</v>
      </c>
      <c r="N1178" s="137" t="s">
        <v>51</v>
      </c>
      <c r="P1178" s="138">
        <f>O1178*H1178</f>
        <v>0</v>
      </c>
      <c r="Q1178" s="138">
        <v>0</v>
      </c>
      <c r="R1178" s="138">
        <f>Q1178*H1178</f>
        <v>0</v>
      </c>
      <c r="S1178" s="138">
        <v>0</v>
      </c>
      <c r="T1178" s="139">
        <f>S1178*H1178</f>
        <v>0</v>
      </c>
      <c r="AR1178" s="140" t="s">
        <v>244</v>
      </c>
      <c r="AT1178" s="140" t="s">
        <v>152</v>
      </c>
      <c r="AU1178" s="140" t="s">
        <v>89</v>
      </c>
      <c r="AY1178" s="18" t="s">
        <v>150</v>
      </c>
      <c r="BE1178" s="141">
        <f>IF(N1178="základní",J1178,0)</f>
        <v>0</v>
      </c>
      <c r="BF1178" s="141">
        <f>IF(N1178="snížená",J1178,0)</f>
        <v>0</v>
      </c>
      <c r="BG1178" s="141">
        <f>IF(N1178="zákl. přenesená",J1178,0)</f>
        <v>0</v>
      </c>
      <c r="BH1178" s="141">
        <f>IF(N1178="sníž. přenesená",J1178,0)</f>
        <v>0</v>
      </c>
      <c r="BI1178" s="141">
        <f>IF(N1178="nulová",J1178,0)</f>
        <v>0</v>
      </c>
      <c r="BJ1178" s="18" t="s">
        <v>40</v>
      </c>
      <c r="BK1178" s="141">
        <f>ROUND(I1178*H1178,2)</f>
        <v>0</v>
      </c>
      <c r="BL1178" s="18" t="s">
        <v>244</v>
      </c>
      <c r="BM1178" s="140" t="s">
        <v>2321</v>
      </c>
    </row>
    <row r="1179" spans="2:65" s="1" customFormat="1">
      <c r="B1179" s="34"/>
      <c r="D1179" s="163" t="s">
        <v>174</v>
      </c>
      <c r="F1179" s="164" t="s">
        <v>2322</v>
      </c>
      <c r="I1179" s="165"/>
      <c r="L1179" s="34"/>
      <c r="M1179" s="166"/>
      <c r="T1179" s="55"/>
      <c r="AT1179" s="18" t="s">
        <v>174</v>
      </c>
      <c r="AU1179" s="18" t="s">
        <v>89</v>
      </c>
    </row>
    <row r="1180" spans="2:65" s="12" customFormat="1">
      <c r="B1180" s="142"/>
      <c r="D1180" s="143" t="s">
        <v>159</v>
      </c>
      <c r="E1180" s="144" t="s">
        <v>32</v>
      </c>
      <c r="F1180" s="145" t="s">
        <v>1603</v>
      </c>
      <c r="H1180" s="144" t="s">
        <v>32</v>
      </c>
      <c r="I1180" s="146"/>
      <c r="L1180" s="142"/>
      <c r="M1180" s="147"/>
      <c r="T1180" s="148"/>
      <c r="AT1180" s="144" t="s">
        <v>159</v>
      </c>
      <c r="AU1180" s="144" t="s">
        <v>89</v>
      </c>
      <c r="AV1180" s="12" t="s">
        <v>40</v>
      </c>
      <c r="AW1180" s="12" t="s">
        <v>38</v>
      </c>
      <c r="AX1180" s="12" t="s">
        <v>80</v>
      </c>
      <c r="AY1180" s="144" t="s">
        <v>150</v>
      </c>
    </row>
    <row r="1181" spans="2:65" s="12" customFormat="1">
      <c r="B1181" s="142"/>
      <c r="D1181" s="143" t="s">
        <v>159</v>
      </c>
      <c r="E1181" s="144" t="s">
        <v>32</v>
      </c>
      <c r="F1181" s="145" t="s">
        <v>2323</v>
      </c>
      <c r="H1181" s="144" t="s">
        <v>32</v>
      </c>
      <c r="I1181" s="146"/>
      <c r="L1181" s="142"/>
      <c r="M1181" s="147"/>
      <c r="T1181" s="148"/>
      <c r="AT1181" s="144" t="s">
        <v>159</v>
      </c>
      <c r="AU1181" s="144" t="s">
        <v>89</v>
      </c>
      <c r="AV1181" s="12" t="s">
        <v>40</v>
      </c>
      <c r="AW1181" s="12" t="s">
        <v>38</v>
      </c>
      <c r="AX1181" s="12" t="s">
        <v>80</v>
      </c>
      <c r="AY1181" s="144" t="s">
        <v>150</v>
      </c>
    </row>
    <row r="1182" spans="2:65" s="12" customFormat="1">
      <c r="B1182" s="142"/>
      <c r="D1182" s="143" t="s">
        <v>159</v>
      </c>
      <c r="E1182" s="144" t="s">
        <v>32</v>
      </c>
      <c r="F1182" s="145" t="s">
        <v>2128</v>
      </c>
      <c r="H1182" s="144" t="s">
        <v>32</v>
      </c>
      <c r="I1182" s="146"/>
      <c r="L1182" s="142"/>
      <c r="M1182" s="147"/>
      <c r="T1182" s="148"/>
      <c r="AT1182" s="144" t="s">
        <v>159</v>
      </c>
      <c r="AU1182" s="144" t="s">
        <v>89</v>
      </c>
      <c r="AV1182" s="12" t="s">
        <v>40</v>
      </c>
      <c r="AW1182" s="12" t="s">
        <v>38</v>
      </c>
      <c r="AX1182" s="12" t="s">
        <v>80</v>
      </c>
      <c r="AY1182" s="144" t="s">
        <v>150</v>
      </c>
    </row>
    <row r="1183" spans="2:65" s="12" customFormat="1">
      <c r="B1183" s="142"/>
      <c r="D1183" s="143" t="s">
        <v>159</v>
      </c>
      <c r="E1183" s="144" t="s">
        <v>32</v>
      </c>
      <c r="F1183" s="145" t="s">
        <v>2129</v>
      </c>
      <c r="H1183" s="144" t="s">
        <v>32</v>
      </c>
      <c r="I1183" s="146"/>
      <c r="L1183" s="142"/>
      <c r="M1183" s="147"/>
      <c r="T1183" s="148"/>
      <c r="AT1183" s="144" t="s">
        <v>159</v>
      </c>
      <c r="AU1183" s="144" t="s">
        <v>89</v>
      </c>
      <c r="AV1183" s="12" t="s">
        <v>40</v>
      </c>
      <c r="AW1183" s="12" t="s">
        <v>38</v>
      </c>
      <c r="AX1183" s="12" t="s">
        <v>80</v>
      </c>
      <c r="AY1183" s="144" t="s">
        <v>150</v>
      </c>
    </row>
    <row r="1184" spans="2:65" s="13" customFormat="1">
      <c r="B1184" s="149"/>
      <c r="D1184" s="143" t="s">
        <v>159</v>
      </c>
      <c r="E1184" s="150" t="s">
        <v>32</v>
      </c>
      <c r="F1184" s="151" t="s">
        <v>1542</v>
      </c>
      <c r="H1184" s="152">
        <v>769.2</v>
      </c>
      <c r="I1184" s="153"/>
      <c r="L1184" s="149"/>
      <c r="M1184" s="154"/>
      <c r="T1184" s="155"/>
      <c r="AT1184" s="150" t="s">
        <v>159</v>
      </c>
      <c r="AU1184" s="150" t="s">
        <v>89</v>
      </c>
      <c r="AV1184" s="13" t="s">
        <v>89</v>
      </c>
      <c r="AW1184" s="13" t="s">
        <v>38</v>
      </c>
      <c r="AX1184" s="13" t="s">
        <v>40</v>
      </c>
      <c r="AY1184" s="150" t="s">
        <v>150</v>
      </c>
    </row>
    <row r="1185" spans="2:65" s="1" customFormat="1" ht="24.15" customHeight="1">
      <c r="B1185" s="34"/>
      <c r="C1185" s="129" t="s">
        <v>923</v>
      </c>
      <c r="D1185" s="129" t="s">
        <v>152</v>
      </c>
      <c r="E1185" s="130" t="s">
        <v>2324</v>
      </c>
      <c r="F1185" s="131" t="s">
        <v>2325</v>
      </c>
      <c r="G1185" s="132" t="s">
        <v>155</v>
      </c>
      <c r="H1185" s="133">
        <v>769.2</v>
      </c>
      <c r="I1185" s="134"/>
      <c r="J1185" s="135">
        <f>ROUND(I1185*H1185,2)</f>
        <v>0</v>
      </c>
      <c r="K1185" s="131" t="s">
        <v>172</v>
      </c>
      <c r="L1185" s="34"/>
      <c r="M1185" s="136" t="s">
        <v>32</v>
      </c>
      <c r="N1185" s="137" t="s">
        <v>51</v>
      </c>
      <c r="P1185" s="138">
        <f>O1185*H1185</f>
        <v>0</v>
      </c>
      <c r="Q1185" s="138">
        <v>2.9999999999999997E-4</v>
      </c>
      <c r="R1185" s="138">
        <f>Q1185*H1185</f>
        <v>0.23075999999999999</v>
      </c>
      <c r="S1185" s="138">
        <v>0</v>
      </c>
      <c r="T1185" s="139">
        <f>S1185*H1185</f>
        <v>0</v>
      </c>
      <c r="AR1185" s="140" t="s">
        <v>244</v>
      </c>
      <c r="AT1185" s="140" t="s">
        <v>152</v>
      </c>
      <c r="AU1185" s="140" t="s">
        <v>89</v>
      </c>
      <c r="AY1185" s="18" t="s">
        <v>150</v>
      </c>
      <c r="BE1185" s="141">
        <f>IF(N1185="základní",J1185,0)</f>
        <v>0</v>
      </c>
      <c r="BF1185" s="141">
        <f>IF(N1185="snížená",J1185,0)</f>
        <v>0</v>
      </c>
      <c r="BG1185" s="141">
        <f>IF(N1185="zákl. přenesená",J1185,0)</f>
        <v>0</v>
      </c>
      <c r="BH1185" s="141">
        <f>IF(N1185="sníž. přenesená",J1185,0)</f>
        <v>0</v>
      </c>
      <c r="BI1185" s="141">
        <f>IF(N1185="nulová",J1185,0)</f>
        <v>0</v>
      </c>
      <c r="BJ1185" s="18" t="s">
        <v>40</v>
      </c>
      <c r="BK1185" s="141">
        <f>ROUND(I1185*H1185,2)</f>
        <v>0</v>
      </c>
      <c r="BL1185" s="18" t="s">
        <v>244</v>
      </c>
      <c r="BM1185" s="140" t="s">
        <v>2326</v>
      </c>
    </row>
    <row r="1186" spans="2:65" s="1" customFormat="1">
      <c r="B1186" s="34"/>
      <c r="D1186" s="163" t="s">
        <v>174</v>
      </c>
      <c r="F1186" s="164" t="s">
        <v>2327</v>
      </c>
      <c r="I1186" s="165"/>
      <c r="L1186" s="34"/>
      <c r="M1186" s="166"/>
      <c r="T1186" s="55"/>
      <c r="AT1186" s="18" t="s">
        <v>174</v>
      </c>
      <c r="AU1186" s="18" t="s">
        <v>89</v>
      </c>
    </row>
    <row r="1187" spans="2:65" s="12" customFormat="1">
      <c r="B1187" s="142"/>
      <c r="D1187" s="143" t="s">
        <v>159</v>
      </c>
      <c r="E1187" s="144" t="s">
        <v>32</v>
      </c>
      <c r="F1187" s="145" t="s">
        <v>1603</v>
      </c>
      <c r="H1187" s="144" t="s">
        <v>32</v>
      </c>
      <c r="I1187" s="146"/>
      <c r="L1187" s="142"/>
      <c r="M1187" s="147"/>
      <c r="T1187" s="148"/>
      <c r="AT1187" s="144" t="s">
        <v>159</v>
      </c>
      <c r="AU1187" s="144" t="s">
        <v>89</v>
      </c>
      <c r="AV1187" s="12" t="s">
        <v>40</v>
      </c>
      <c r="AW1187" s="12" t="s">
        <v>38</v>
      </c>
      <c r="AX1187" s="12" t="s">
        <v>80</v>
      </c>
      <c r="AY1187" s="144" t="s">
        <v>150</v>
      </c>
    </row>
    <row r="1188" spans="2:65" s="12" customFormat="1">
      <c r="B1188" s="142"/>
      <c r="D1188" s="143" t="s">
        <v>159</v>
      </c>
      <c r="E1188" s="144" t="s">
        <v>32</v>
      </c>
      <c r="F1188" s="145" t="s">
        <v>2323</v>
      </c>
      <c r="H1188" s="144" t="s">
        <v>32</v>
      </c>
      <c r="I1188" s="146"/>
      <c r="L1188" s="142"/>
      <c r="M1188" s="147"/>
      <c r="T1188" s="148"/>
      <c r="AT1188" s="144" t="s">
        <v>159</v>
      </c>
      <c r="AU1188" s="144" t="s">
        <v>89</v>
      </c>
      <c r="AV1188" s="12" t="s">
        <v>40</v>
      </c>
      <c r="AW1188" s="12" t="s">
        <v>38</v>
      </c>
      <c r="AX1188" s="12" t="s">
        <v>80</v>
      </c>
      <c r="AY1188" s="144" t="s">
        <v>150</v>
      </c>
    </row>
    <row r="1189" spans="2:65" s="12" customFormat="1">
      <c r="B1189" s="142"/>
      <c r="D1189" s="143" t="s">
        <v>159</v>
      </c>
      <c r="E1189" s="144" t="s">
        <v>32</v>
      </c>
      <c r="F1189" s="145" t="s">
        <v>2128</v>
      </c>
      <c r="H1189" s="144" t="s">
        <v>32</v>
      </c>
      <c r="I1189" s="146"/>
      <c r="L1189" s="142"/>
      <c r="M1189" s="147"/>
      <c r="T1189" s="148"/>
      <c r="AT1189" s="144" t="s">
        <v>159</v>
      </c>
      <c r="AU1189" s="144" t="s">
        <v>89</v>
      </c>
      <c r="AV1189" s="12" t="s">
        <v>40</v>
      </c>
      <c r="AW1189" s="12" t="s">
        <v>38</v>
      </c>
      <c r="AX1189" s="12" t="s">
        <v>80</v>
      </c>
      <c r="AY1189" s="144" t="s">
        <v>150</v>
      </c>
    </row>
    <row r="1190" spans="2:65" s="12" customFormat="1">
      <c r="B1190" s="142"/>
      <c r="D1190" s="143" t="s">
        <v>159</v>
      </c>
      <c r="E1190" s="144" t="s">
        <v>32</v>
      </c>
      <c r="F1190" s="145" t="s">
        <v>2129</v>
      </c>
      <c r="H1190" s="144" t="s">
        <v>32</v>
      </c>
      <c r="I1190" s="146"/>
      <c r="L1190" s="142"/>
      <c r="M1190" s="147"/>
      <c r="T1190" s="148"/>
      <c r="AT1190" s="144" t="s">
        <v>159</v>
      </c>
      <c r="AU1190" s="144" t="s">
        <v>89</v>
      </c>
      <c r="AV1190" s="12" t="s">
        <v>40</v>
      </c>
      <c r="AW1190" s="12" t="s">
        <v>38</v>
      </c>
      <c r="AX1190" s="12" t="s">
        <v>80</v>
      </c>
      <c r="AY1190" s="144" t="s">
        <v>150</v>
      </c>
    </row>
    <row r="1191" spans="2:65" s="13" customFormat="1">
      <c r="B1191" s="149"/>
      <c r="D1191" s="143" t="s">
        <v>159</v>
      </c>
      <c r="E1191" s="150" t="s">
        <v>32</v>
      </c>
      <c r="F1191" s="151" t="s">
        <v>1542</v>
      </c>
      <c r="H1191" s="152">
        <v>769.2</v>
      </c>
      <c r="I1191" s="153"/>
      <c r="L1191" s="149"/>
      <c r="M1191" s="154"/>
      <c r="T1191" s="155"/>
      <c r="AT1191" s="150" t="s">
        <v>159</v>
      </c>
      <c r="AU1191" s="150" t="s">
        <v>89</v>
      </c>
      <c r="AV1191" s="13" t="s">
        <v>89</v>
      </c>
      <c r="AW1191" s="13" t="s">
        <v>38</v>
      </c>
      <c r="AX1191" s="13" t="s">
        <v>40</v>
      </c>
      <c r="AY1191" s="150" t="s">
        <v>150</v>
      </c>
    </row>
    <row r="1192" spans="2:65" s="1" customFormat="1" ht="24.15" customHeight="1">
      <c r="B1192" s="34"/>
      <c r="C1192" s="129" t="s">
        <v>927</v>
      </c>
      <c r="D1192" s="129" t="s">
        <v>152</v>
      </c>
      <c r="E1192" s="130" t="s">
        <v>2328</v>
      </c>
      <c r="F1192" s="131" t="s">
        <v>2329</v>
      </c>
      <c r="G1192" s="132" t="s">
        <v>155</v>
      </c>
      <c r="H1192" s="133">
        <v>769.2</v>
      </c>
      <c r="I1192" s="134"/>
      <c r="J1192" s="135">
        <f>ROUND(I1192*H1192,2)</f>
        <v>0</v>
      </c>
      <c r="K1192" s="131" t="s">
        <v>172</v>
      </c>
      <c r="L1192" s="34"/>
      <c r="M1192" s="136" t="s">
        <v>32</v>
      </c>
      <c r="N1192" s="137" t="s">
        <v>51</v>
      </c>
      <c r="P1192" s="138">
        <f>O1192*H1192</f>
        <v>0</v>
      </c>
      <c r="Q1192" s="138">
        <v>0</v>
      </c>
      <c r="R1192" s="138">
        <f>Q1192*H1192</f>
        <v>0</v>
      </c>
      <c r="S1192" s="138">
        <v>0</v>
      </c>
      <c r="T1192" s="139">
        <f>S1192*H1192</f>
        <v>0</v>
      </c>
      <c r="AR1192" s="140" t="s">
        <v>244</v>
      </c>
      <c r="AT1192" s="140" t="s">
        <v>152</v>
      </c>
      <c r="AU1192" s="140" t="s">
        <v>89</v>
      </c>
      <c r="AY1192" s="18" t="s">
        <v>150</v>
      </c>
      <c r="BE1192" s="141">
        <f>IF(N1192="základní",J1192,0)</f>
        <v>0</v>
      </c>
      <c r="BF1192" s="141">
        <f>IF(N1192="snížená",J1192,0)</f>
        <v>0</v>
      </c>
      <c r="BG1192" s="141">
        <f>IF(N1192="zákl. přenesená",J1192,0)</f>
        <v>0</v>
      </c>
      <c r="BH1192" s="141">
        <f>IF(N1192="sníž. přenesená",J1192,0)</f>
        <v>0</v>
      </c>
      <c r="BI1192" s="141">
        <f>IF(N1192="nulová",J1192,0)</f>
        <v>0</v>
      </c>
      <c r="BJ1192" s="18" t="s">
        <v>40</v>
      </c>
      <c r="BK1192" s="141">
        <f>ROUND(I1192*H1192,2)</f>
        <v>0</v>
      </c>
      <c r="BL1192" s="18" t="s">
        <v>244</v>
      </c>
      <c r="BM1192" s="140" t="s">
        <v>2330</v>
      </c>
    </row>
    <row r="1193" spans="2:65" s="1" customFormat="1">
      <c r="B1193" s="34"/>
      <c r="D1193" s="163" t="s">
        <v>174</v>
      </c>
      <c r="F1193" s="164" t="s">
        <v>2331</v>
      </c>
      <c r="I1193" s="165"/>
      <c r="L1193" s="34"/>
      <c r="M1193" s="166"/>
      <c r="T1193" s="55"/>
      <c r="AT1193" s="18" t="s">
        <v>174</v>
      </c>
      <c r="AU1193" s="18" t="s">
        <v>89</v>
      </c>
    </row>
    <row r="1194" spans="2:65" s="12" customFormat="1">
      <c r="B1194" s="142"/>
      <c r="D1194" s="143" t="s">
        <v>159</v>
      </c>
      <c r="E1194" s="144" t="s">
        <v>32</v>
      </c>
      <c r="F1194" s="145" t="s">
        <v>1603</v>
      </c>
      <c r="H1194" s="144" t="s">
        <v>32</v>
      </c>
      <c r="I1194" s="146"/>
      <c r="L1194" s="142"/>
      <c r="M1194" s="147"/>
      <c r="T1194" s="148"/>
      <c r="AT1194" s="144" t="s">
        <v>159</v>
      </c>
      <c r="AU1194" s="144" t="s">
        <v>89</v>
      </c>
      <c r="AV1194" s="12" t="s">
        <v>40</v>
      </c>
      <c r="AW1194" s="12" t="s">
        <v>38</v>
      </c>
      <c r="AX1194" s="12" t="s">
        <v>80</v>
      </c>
      <c r="AY1194" s="144" t="s">
        <v>150</v>
      </c>
    </row>
    <row r="1195" spans="2:65" s="12" customFormat="1">
      <c r="B1195" s="142"/>
      <c r="D1195" s="143" t="s">
        <v>159</v>
      </c>
      <c r="E1195" s="144" t="s">
        <v>32</v>
      </c>
      <c r="F1195" s="145" t="s">
        <v>2323</v>
      </c>
      <c r="H1195" s="144" t="s">
        <v>32</v>
      </c>
      <c r="I1195" s="146"/>
      <c r="L1195" s="142"/>
      <c r="M1195" s="147"/>
      <c r="T1195" s="148"/>
      <c r="AT1195" s="144" t="s">
        <v>159</v>
      </c>
      <c r="AU1195" s="144" t="s">
        <v>89</v>
      </c>
      <c r="AV1195" s="12" t="s">
        <v>40</v>
      </c>
      <c r="AW1195" s="12" t="s">
        <v>38</v>
      </c>
      <c r="AX1195" s="12" t="s">
        <v>80</v>
      </c>
      <c r="AY1195" s="144" t="s">
        <v>150</v>
      </c>
    </row>
    <row r="1196" spans="2:65" s="12" customFormat="1">
      <c r="B1196" s="142"/>
      <c r="D1196" s="143" t="s">
        <v>159</v>
      </c>
      <c r="E1196" s="144" t="s">
        <v>32</v>
      </c>
      <c r="F1196" s="145" t="s">
        <v>2128</v>
      </c>
      <c r="H1196" s="144" t="s">
        <v>32</v>
      </c>
      <c r="I1196" s="146"/>
      <c r="L1196" s="142"/>
      <c r="M1196" s="147"/>
      <c r="T1196" s="148"/>
      <c r="AT1196" s="144" t="s">
        <v>159</v>
      </c>
      <c r="AU1196" s="144" t="s">
        <v>89</v>
      </c>
      <c r="AV1196" s="12" t="s">
        <v>40</v>
      </c>
      <c r="AW1196" s="12" t="s">
        <v>38</v>
      </c>
      <c r="AX1196" s="12" t="s">
        <v>80</v>
      </c>
      <c r="AY1196" s="144" t="s">
        <v>150</v>
      </c>
    </row>
    <row r="1197" spans="2:65" s="12" customFormat="1">
      <c r="B1197" s="142"/>
      <c r="D1197" s="143" t="s">
        <v>159</v>
      </c>
      <c r="E1197" s="144" t="s">
        <v>32</v>
      </c>
      <c r="F1197" s="145" t="s">
        <v>2129</v>
      </c>
      <c r="H1197" s="144" t="s">
        <v>32</v>
      </c>
      <c r="I1197" s="146"/>
      <c r="L1197" s="142"/>
      <c r="M1197" s="147"/>
      <c r="T1197" s="148"/>
      <c r="AT1197" s="144" t="s">
        <v>159</v>
      </c>
      <c r="AU1197" s="144" t="s">
        <v>89</v>
      </c>
      <c r="AV1197" s="12" t="s">
        <v>40</v>
      </c>
      <c r="AW1197" s="12" t="s">
        <v>38</v>
      </c>
      <c r="AX1197" s="12" t="s">
        <v>80</v>
      </c>
      <c r="AY1197" s="144" t="s">
        <v>150</v>
      </c>
    </row>
    <row r="1198" spans="2:65" s="13" customFormat="1">
      <c r="B1198" s="149"/>
      <c r="D1198" s="143" t="s">
        <v>159</v>
      </c>
      <c r="E1198" s="150" t="s">
        <v>32</v>
      </c>
      <c r="F1198" s="151" t="s">
        <v>1542</v>
      </c>
      <c r="H1198" s="152">
        <v>769.2</v>
      </c>
      <c r="I1198" s="153"/>
      <c r="L1198" s="149"/>
      <c r="M1198" s="154"/>
      <c r="T1198" s="155"/>
      <c r="AT1198" s="150" t="s">
        <v>159</v>
      </c>
      <c r="AU1198" s="150" t="s">
        <v>89</v>
      </c>
      <c r="AV1198" s="13" t="s">
        <v>89</v>
      </c>
      <c r="AW1198" s="13" t="s">
        <v>38</v>
      </c>
      <c r="AX1198" s="13" t="s">
        <v>40</v>
      </c>
      <c r="AY1198" s="150" t="s">
        <v>150</v>
      </c>
    </row>
    <row r="1199" spans="2:65" s="1" customFormat="1" ht="37.799999999999997" customHeight="1">
      <c r="B1199" s="34"/>
      <c r="C1199" s="129" t="s">
        <v>933</v>
      </c>
      <c r="D1199" s="129" t="s">
        <v>152</v>
      </c>
      <c r="E1199" s="130" t="s">
        <v>2332</v>
      </c>
      <c r="F1199" s="131" t="s">
        <v>2333</v>
      </c>
      <c r="G1199" s="132" t="s">
        <v>155</v>
      </c>
      <c r="H1199" s="133">
        <v>769.2</v>
      </c>
      <c r="I1199" s="134"/>
      <c r="J1199" s="135">
        <f>ROUND(I1199*H1199,2)</f>
        <v>0</v>
      </c>
      <c r="K1199" s="131" t="s">
        <v>172</v>
      </c>
      <c r="L1199" s="34"/>
      <c r="M1199" s="136" t="s">
        <v>32</v>
      </c>
      <c r="N1199" s="137" t="s">
        <v>51</v>
      </c>
      <c r="P1199" s="138">
        <f>O1199*H1199</f>
        <v>0</v>
      </c>
      <c r="Q1199" s="138">
        <v>7.4999999999999997E-3</v>
      </c>
      <c r="R1199" s="138">
        <f>Q1199*H1199</f>
        <v>5.7690000000000001</v>
      </c>
      <c r="S1199" s="138">
        <v>0</v>
      </c>
      <c r="T1199" s="139">
        <f>S1199*H1199</f>
        <v>0</v>
      </c>
      <c r="AR1199" s="140" t="s">
        <v>244</v>
      </c>
      <c r="AT1199" s="140" t="s">
        <v>152</v>
      </c>
      <c r="AU1199" s="140" t="s">
        <v>89</v>
      </c>
      <c r="AY1199" s="18" t="s">
        <v>150</v>
      </c>
      <c r="BE1199" s="141">
        <f>IF(N1199="základní",J1199,0)</f>
        <v>0</v>
      </c>
      <c r="BF1199" s="141">
        <f>IF(N1199="snížená",J1199,0)</f>
        <v>0</v>
      </c>
      <c r="BG1199" s="141">
        <f>IF(N1199="zákl. přenesená",J1199,0)</f>
        <v>0</v>
      </c>
      <c r="BH1199" s="141">
        <f>IF(N1199="sníž. přenesená",J1199,0)</f>
        <v>0</v>
      </c>
      <c r="BI1199" s="141">
        <f>IF(N1199="nulová",J1199,0)</f>
        <v>0</v>
      </c>
      <c r="BJ1199" s="18" t="s">
        <v>40</v>
      </c>
      <c r="BK1199" s="141">
        <f>ROUND(I1199*H1199,2)</f>
        <v>0</v>
      </c>
      <c r="BL1199" s="18" t="s">
        <v>244</v>
      </c>
      <c r="BM1199" s="140" t="s">
        <v>2334</v>
      </c>
    </row>
    <row r="1200" spans="2:65" s="1" customFormat="1">
      <c r="B1200" s="34"/>
      <c r="D1200" s="163" t="s">
        <v>174</v>
      </c>
      <c r="F1200" s="164" t="s">
        <v>2335</v>
      </c>
      <c r="I1200" s="165"/>
      <c r="L1200" s="34"/>
      <c r="M1200" s="166"/>
      <c r="T1200" s="55"/>
      <c r="AT1200" s="18" t="s">
        <v>174</v>
      </c>
      <c r="AU1200" s="18" t="s">
        <v>89</v>
      </c>
    </row>
    <row r="1201" spans="2:65" s="12" customFormat="1">
      <c r="B1201" s="142"/>
      <c r="D1201" s="143" t="s">
        <v>159</v>
      </c>
      <c r="E1201" s="144" t="s">
        <v>32</v>
      </c>
      <c r="F1201" s="145" t="s">
        <v>1603</v>
      </c>
      <c r="H1201" s="144" t="s">
        <v>32</v>
      </c>
      <c r="I1201" s="146"/>
      <c r="L1201" s="142"/>
      <c r="M1201" s="147"/>
      <c r="T1201" s="148"/>
      <c r="AT1201" s="144" t="s">
        <v>159</v>
      </c>
      <c r="AU1201" s="144" t="s">
        <v>89</v>
      </c>
      <c r="AV1201" s="12" t="s">
        <v>40</v>
      </c>
      <c r="AW1201" s="12" t="s">
        <v>38</v>
      </c>
      <c r="AX1201" s="12" t="s">
        <v>80</v>
      </c>
      <c r="AY1201" s="144" t="s">
        <v>150</v>
      </c>
    </row>
    <row r="1202" spans="2:65" s="12" customFormat="1">
      <c r="B1202" s="142"/>
      <c r="D1202" s="143" t="s">
        <v>159</v>
      </c>
      <c r="E1202" s="144" t="s">
        <v>32</v>
      </c>
      <c r="F1202" s="145" t="s">
        <v>2323</v>
      </c>
      <c r="H1202" s="144" t="s">
        <v>32</v>
      </c>
      <c r="I1202" s="146"/>
      <c r="L1202" s="142"/>
      <c r="M1202" s="147"/>
      <c r="T1202" s="148"/>
      <c r="AT1202" s="144" t="s">
        <v>159</v>
      </c>
      <c r="AU1202" s="144" t="s">
        <v>89</v>
      </c>
      <c r="AV1202" s="12" t="s">
        <v>40</v>
      </c>
      <c r="AW1202" s="12" t="s">
        <v>38</v>
      </c>
      <c r="AX1202" s="12" t="s">
        <v>80</v>
      </c>
      <c r="AY1202" s="144" t="s">
        <v>150</v>
      </c>
    </row>
    <row r="1203" spans="2:65" s="12" customFormat="1">
      <c r="B1203" s="142"/>
      <c r="D1203" s="143" t="s">
        <v>159</v>
      </c>
      <c r="E1203" s="144" t="s">
        <v>32</v>
      </c>
      <c r="F1203" s="145" t="s">
        <v>2128</v>
      </c>
      <c r="H1203" s="144" t="s">
        <v>32</v>
      </c>
      <c r="I1203" s="146"/>
      <c r="L1203" s="142"/>
      <c r="M1203" s="147"/>
      <c r="T1203" s="148"/>
      <c r="AT1203" s="144" t="s">
        <v>159</v>
      </c>
      <c r="AU1203" s="144" t="s">
        <v>89</v>
      </c>
      <c r="AV1203" s="12" t="s">
        <v>40</v>
      </c>
      <c r="AW1203" s="12" t="s">
        <v>38</v>
      </c>
      <c r="AX1203" s="12" t="s">
        <v>80</v>
      </c>
      <c r="AY1203" s="144" t="s">
        <v>150</v>
      </c>
    </row>
    <row r="1204" spans="2:65" s="12" customFormat="1">
      <c r="B1204" s="142"/>
      <c r="D1204" s="143" t="s">
        <v>159</v>
      </c>
      <c r="E1204" s="144" t="s">
        <v>32</v>
      </c>
      <c r="F1204" s="145" t="s">
        <v>2129</v>
      </c>
      <c r="H1204" s="144" t="s">
        <v>32</v>
      </c>
      <c r="I1204" s="146"/>
      <c r="L1204" s="142"/>
      <c r="M1204" s="147"/>
      <c r="T1204" s="148"/>
      <c r="AT1204" s="144" t="s">
        <v>159</v>
      </c>
      <c r="AU1204" s="144" t="s">
        <v>89</v>
      </c>
      <c r="AV1204" s="12" t="s">
        <v>40</v>
      </c>
      <c r="AW1204" s="12" t="s">
        <v>38</v>
      </c>
      <c r="AX1204" s="12" t="s">
        <v>80</v>
      </c>
      <c r="AY1204" s="144" t="s">
        <v>150</v>
      </c>
    </row>
    <row r="1205" spans="2:65" s="13" customFormat="1">
      <c r="B1205" s="149"/>
      <c r="D1205" s="143" t="s">
        <v>159</v>
      </c>
      <c r="E1205" s="150" t="s">
        <v>32</v>
      </c>
      <c r="F1205" s="151" t="s">
        <v>1542</v>
      </c>
      <c r="H1205" s="152">
        <v>769.2</v>
      </c>
      <c r="I1205" s="153"/>
      <c r="L1205" s="149"/>
      <c r="M1205" s="154"/>
      <c r="T1205" s="155"/>
      <c r="AT1205" s="150" t="s">
        <v>159</v>
      </c>
      <c r="AU1205" s="150" t="s">
        <v>89</v>
      </c>
      <c r="AV1205" s="13" t="s">
        <v>89</v>
      </c>
      <c r="AW1205" s="13" t="s">
        <v>38</v>
      </c>
      <c r="AX1205" s="13" t="s">
        <v>40</v>
      </c>
      <c r="AY1205" s="150" t="s">
        <v>150</v>
      </c>
    </row>
    <row r="1206" spans="2:65" s="1" customFormat="1" ht="24.15" customHeight="1">
      <c r="B1206" s="34"/>
      <c r="C1206" s="129" t="s">
        <v>937</v>
      </c>
      <c r="D1206" s="129" t="s">
        <v>152</v>
      </c>
      <c r="E1206" s="130" t="s">
        <v>2336</v>
      </c>
      <c r="F1206" s="131" t="s">
        <v>2337</v>
      </c>
      <c r="G1206" s="132" t="s">
        <v>384</v>
      </c>
      <c r="H1206" s="133">
        <v>510</v>
      </c>
      <c r="I1206" s="134"/>
      <c r="J1206" s="135">
        <f>ROUND(I1206*H1206,2)</f>
        <v>0</v>
      </c>
      <c r="K1206" s="131" t="s">
        <v>172</v>
      </c>
      <c r="L1206" s="34"/>
      <c r="M1206" s="136" t="s">
        <v>32</v>
      </c>
      <c r="N1206" s="137" t="s">
        <v>51</v>
      </c>
      <c r="P1206" s="138">
        <f>O1206*H1206</f>
        <v>0</v>
      </c>
      <c r="Q1206" s="138">
        <v>0</v>
      </c>
      <c r="R1206" s="138">
        <f>Q1206*H1206</f>
        <v>0</v>
      </c>
      <c r="S1206" s="138">
        <v>0</v>
      </c>
      <c r="T1206" s="139">
        <f>S1206*H1206</f>
        <v>0</v>
      </c>
      <c r="AR1206" s="140" t="s">
        <v>244</v>
      </c>
      <c r="AT1206" s="140" t="s">
        <v>152</v>
      </c>
      <c r="AU1206" s="140" t="s">
        <v>89</v>
      </c>
      <c r="AY1206" s="18" t="s">
        <v>150</v>
      </c>
      <c r="BE1206" s="141">
        <f>IF(N1206="základní",J1206,0)</f>
        <v>0</v>
      </c>
      <c r="BF1206" s="141">
        <f>IF(N1206="snížená",J1206,0)</f>
        <v>0</v>
      </c>
      <c r="BG1206" s="141">
        <f>IF(N1206="zákl. přenesená",J1206,0)</f>
        <v>0</v>
      </c>
      <c r="BH1206" s="141">
        <f>IF(N1206="sníž. přenesená",J1206,0)</f>
        <v>0</v>
      </c>
      <c r="BI1206" s="141">
        <f>IF(N1206="nulová",J1206,0)</f>
        <v>0</v>
      </c>
      <c r="BJ1206" s="18" t="s">
        <v>40</v>
      </c>
      <c r="BK1206" s="141">
        <f>ROUND(I1206*H1206,2)</f>
        <v>0</v>
      </c>
      <c r="BL1206" s="18" t="s">
        <v>244</v>
      </c>
      <c r="BM1206" s="140" t="s">
        <v>2338</v>
      </c>
    </row>
    <row r="1207" spans="2:65" s="1" customFormat="1">
      <c r="B1207" s="34"/>
      <c r="D1207" s="163" t="s">
        <v>174</v>
      </c>
      <c r="F1207" s="164" t="s">
        <v>2339</v>
      </c>
      <c r="I1207" s="165"/>
      <c r="L1207" s="34"/>
      <c r="M1207" s="166"/>
      <c r="T1207" s="55"/>
      <c r="AT1207" s="18" t="s">
        <v>174</v>
      </c>
      <c r="AU1207" s="18" t="s">
        <v>89</v>
      </c>
    </row>
    <row r="1208" spans="2:65" s="12" customFormat="1">
      <c r="B1208" s="142"/>
      <c r="D1208" s="143" t="s">
        <v>159</v>
      </c>
      <c r="E1208" s="144" t="s">
        <v>32</v>
      </c>
      <c r="F1208" s="145" t="s">
        <v>2340</v>
      </c>
      <c r="H1208" s="144" t="s">
        <v>32</v>
      </c>
      <c r="I1208" s="146"/>
      <c r="L1208" s="142"/>
      <c r="M1208" s="147"/>
      <c r="T1208" s="148"/>
      <c r="AT1208" s="144" t="s">
        <v>159</v>
      </c>
      <c r="AU1208" s="144" t="s">
        <v>89</v>
      </c>
      <c r="AV1208" s="12" t="s">
        <v>40</v>
      </c>
      <c r="AW1208" s="12" t="s">
        <v>38</v>
      </c>
      <c r="AX1208" s="12" t="s">
        <v>80</v>
      </c>
      <c r="AY1208" s="144" t="s">
        <v>150</v>
      </c>
    </row>
    <row r="1209" spans="2:65" s="13" customFormat="1">
      <c r="B1209" s="149"/>
      <c r="D1209" s="143" t="s">
        <v>159</v>
      </c>
      <c r="E1209" s="150" t="s">
        <v>32</v>
      </c>
      <c r="F1209" s="151" t="s">
        <v>2341</v>
      </c>
      <c r="H1209" s="152">
        <v>510</v>
      </c>
      <c r="I1209" s="153"/>
      <c r="L1209" s="149"/>
      <c r="M1209" s="154"/>
      <c r="T1209" s="155"/>
      <c r="AT1209" s="150" t="s">
        <v>159</v>
      </c>
      <c r="AU1209" s="150" t="s">
        <v>89</v>
      </c>
      <c r="AV1209" s="13" t="s">
        <v>89</v>
      </c>
      <c r="AW1209" s="13" t="s">
        <v>38</v>
      </c>
      <c r="AX1209" s="13" t="s">
        <v>40</v>
      </c>
      <c r="AY1209" s="150" t="s">
        <v>150</v>
      </c>
    </row>
    <row r="1210" spans="2:65" s="1" customFormat="1" ht="21.75" customHeight="1">
      <c r="B1210" s="34"/>
      <c r="C1210" s="178" t="s">
        <v>943</v>
      </c>
      <c r="D1210" s="178" t="s">
        <v>389</v>
      </c>
      <c r="E1210" s="179" t="s">
        <v>1235</v>
      </c>
      <c r="F1210" s="180" t="s">
        <v>1236</v>
      </c>
      <c r="G1210" s="181" t="s">
        <v>384</v>
      </c>
      <c r="H1210" s="182">
        <v>561</v>
      </c>
      <c r="I1210" s="183"/>
      <c r="J1210" s="184">
        <f>ROUND(I1210*H1210,2)</f>
        <v>0</v>
      </c>
      <c r="K1210" s="180" t="s">
        <v>172</v>
      </c>
      <c r="L1210" s="185"/>
      <c r="M1210" s="186" t="s">
        <v>32</v>
      </c>
      <c r="N1210" s="187" t="s">
        <v>51</v>
      </c>
      <c r="P1210" s="138">
        <f>O1210*H1210</f>
        <v>0</v>
      </c>
      <c r="Q1210" s="138">
        <v>1.2999999999999999E-4</v>
      </c>
      <c r="R1210" s="138">
        <f>Q1210*H1210</f>
        <v>7.2929999999999995E-2</v>
      </c>
      <c r="S1210" s="138">
        <v>0</v>
      </c>
      <c r="T1210" s="139">
        <f>S1210*H1210</f>
        <v>0</v>
      </c>
      <c r="AR1210" s="140" t="s">
        <v>537</v>
      </c>
      <c r="AT1210" s="140" t="s">
        <v>389</v>
      </c>
      <c r="AU1210" s="140" t="s">
        <v>89</v>
      </c>
      <c r="AY1210" s="18" t="s">
        <v>150</v>
      </c>
      <c r="BE1210" s="141">
        <f>IF(N1210="základní",J1210,0)</f>
        <v>0</v>
      </c>
      <c r="BF1210" s="141">
        <f>IF(N1210="snížená",J1210,0)</f>
        <v>0</v>
      </c>
      <c r="BG1210" s="141">
        <f>IF(N1210="zákl. přenesená",J1210,0)</f>
        <v>0</v>
      </c>
      <c r="BH1210" s="141">
        <f>IF(N1210="sníž. přenesená",J1210,0)</f>
        <v>0</v>
      </c>
      <c r="BI1210" s="141">
        <f>IF(N1210="nulová",J1210,0)</f>
        <v>0</v>
      </c>
      <c r="BJ1210" s="18" t="s">
        <v>40</v>
      </c>
      <c r="BK1210" s="141">
        <f>ROUND(I1210*H1210,2)</f>
        <v>0</v>
      </c>
      <c r="BL1210" s="18" t="s">
        <v>244</v>
      </c>
      <c r="BM1210" s="140" t="s">
        <v>2342</v>
      </c>
    </row>
    <row r="1211" spans="2:65" s="13" customFormat="1">
      <c r="B1211" s="149"/>
      <c r="D1211" s="143" t="s">
        <v>159</v>
      </c>
      <c r="F1211" s="151" t="s">
        <v>2343</v>
      </c>
      <c r="H1211" s="152">
        <v>561</v>
      </c>
      <c r="I1211" s="153"/>
      <c r="L1211" s="149"/>
      <c r="M1211" s="154"/>
      <c r="T1211" s="155"/>
      <c r="AT1211" s="150" t="s">
        <v>159</v>
      </c>
      <c r="AU1211" s="150" t="s">
        <v>89</v>
      </c>
      <c r="AV1211" s="13" t="s">
        <v>89</v>
      </c>
      <c r="AW1211" s="13" t="s">
        <v>4</v>
      </c>
      <c r="AX1211" s="13" t="s">
        <v>40</v>
      </c>
      <c r="AY1211" s="150" t="s">
        <v>150</v>
      </c>
    </row>
    <row r="1212" spans="2:65" s="1" customFormat="1" ht="44.25" customHeight="1">
      <c r="B1212" s="34"/>
      <c r="C1212" s="129" t="s">
        <v>947</v>
      </c>
      <c r="D1212" s="129" t="s">
        <v>152</v>
      </c>
      <c r="E1212" s="130" t="s">
        <v>2344</v>
      </c>
      <c r="F1212" s="131" t="s">
        <v>2345</v>
      </c>
      <c r="G1212" s="132" t="s">
        <v>384</v>
      </c>
      <c r="H1212" s="133">
        <v>429.97</v>
      </c>
      <c r="I1212" s="134"/>
      <c r="J1212" s="135">
        <f>ROUND(I1212*H1212,2)</f>
        <v>0</v>
      </c>
      <c r="K1212" s="131" t="s">
        <v>172</v>
      </c>
      <c r="L1212" s="34"/>
      <c r="M1212" s="136" t="s">
        <v>32</v>
      </c>
      <c r="N1212" s="137" t="s">
        <v>51</v>
      </c>
      <c r="P1212" s="138">
        <f>O1212*H1212</f>
        <v>0</v>
      </c>
      <c r="Q1212" s="138">
        <v>4.2999999999999999E-4</v>
      </c>
      <c r="R1212" s="138">
        <f>Q1212*H1212</f>
        <v>0.1848871</v>
      </c>
      <c r="S1212" s="138">
        <v>0</v>
      </c>
      <c r="T1212" s="139">
        <f>S1212*H1212</f>
        <v>0</v>
      </c>
      <c r="AR1212" s="140" t="s">
        <v>244</v>
      </c>
      <c r="AT1212" s="140" t="s">
        <v>152</v>
      </c>
      <c r="AU1212" s="140" t="s">
        <v>89</v>
      </c>
      <c r="AY1212" s="18" t="s">
        <v>150</v>
      </c>
      <c r="BE1212" s="141">
        <f>IF(N1212="základní",J1212,0)</f>
        <v>0</v>
      </c>
      <c r="BF1212" s="141">
        <f>IF(N1212="snížená",J1212,0)</f>
        <v>0</v>
      </c>
      <c r="BG1212" s="141">
        <f>IF(N1212="zákl. přenesená",J1212,0)</f>
        <v>0</v>
      </c>
      <c r="BH1212" s="141">
        <f>IF(N1212="sníž. přenesená",J1212,0)</f>
        <v>0</v>
      </c>
      <c r="BI1212" s="141">
        <f>IF(N1212="nulová",J1212,0)</f>
        <v>0</v>
      </c>
      <c r="BJ1212" s="18" t="s">
        <v>40</v>
      </c>
      <c r="BK1212" s="141">
        <f>ROUND(I1212*H1212,2)</f>
        <v>0</v>
      </c>
      <c r="BL1212" s="18" t="s">
        <v>244</v>
      </c>
      <c r="BM1212" s="140" t="s">
        <v>2346</v>
      </c>
    </row>
    <row r="1213" spans="2:65" s="1" customFormat="1">
      <c r="B1213" s="34"/>
      <c r="D1213" s="163" t="s">
        <v>174</v>
      </c>
      <c r="F1213" s="164" t="s">
        <v>2347</v>
      </c>
      <c r="I1213" s="165"/>
      <c r="L1213" s="34"/>
      <c r="M1213" s="166"/>
      <c r="T1213" s="55"/>
      <c r="AT1213" s="18" t="s">
        <v>174</v>
      </c>
      <c r="AU1213" s="18" t="s">
        <v>89</v>
      </c>
    </row>
    <row r="1214" spans="2:65" s="12" customFormat="1">
      <c r="B1214" s="142"/>
      <c r="D1214" s="143" t="s">
        <v>159</v>
      </c>
      <c r="E1214" s="144" t="s">
        <v>32</v>
      </c>
      <c r="F1214" s="145" t="s">
        <v>1603</v>
      </c>
      <c r="H1214" s="144" t="s">
        <v>32</v>
      </c>
      <c r="I1214" s="146"/>
      <c r="L1214" s="142"/>
      <c r="M1214" s="147"/>
      <c r="T1214" s="148"/>
      <c r="AT1214" s="144" t="s">
        <v>159</v>
      </c>
      <c r="AU1214" s="144" t="s">
        <v>89</v>
      </c>
      <c r="AV1214" s="12" t="s">
        <v>40</v>
      </c>
      <c r="AW1214" s="12" t="s">
        <v>38</v>
      </c>
      <c r="AX1214" s="12" t="s">
        <v>80</v>
      </c>
      <c r="AY1214" s="144" t="s">
        <v>150</v>
      </c>
    </row>
    <row r="1215" spans="2:65" s="12" customFormat="1">
      <c r="B1215" s="142"/>
      <c r="D1215" s="143" t="s">
        <v>159</v>
      </c>
      <c r="E1215" s="144" t="s">
        <v>32</v>
      </c>
      <c r="F1215" s="145" t="s">
        <v>2348</v>
      </c>
      <c r="H1215" s="144" t="s">
        <v>32</v>
      </c>
      <c r="I1215" s="146"/>
      <c r="L1215" s="142"/>
      <c r="M1215" s="147"/>
      <c r="T1215" s="148"/>
      <c r="AT1215" s="144" t="s">
        <v>159</v>
      </c>
      <c r="AU1215" s="144" t="s">
        <v>89</v>
      </c>
      <c r="AV1215" s="12" t="s">
        <v>40</v>
      </c>
      <c r="AW1215" s="12" t="s">
        <v>38</v>
      </c>
      <c r="AX1215" s="12" t="s">
        <v>80</v>
      </c>
      <c r="AY1215" s="144" t="s">
        <v>150</v>
      </c>
    </row>
    <row r="1216" spans="2:65" s="12" customFormat="1">
      <c r="B1216" s="142"/>
      <c r="D1216" s="143" t="s">
        <v>159</v>
      </c>
      <c r="E1216" s="144" t="s">
        <v>32</v>
      </c>
      <c r="F1216" s="145" t="s">
        <v>2012</v>
      </c>
      <c r="H1216" s="144" t="s">
        <v>32</v>
      </c>
      <c r="I1216" s="146"/>
      <c r="L1216" s="142"/>
      <c r="M1216" s="147"/>
      <c r="T1216" s="148"/>
      <c r="AT1216" s="144" t="s">
        <v>159</v>
      </c>
      <c r="AU1216" s="144" t="s">
        <v>89</v>
      </c>
      <c r="AV1216" s="12" t="s">
        <v>40</v>
      </c>
      <c r="AW1216" s="12" t="s">
        <v>38</v>
      </c>
      <c r="AX1216" s="12" t="s">
        <v>80</v>
      </c>
      <c r="AY1216" s="144" t="s">
        <v>150</v>
      </c>
    </row>
    <row r="1217" spans="2:51" s="12" customFormat="1">
      <c r="B1217" s="142"/>
      <c r="D1217" s="143" t="s">
        <v>159</v>
      </c>
      <c r="E1217" s="144" t="s">
        <v>32</v>
      </c>
      <c r="F1217" s="145" t="s">
        <v>2013</v>
      </c>
      <c r="H1217" s="144" t="s">
        <v>32</v>
      </c>
      <c r="I1217" s="146"/>
      <c r="L1217" s="142"/>
      <c r="M1217" s="147"/>
      <c r="T1217" s="148"/>
      <c r="AT1217" s="144" t="s">
        <v>159</v>
      </c>
      <c r="AU1217" s="144" t="s">
        <v>89</v>
      </c>
      <c r="AV1217" s="12" t="s">
        <v>40</v>
      </c>
      <c r="AW1217" s="12" t="s">
        <v>38</v>
      </c>
      <c r="AX1217" s="12" t="s">
        <v>80</v>
      </c>
      <c r="AY1217" s="144" t="s">
        <v>150</v>
      </c>
    </row>
    <row r="1218" spans="2:51" s="12" customFormat="1">
      <c r="B1218" s="142"/>
      <c r="D1218" s="143" t="s">
        <v>159</v>
      </c>
      <c r="E1218" s="144" t="s">
        <v>32</v>
      </c>
      <c r="F1218" s="145" t="s">
        <v>2014</v>
      </c>
      <c r="H1218" s="144" t="s">
        <v>32</v>
      </c>
      <c r="I1218" s="146"/>
      <c r="L1218" s="142"/>
      <c r="M1218" s="147"/>
      <c r="T1218" s="148"/>
      <c r="AT1218" s="144" t="s">
        <v>159</v>
      </c>
      <c r="AU1218" s="144" t="s">
        <v>89</v>
      </c>
      <c r="AV1218" s="12" t="s">
        <v>40</v>
      </c>
      <c r="AW1218" s="12" t="s">
        <v>38</v>
      </c>
      <c r="AX1218" s="12" t="s">
        <v>80</v>
      </c>
      <c r="AY1218" s="144" t="s">
        <v>150</v>
      </c>
    </row>
    <row r="1219" spans="2:51" s="12" customFormat="1">
      <c r="B1219" s="142"/>
      <c r="D1219" s="143" t="s">
        <v>159</v>
      </c>
      <c r="E1219" s="144" t="s">
        <v>32</v>
      </c>
      <c r="F1219" s="145" t="s">
        <v>2015</v>
      </c>
      <c r="H1219" s="144" t="s">
        <v>32</v>
      </c>
      <c r="I1219" s="146"/>
      <c r="L1219" s="142"/>
      <c r="M1219" s="147"/>
      <c r="T1219" s="148"/>
      <c r="AT1219" s="144" t="s">
        <v>159</v>
      </c>
      <c r="AU1219" s="144" t="s">
        <v>89</v>
      </c>
      <c r="AV1219" s="12" t="s">
        <v>40</v>
      </c>
      <c r="AW1219" s="12" t="s">
        <v>38</v>
      </c>
      <c r="AX1219" s="12" t="s">
        <v>80</v>
      </c>
      <c r="AY1219" s="144" t="s">
        <v>150</v>
      </c>
    </row>
    <row r="1220" spans="2:51" s="12" customFormat="1">
      <c r="B1220" s="142"/>
      <c r="D1220" s="143" t="s">
        <v>159</v>
      </c>
      <c r="E1220" s="144" t="s">
        <v>32</v>
      </c>
      <c r="F1220" s="145" t="s">
        <v>2016</v>
      </c>
      <c r="H1220" s="144" t="s">
        <v>32</v>
      </c>
      <c r="I1220" s="146"/>
      <c r="L1220" s="142"/>
      <c r="M1220" s="147"/>
      <c r="T1220" s="148"/>
      <c r="AT1220" s="144" t="s">
        <v>159</v>
      </c>
      <c r="AU1220" s="144" t="s">
        <v>89</v>
      </c>
      <c r="AV1220" s="12" t="s">
        <v>40</v>
      </c>
      <c r="AW1220" s="12" t="s">
        <v>38</v>
      </c>
      <c r="AX1220" s="12" t="s">
        <v>80</v>
      </c>
      <c r="AY1220" s="144" t="s">
        <v>150</v>
      </c>
    </row>
    <row r="1221" spans="2:51" s="12" customFormat="1">
      <c r="B1221" s="142"/>
      <c r="D1221" s="143" t="s">
        <v>159</v>
      </c>
      <c r="E1221" s="144" t="s">
        <v>32</v>
      </c>
      <c r="F1221" s="145" t="s">
        <v>2017</v>
      </c>
      <c r="H1221" s="144" t="s">
        <v>32</v>
      </c>
      <c r="I1221" s="146"/>
      <c r="L1221" s="142"/>
      <c r="M1221" s="147"/>
      <c r="T1221" s="148"/>
      <c r="AT1221" s="144" t="s">
        <v>159</v>
      </c>
      <c r="AU1221" s="144" t="s">
        <v>89</v>
      </c>
      <c r="AV1221" s="12" t="s">
        <v>40</v>
      </c>
      <c r="AW1221" s="12" t="s">
        <v>38</v>
      </c>
      <c r="AX1221" s="12" t="s">
        <v>80</v>
      </c>
      <c r="AY1221" s="144" t="s">
        <v>150</v>
      </c>
    </row>
    <row r="1222" spans="2:51" s="12" customFormat="1">
      <c r="B1222" s="142"/>
      <c r="D1222" s="143" t="s">
        <v>159</v>
      </c>
      <c r="E1222" s="144" t="s">
        <v>32</v>
      </c>
      <c r="F1222" s="145" t="s">
        <v>2018</v>
      </c>
      <c r="H1222" s="144" t="s">
        <v>32</v>
      </c>
      <c r="I1222" s="146"/>
      <c r="L1222" s="142"/>
      <c r="M1222" s="147"/>
      <c r="T1222" s="148"/>
      <c r="AT1222" s="144" t="s">
        <v>159</v>
      </c>
      <c r="AU1222" s="144" t="s">
        <v>89</v>
      </c>
      <c r="AV1222" s="12" t="s">
        <v>40</v>
      </c>
      <c r="AW1222" s="12" t="s">
        <v>38</v>
      </c>
      <c r="AX1222" s="12" t="s">
        <v>80</v>
      </c>
      <c r="AY1222" s="144" t="s">
        <v>150</v>
      </c>
    </row>
    <row r="1223" spans="2:51" s="12" customFormat="1">
      <c r="B1223" s="142"/>
      <c r="D1223" s="143" t="s">
        <v>159</v>
      </c>
      <c r="E1223" s="144" t="s">
        <v>32</v>
      </c>
      <c r="F1223" s="145" t="s">
        <v>2019</v>
      </c>
      <c r="H1223" s="144" t="s">
        <v>32</v>
      </c>
      <c r="I1223" s="146"/>
      <c r="L1223" s="142"/>
      <c r="M1223" s="147"/>
      <c r="T1223" s="148"/>
      <c r="AT1223" s="144" t="s">
        <v>159</v>
      </c>
      <c r="AU1223" s="144" t="s">
        <v>89</v>
      </c>
      <c r="AV1223" s="12" t="s">
        <v>40</v>
      </c>
      <c r="AW1223" s="12" t="s">
        <v>38</v>
      </c>
      <c r="AX1223" s="12" t="s">
        <v>80</v>
      </c>
      <c r="AY1223" s="144" t="s">
        <v>150</v>
      </c>
    </row>
    <row r="1224" spans="2:51" s="12" customFormat="1">
      <c r="B1224" s="142"/>
      <c r="D1224" s="143" t="s">
        <v>159</v>
      </c>
      <c r="E1224" s="144" t="s">
        <v>32</v>
      </c>
      <c r="F1224" s="145" t="s">
        <v>2020</v>
      </c>
      <c r="H1224" s="144" t="s">
        <v>32</v>
      </c>
      <c r="I1224" s="146"/>
      <c r="L1224" s="142"/>
      <c r="M1224" s="147"/>
      <c r="T1224" s="148"/>
      <c r="AT1224" s="144" t="s">
        <v>159</v>
      </c>
      <c r="AU1224" s="144" t="s">
        <v>89</v>
      </c>
      <c r="AV1224" s="12" t="s">
        <v>40</v>
      </c>
      <c r="AW1224" s="12" t="s">
        <v>38</v>
      </c>
      <c r="AX1224" s="12" t="s">
        <v>80</v>
      </c>
      <c r="AY1224" s="144" t="s">
        <v>150</v>
      </c>
    </row>
    <row r="1225" spans="2:51" s="12" customFormat="1">
      <c r="B1225" s="142"/>
      <c r="D1225" s="143" t="s">
        <v>159</v>
      </c>
      <c r="E1225" s="144" t="s">
        <v>32</v>
      </c>
      <c r="F1225" s="145" t="s">
        <v>2021</v>
      </c>
      <c r="H1225" s="144" t="s">
        <v>32</v>
      </c>
      <c r="I1225" s="146"/>
      <c r="L1225" s="142"/>
      <c r="M1225" s="147"/>
      <c r="T1225" s="148"/>
      <c r="AT1225" s="144" t="s">
        <v>159</v>
      </c>
      <c r="AU1225" s="144" t="s">
        <v>89</v>
      </c>
      <c r="AV1225" s="12" t="s">
        <v>40</v>
      </c>
      <c r="AW1225" s="12" t="s">
        <v>38</v>
      </c>
      <c r="AX1225" s="12" t="s">
        <v>80</v>
      </c>
      <c r="AY1225" s="144" t="s">
        <v>150</v>
      </c>
    </row>
    <row r="1226" spans="2:51" s="12" customFormat="1">
      <c r="B1226" s="142"/>
      <c r="D1226" s="143" t="s">
        <v>159</v>
      </c>
      <c r="E1226" s="144" t="s">
        <v>32</v>
      </c>
      <c r="F1226" s="145" t="s">
        <v>2022</v>
      </c>
      <c r="H1226" s="144" t="s">
        <v>32</v>
      </c>
      <c r="I1226" s="146"/>
      <c r="L1226" s="142"/>
      <c r="M1226" s="147"/>
      <c r="T1226" s="148"/>
      <c r="AT1226" s="144" t="s">
        <v>159</v>
      </c>
      <c r="AU1226" s="144" t="s">
        <v>89</v>
      </c>
      <c r="AV1226" s="12" t="s">
        <v>40</v>
      </c>
      <c r="AW1226" s="12" t="s">
        <v>38</v>
      </c>
      <c r="AX1226" s="12" t="s">
        <v>80</v>
      </c>
      <c r="AY1226" s="144" t="s">
        <v>150</v>
      </c>
    </row>
    <row r="1227" spans="2:51" s="12" customFormat="1">
      <c r="B1227" s="142"/>
      <c r="D1227" s="143" t="s">
        <v>159</v>
      </c>
      <c r="E1227" s="144" t="s">
        <v>32</v>
      </c>
      <c r="F1227" s="145" t="s">
        <v>2023</v>
      </c>
      <c r="H1227" s="144" t="s">
        <v>32</v>
      </c>
      <c r="I1227" s="146"/>
      <c r="L1227" s="142"/>
      <c r="M1227" s="147"/>
      <c r="T1227" s="148"/>
      <c r="AT1227" s="144" t="s">
        <v>159</v>
      </c>
      <c r="AU1227" s="144" t="s">
        <v>89</v>
      </c>
      <c r="AV1227" s="12" t="s">
        <v>40</v>
      </c>
      <c r="AW1227" s="12" t="s">
        <v>38</v>
      </c>
      <c r="AX1227" s="12" t="s">
        <v>80</v>
      </c>
      <c r="AY1227" s="144" t="s">
        <v>150</v>
      </c>
    </row>
    <row r="1228" spans="2:51" s="12" customFormat="1">
      <c r="B1228" s="142"/>
      <c r="D1228" s="143" t="s">
        <v>159</v>
      </c>
      <c r="E1228" s="144" t="s">
        <v>32</v>
      </c>
      <c r="F1228" s="145" t="s">
        <v>2024</v>
      </c>
      <c r="H1228" s="144" t="s">
        <v>32</v>
      </c>
      <c r="I1228" s="146"/>
      <c r="L1228" s="142"/>
      <c r="M1228" s="147"/>
      <c r="T1228" s="148"/>
      <c r="AT1228" s="144" t="s">
        <v>159</v>
      </c>
      <c r="AU1228" s="144" t="s">
        <v>89</v>
      </c>
      <c r="AV1228" s="12" t="s">
        <v>40</v>
      </c>
      <c r="AW1228" s="12" t="s">
        <v>38</v>
      </c>
      <c r="AX1228" s="12" t="s">
        <v>80</v>
      </c>
      <c r="AY1228" s="144" t="s">
        <v>150</v>
      </c>
    </row>
    <row r="1229" spans="2:51" s="12" customFormat="1">
      <c r="B1229" s="142"/>
      <c r="D1229" s="143" t="s">
        <v>159</v>
      </c>
      <c r="E1229" s="144" t="s">
        <v>32</v>
      </c>
      <c r="F1229" s="145" t="s">
        <v>2025</v>
      </c>
      <c r="H1229" s="144" t="s">
        <v>32</v>
      </c>
      <c r="I1229" s="146"/>
      <c r="L1229" s="142"/>
      <c r="M1229" s="147"/>
      <c r="T1229" s="148"/>
      <c r="AT1229" s="144" t="s">
        <v>159</v>
      </c>
      <c r="AU1229" s="144" t="s">
        <v>89</v>
      </c>
      <c r="AV1229" s="12" t="s">
        <v>40</v>
      </c>
      <c r="AW1229" s="12" t="s">
        <v>38</v>
      </c>
      <c r="AX1229" s="12" t="s">
        <v>80</v>
      </c>
      <c r="AY1229" s="144" t="s">
        <v>150</v>
      </c>
    </row>
    <row r="1230" spans="2:51" s="12" customFormat="1">
      <c r="B1230" s="142"/>
      <c r="D1230" s="143" t="s">
        <v>159</v>
      </c>
      <c r="E1230" s="144" t="s">
        <v>32</v>
      </c>
      <c r="F1230" s="145" t="s">
        <v>2026</v>
      </c>
      <c r="H1230" s="144" t="s">
        <v>32</v>
      </c>
      <c r="I1230" s="146"/>
      <c r="L1230" s="142"/>
      <c r="M1230" s="147"/>
      <c r="T1230" s="148"/>
      <c r="AT1230" s="144" t="s">
        <v>159</v>
      </c>
      <c r="AU1230" s="144" t="s">
        <v>89</v>
      </c>
      <c r="AV1230" s="12" t="s">
        <v>40</v>
      </c>
      <c r="AW1230" s="12" t="s">
        <v>38</v>
      </c>
      <c r="AX1230" s="12" t="s">
        <v>80</v>
      </c>
      <c r="AY1230" s="144" t="s">
        <v>150</v>
      </c>
    </row>
    <row r="1231" spans="2:51" s="12" customFormat="1">
      <c r="B1231" s="142"/>
      <c r="D1231" s="143" t="s">
        <v>159</v>
      </c>
      <c r="E1231" s="144" t="s">
        <v>32</v>
      </c>
      <c r="F1231" s="145" t="s">
        <v>2027</v>
      </c>
      <c r="H1231" s="144" t="s">
        <v>32</v>
      </c>
      <c r="I1231" s="146"/>
      <c r="L1231" s="142"/>
      <c r="M1231" s="147"/>
      <c r="T1231" s="148"/>
      <c r="AT1231" s="144" t="s">
        <v>159</v>
      </c>
      <c r="AU1231" s="144" t="s">
        <v>89</v>
      </c>
      <c r="AV1231" s="12" t="s">
        <v>40</v>
      </c>
      <c r="AW1231" s="12" t="s">
        <v>38</v>
      </c>
      <c r="AX1231" s="12" t="s">
        <v>80</v>
      </c>
      <c r="AY1231" s="144" t="s">
        <v>150</v>
      </c>
    </row>
    <row r="1232" spans="2:51" s="12" customFormat="1">
      <c r="B1232" s="142"/>
      <c r="D1232" s="143" t="s">
        <v>159</v>
      </c>
      <c r="E1232" s="144" t="s">
        <v>32</v>
      </c>
      <c r="F1232" s="145" t="s">
        <v>2028</v>
      </c>
      <c r="H1232" s="144" t="s">
        <v>32</v>
      </c>
      <c r="I1232" s="146"/>
      <c r="L1232" s="142"/>
      <c r="M1232" s="147"/>
      <c r="T1232" s="148"/>
      <c r="AT1232" s="144" t="s">
        <v>159</v>
      </c>
      <c r="AU1232" s="144" t="s">
        <v>89</v>
      </c>
      <c r="AV1232" s="12" t="s">
        <v>40</v>
      </c>
      <c r="AW1232" s="12" t="s">
        <v>38</v>
      </c>
      <c r="AX1232" s="12" t="s">
        <v>80</v>
      </c>
      <c r="AY1232" s="144" t="s">
        <v>150</v>
      </c>
    </row>
    <row r="1233" spans="2:65" s="12" customFormat="1">
      <c r="B1233" s="142"/>
      <c r="D1233" s="143" t="s">
        <v>159</v>
      </c>
      <c r="E1233" s="144" t="s">
        <v>32</v>
      </c>
      <c r="F1233" s="145" t="s">
        <v>2349</v>
      </c>
      <c r="H1233" s="144" t="s">
        <v>32</v>
      </c>
      <c r="I1233" s="146"/>
      <c r="L1233" s="142"/>
      <c r="M1233" s="147"/>
      <c r="T1233" s="148"/>
      <c r="AT1233" s="144" t="s">
        <v>159</v>
      </c>
      <c r="AU1233" s="144" t="s">
        <v>89</v>
      </c>
      <c r="AV1233" s="12" t="s">
        <v>40</v>
      </c>
      <c r="AW1233" s="12" t="s">
        <v>38</v>
      </c>
      <c r="AX1233" s="12" t="s">
        <v>80</v>
      </c>
      <c r="AY1233" s="144" t="s">
        <v>150</v>
      </c>
    </row>
    <row r="1234" spans="2:65" s="12" customFormat="1">
      <c r="B1234" s="142"/>
      <c r="D1234" s="143" t="s">
        <v>159</v>
      </c>
      <c r="E1234" s="144" t="s">
        <v>32</v>
      </c>
      <c r="F1234" s="145" t="s">
        <v>2029</v>
      </c>
      <c r="H1234" s="144" t="s">
        <v>32</v>
      </c>
      <c r="I1234" s="146"/>
      <c r="L1234" s="142"/>
      <c r="M1234" s="147"/>
      <c r="T1234" s="148"/>
      <c r="AT1234" s="144" t="s">
        <v>159</v>
      </c>
      <c r="AU1234" s="144" t="s">
        <v>89</v>
      </c>
      <c r="AV1234" s="12" t="s">
        <v>40</v>
      </c>
      <c r="AW1234" s="12" t="s">
        <v>38</v>
      </c>
      <c r="AX1234" s="12" t="s">
        <v>80</v>
      </c>
      <c r="AY1234" s="144" t="s">
        <v>150</v>
      </c>
    </row>
    <row r="1235" spans="2:65" s="13" customFormat="1">
      <c r="B1235" s="149"/>
      <c r="D1235" s="143" t="s">
        <v>159</v>
      </c>
      <c r="E1235" s="150" t="s">
        <v>32</v>
      </c>
      <c r="F1235" s="151" t="s">
        <v>1544</v>
      </c>
      <c r="H1235" s="152">
        <v>429.97</v>
      </c>
      <c r="I1235" s="153"/>
      <c r="L1235" s="149"/>
      <c r="M1235" s="154"/>
      <c r="T1235" s="155"/>
      <c r="AT1235" s="150" t="s">
        <v>159</v>
      </c>
      <c r="AU1235" s="150" t="s">
        <v>89</v>
      </c>
      <c r="AV1235" s="13" t="s">
        <v>89</v>
      </c>
      <c r="AW1235" s="13" t="s">
        <v>38</v>
      </c>
      <c r="AX1235" s="13" t="s">
        <v>40</v>
      </c>
      <c r="AY1235" s="150" t="s">
        <v>150</v>
      </c>
    </row>
    <row r="1236" spans="2:65" s="1" customFormat="1" ht="33" customHeight="1">
      <c r="B1236" s="34"/>
      <c r="C1236" s="178" t="s">
        <v>953</v>
      </c>
      <c r="D1236" s="178" t="s">
        <v>389</v>
      </c>
      <c r="E1236" s="179" t="s">
        <v>2350</v>
      </c>
      <c r="F1236" s="180" t="s">
        <v>2351</v>
      </c>
      <c r="G1236" s="181" t="s">
        <v>384</v>
      </c>
      <c r="H1236" s="182">
        <v>472.96699999999998</v>
      </c>
      <c r="I1236" s="183"/>
      <c r="J1236" s="184">
        <f>ROUND(I1236*H1236,2)</f>
        <v>0</v>
      </c>
      <c r="K1236" s="180" t="s">
        <v>172</v>
      </c>
      <c r="L1236" s="185"/>
      <c r="M1236" s="186" t="s">
        <v>32</v>
      </c>
      <c r="N1236" s="187" t="s">
        <v>51</v>
      </c>
      <c r="P1236" s="138">
        <f>O1236*H1236</f>
        <v>0</v>
      </c>
      <c r="Q1236" s="138">
        <v>1.98E-3</v>
      </c>
      <c r="R1236" s="138">
        <f>Q1236*H1236</f>
        <v>0.93647466000000001</v>
      </c>
      <c r="S1236" s="138">
        <v>0</v>
      </c>
      <c r="T1236" s="139">
        <f>S1236*H1236</f>
        <v>0</v>
      </c>
      <c r="AR1236" s="140" t="s">
        <v>537</v>
      </c>
      <c r="AT1236" s="140" t="s">
        <v>389</v>
      </c>
      <c r="AU1236" s="140" t="s">
        <v>89</v>
      </c>
      <c r="AY1236" s="18" t="s">
        <v>150</v>
      </c>
      <c r="BE1236" s="141">
        <f>IF(N1236="základní",J1236,0)</f>
        <v>0</v>
      </c>
      <c r="BF1236" s="141">
        <f>IF(N1236="snížená",J1236,0)</f>
        <v>0</v>
      </c>
      <c r="BG1236" s="141">
        <f>IF(N1236="zákl. přenesená",J1236,0)</f>
        <v>0</v>
      </c>
      <c r="BH1236" s="141">
        <f>IF(N1236="sníž. přenesená",J1236,0)</f>
        <v>0</v>
      </c>
      <c r="BI1236" s="141">
        <f>IF(N1236="nulová",J1236,0)</f>
        <v>0</v>
      </c>
      <c r="BJ1236" s="18" t="s">
        <v>40</v>
      </c>
      <c r="BK1236" s="141">
        <f>ROUND(I1236*H1236,2)</f>
        <v>0</v>
      </c>
      <c r="BL1236" s="18" t="s">
        <v>244</v>
      </c>
      <c r="BM1236" s="140" t="s">
        <v>2352</v>
      </c>
    </row>
    <row r="1237" spans="2:65" s="13" customFormat="1">
      <c r="B1237" s="149"/>
      <c r="D1237" s="143" t="s">
        <v>159</v>
      </c>
      <c r="F1237" s="151" t="s">
        <v>2353</v>
      </c>
      <c r="H1237" s="152">
        <v>472.96699999999998</v>
      </c>
      <c r="I1237" s="153"/>
      <c r="L1237" s="149"/>
      <c r="M1237" s="154"/>
      <c r="T1237" s="155"/>
      <c r="AT1237" s="150" t="s">
        <v>159</v>
      </c>
      <c r="AU1237" s="150" t="s">
        <v>89</v>
      </c>
      <c r="AV1237" s="13" t="s">
        <v>89</v>
      </c>
      <c r="AW1237" s="13" t="s">
        <v>4</v>
      </c>
      <c r="AX1237" s="13" t="s">
        <v>40</v>
      </c>
      <c r="AY1237" s="150" t="s">
        <v>150</v>
      </c>
    </row>
    <row r="1238" spans="2:65" s="1" customFormat="1" ht="37.799999999999997" customHeight="1">
      <c r="B1238" s="34"/>
      <c r="C1238" s="129" t="s">
        <v>959</v>
      </c>
      <c r="D1238" s="129" t="s">
        <v>152</v>
      </c>
      <c r="E1238" s="130" t="s">
        <v>2354</v>
      </c>
      <c r="F1238" s="131" t="s">
        <v>2355</v>
      </c>
      <c r="G1238" s="132" t="s">
        <v>155</v>
      </c>
      <c r="H1238" s="133">
        <v>220.24</v>
      </c>
      <c r="I1238" s="134"/>
      <c r="J1238" s="135">
        <f>ROUND(I1238*H1238,2)</f>
        <v>0</v>
      </c>
      <c r="K1238" s="131" t="s">
        <v>172</v>
      </c>
      <c r="L1238" s="34"/>
      <c r="M1238" s="136" t="s">
        <v>32</v>
      </c>
      <c r="N1238" s="137" t="s">
        <v>51</v>
      </c>
      <c r="P1238" s="138">
        <f>O1238*H1238</f>
        <v>0</v>
      </c>
      <c r="Q1238" s="138">
        <v>9.0299999999999998E-3</v>
      </c>
      <c r="R1238" s="138">
        <f>Q1238*H1238</f>
        <v>1.9887672000000001</v>
      </c>
      <c r="S1238" s="138">
        <v>0</v>
      </c>
      <c r="T1238" s="139">
        <f>S1238*H1238</f>
        <v>0</v>
      </c>
      <c r="AR1238" s="140" t="s">
        <v>244</v>
      </c>
      <c r="AT1238" s="140" t="s">
        <v>152</v>
      </c>
      <c r="AU1238" s="140" t="s">
        <v>89</v>
      </c>
      <c r="AY1238" s="18" t="s">
        <v>150</v>
      </c>
      <c r="BE1238" s="141">
        <f>IF(N1238="základní",J1238,0)</f>
        <v>0</v>
      </c>
      <c r="BF1238" s="141">
        <f>IF(N1238="snížená",J1238,0)</f>
        <v>0</v>
      </c>
      <c r="BG1238" s="141">
        <f>IF(N1238="zákl. přenesená",J1238,0)</f>
        <v>0</v>
      </c>
      <c r="BH1238" s="141">
        <f>IF(N1238="sníž. přenesená",J1238,0)</f>
        <v>0</v>
      </c>
      <c r="BI1238" s="141">
        <f>IF(N1238="nulová",J1238,0)</f>
        <v>0</v>
      </c>
      <c r="BJ1238" s="18" t="s">
        <v>40</v>
      </c>
      <c r="BK1238" s="141">
        <f>ROUND(I1238*H1238,2)</f>
        <v>0</v>
      </c>
      <c r="BL1238" s="18" t="s">
        <v>244</v>
      </c>
      <c r="BM1238" s="140" t="s">
        <v>2356</v>
      </c>
    </row>
    <row r="1239" spans="2:65" s="1" customFormat="1">
      <c r="B1239" s="34"/>
      <c r="D1239" s="163" t="s">
        <v>174</v>
      </c>
      <c r="F1239" s="164" t="s">
        <v>2357</v>
      </c>
      <c r="I1239" s="165"/>
      <c r="L1239" s="34"/>
      <c r="M1239" s="166"/>
      <c r="T1239" s="55"/>
      <c r="AT1239" s="18" t="s">
        <v>174</v>
      </c>
      <c r="AU1239" s="18" t="s">
        <v>89</v>
      </c>
    </row>
    <row r="1240" spans="2:65" s="12" customFormat="1">
      <c r="B1240" s="142"/>
      <c r="D1240" s="143" t="s">
        <v>159</v>
      </c>
      <c r="E1240" s="144" t="s">
        <v>32</v>
      </c>
      <c r="F1240" s="145" t="s">
        <v>1603</v>
      </c>
      <c r="H1240" s="144" t="s">
        <v>32</v>
      </c>
      <c r="I1240" s="146"/>
      <c r="L1240" s="142"/>
      <c r="M1240" s="147"/>
      <c r="T1240" s="148"/>
      <c r="AT1240" s="144" t="s">
        <v>159</v>
      </c>
      <c r="AU1240" s="144" t="s">
        <v>89</v>
      </c>
      <c r="AV1240" s="12" t="s">
        <v>40</v>
      </c>
      <c r="AW1240" s="12" t="s">
        <v>38</v>
      </c>
      <c r="AX1240" s="12" t="s">
        <v>80</v>
      </c>
      <c r="AY1240" s="144" t="s">
        <v>150</v>
      </c>
    </row>
    <row r="1241" spans="2:65" s="12" customFormat="1">
      <c r="B1241" s="142"/>
      <c r="D1241" s="143" t="s">
        <v>159</v>
      </c>
      <c r="E1241" s="144" t="s">
        <v>32</v>
      </c>
      <c r="F1241" s="145" t="s">
        <v>2323</v>
      </c>
      <c r="H1241" s="144" t="s">
        <v>32</v>
      </c>
      <c r="I1241" s="146"/>
      <c r="L1241" s="142"/>
      <c r="M1241" s="147"/>
      <c r="T1241" s="148"/>
      <c r="AT1241" s="144" t="s">
        <v>159</v>
      </c>
      <c r="AU1241" s="144" t="s">
        <v>89</v>
      </c>
      <c r="AV1241" s="12" t="s">
        <v>40</v>
      </c>
      <c r="AW1241" s="12" t="s">
        <v>38</v>
      </c>
      <c r="AX1241" s="12" t="s">
        <v>80</v>
      </c>
      <c r="AY1241" s="144" t="s">
        <v>150</v>
      </c>
    </row>
    <row r="1242" spans="2:65" s="13" customFormat="1">
      <c r="B1242" s="149"/>
      <c r="D1242" s="143" t="s">
        <v>159</v>
      </c>
      <c r="E1242" s="150" t="s">
        <v>32</v>
      </c>
      <c r="F1242" s="151" t="s">
        <v>1547</v>
      </c>
      <c r="H1242" s="152">
        <v>220.24</v>
      </c>
      <c r="I1242" s="153"/>
      <c r="L1242" s="149"/>
      <c r="M1242" s="154"/>
      <c r="T1242" s="155"/>
      <c r="AT1242" s="150" t="s">
        <v>159</v>
      </c>
      <c r="AU1242" s="150" t="s">
        <v>89</v>
      </c>
      <c r="AV1242" s="13" t="s">
        <v>89</v>
      </c>
      <c r="AW1242" s="13" t="s">
        <v>38</v>
      </c>
      <c r="AX1242" s="13" t="s">
        <v>40</v>
      </c>
      <c r="AY1242" s="150" t="s">
        <v>150</v>
      </c>
    </row>
    <row r="1243" spans="2:65" s="1" customFormat="1" ht="24.15" customHeight="1">
      <c r="B1243" s="34"/>
      <c r="C1243" s="178" t="s">
        <v>965</v>
      </c>
      <c r="D1243" s="178" t="s">
        <v>389</v>
      </c>
      <c r="E1243" s="179" t="s">
        <v>2358</v>
      </c>
      <c r="F1243" s="180" t="s">
        <v>2359</v>
      </c>
      <c r="G1243" s="181" t="s">
        <v>155</v>
      </c>
      <c r="H1243" s="182">
        <v>253.27600000000001</v>
      </c>
      <c r="I1243" s="183"/>
      <c r="J1243" s="184">
        <f>ROUND(I1243*H1243,2)</f>
        <v>0</v>
      </c>
      <c r="K1243" s="180" t="s">
        <v>172</v>
      </c>
      <c r="L1243" s="185"/>
      <c r="M1243" s="186" t="s">
        <v>32</v>
      </c>
      <c r="N1243" s="187" t="s">
        <v>51</v>
      </c>
      <c r="P1243" s="138">
        <f>O1243*H1243</f>
        <v>0</v>
      </c>
      <c r="Q1243" s="138">
        <v>2.1999999999999999E-2</v>
      </c>
      <c r="R1243" s="138">
        <f>Q1243*H1243</f>
        <v>5.5720719999999995</v>
      </c>
      <c r="S1243" s="138">
        <v>0</v>
      </c>
      <c r="T1243" s="139">
        <f>S1243*H1243</f>
        <v>0</v>
      </c>
      <c r="AR1243" s="140" t="s">
        <v>537</v>
      </c>
      <c r="AT1243" s="140" t="s">
        <v>389</v>
      </c>
      <c r="AU1243" s="140" t="s">
        <v>89</v>
      </c>
      <c r="AY1243" s="18" t="s">
        <v>150</v>
      </c>
      <c r="BE1243" s="141">
        <f>IF(N1243="základní",J1243,0)</f>
        <v>0</v>
      </c>
      <c r="BF1243" s="141">
        <f>IF(N1243="snížená",J1243,0)</f>
        <v>0</v>
      </c>
      <c r="BG1243" s="141">
        <f>IF(N1243="zákl. přenesená",J1243,0)</f>
        <v>0</v>
      </c>
      <c r="BH1243" s="141">
        <f>IF(N1243="sníž. přenesená",J1243,0)</f>
        <v>0</v>
      </c>
      <c r="BI1243" s="141">
        <f>IF(N1243="nulová",J1243,0)</f>
        <v>0</v>
      </c>
      <c r="BJ1243" s="18" t="s">
        <v>40</v>
      </c>
      <c r="BK1243" s="141">
        <f>ROUND(I1243*H1243,2)</f>
        <v>0</v>
      </c>
      <c r="BL1243" s="18" t="s">
        <v>244</v>
      </c>
      <c r="BM1243" s="140" t="s">
        <v>2360</v>
      </c>
    </row>
    <row r="1244" spans="2:65" s="13" customFormat="1">
      <c r="B1244" s="149"/>
      <c r="D1244" s="143" t="s">
        <v>159</v>
      </c>
      <c r="F1244" s="151" t="s">
        <v>2361</v>
      </c>
      <c r="H1244" s="152">
        <v>253.27600000000001</v>
      </c>
      <c r="I1244" s="153"/>
      <c r="L1244" s="149"/>
      <c r="M1244" s="154"/>
      <c r="T1244" s="155"/>
      <c r="AT1244" s="150" t="s">
        <v>159</v>
      </c>
      <c r="AU1244" s="150" t="s">
        <v>89</v>
      </c>
      <c r="AV1244" s="13" t="s">
        <v>89</v>
      </c>
      <c r="AW1244" s="13" t="s">
        <v>4</v>
      </c>
      <c r="AX1244" s="13" t="s">
        <v>40</v>
      </c>
      <c r="AY1244" s="150" t="s">
        <v>150</v>
      </c>
    </row>
    <row r="1245" spans="2:65" s="1" customFormat="1" ht="49.05" customHeight="1">
      <c r="B1245" s="34"/>
      <c r="C1245" s="129" t="s">
        <v>970</v>
      </c>
      <c r="D1245" s="129" t="s">
        <v>152</v>
      </c>
      <c r="E1245" s="130" t="s">
        <v>2362</v>
      </c>
      <c r="F1245" s="131" t="s">
        <v>2363</v>
      </c>
      <c r="G1245" s="132" t="s">
        <v>155</v>
      </c>
      <c r="H1245" s="133">
        <v>548.96</v>
      </c>
      <c r="I1245" s="134"/>
      <c r="J1245" s="135">
        <f>ROUND(I1245*H1245,2)</f>
        <v>0</v>
      </c>
      <c r="K1245" s="131" t="s">
        <v>172</v>
      </c>
      <c r="L1245" s="34"/>
      <c r="M1245" s="136" t="s">
        <v>32</v>
      </c>
      <c r="N1245" s="137" t="s">
        <v>51</v>
      </c>
      <c r="P1245" s="138">
        <f>O1245*H1245</f>
        <v>0</v>
      </c>
      <c r="Q1245" s="138">
        <v>4.5999999999999999E-3</v>
      </c>
      <c r="R1245" s="138">
        <f>Q1245*H1245</f>
        <v>2.5252159999999999</v>
      </c>
      <c r="S1245" s="138">
        <v>0</v>
      </c>
      <c r="T1245" s="139">
        <f>S1245*H1245</f>
        <v>0</v>
      </c>
      <c r="AR1245" s="140" t="s">
        <v>244</v>
      </c>
      <c r="AT1245" s="140" t="s">
        <v>152</v>
      </c>
      <c r="AU1245" s="140" t="s">
        <v>89</v>
      </c>
      <c r="AY1245" s="18" t="s">
        <v>150</v>
      </c>
      <c r="BE1245" s="141">
        <f>IF(N1245="základní",J1245,0)</f>
        <v>0</v>
      </c>
      <c r="BF1245" s="141">
        <f>IF(N1245="snížená",J1245,0)</f>
        <v>0</v>
      </c>
      <c r="BG1245" s="141">
        <f>IF(N1245="zákl. přenesená",J1245,0)</f>
        <v>0</v>
      </c>
      <c r="BH1245" s="141">
        <f>IF(N1245="sníž. přenesená",J1245,0)</f>
        <v>0</v>
      </c>
      <c r="BI1245" s="141">
        <f>IF(N1245="nulová",J1245,0)</f>
        <v>0</v>
      </c>
      <c r="BJ1245" s="18" t="s">
        <v>40</v>
      </c>
      <c r="BK1245" s="141">
        <f>ROUND(I1245*H1245,2)</f>
        <v>0</v>
      </c>
      <c r="BL1245" s="18" t="s">
        <v>244</v>
      </c>
      <c r="BM1245" s="140" t="s">
        <v>2364</v>
      </c>
    </row>
    <row r="1246" spans="2:65" s="1" customFormat="1">
      <c r="B1246" s="34"/>
      <c r="D1246" s="163" t="s">
        <v>174</v>
      </c>
      <c r="F1246" s="164" t="s">
        <v>2365</v>
      </c>
      <c r="I1246" s="165"/>
      <c r="L1246" s="34"/>
      <c r="M1246" s="166"/>
      <c r="T1246" s="55"/>
      <c r="AT1246" s="18" t="s">
        <v>174</v>
      </c>
      <c r="AU1246" s="18" t="s">
        <v>89</v>
      </c>
    </row>
    <row r="1247" spans="2:65" s="12" customFormat="1">
      <c r="B1247" s="142"/>
      <c r="D1247" s="143" t="s">
        <v>159</v>
      </c>
      <c r="E1247" s="144" t="s">
        <v>32</v>
      </c>
      <c r="F1247" s="145" t="s">
        <v>1603</v>
      </c>
      <c r="H1247" s="144" t="s">
        <v>32</v>
      </c>
      <c r="I1247" s="146"/>
      <c r="L1247" s="142"/>
      <c r="M1247" s="147"/>
      <c r="T1247" s="148"/>
      <c r="AT1247" s="144" t="s">
        <v>159</v>
      </c>
      <c r="AU1247" s="144" t="s">
        <v>89</v>
      </c>
      <c r="AV1247" s="12" t="s">
        <v>40</v>
      </c>
      <c r="AW1247" s="12" t="s">
        <v>38</v>
      </c>
      <c r="AX1247" s="12" t="s">
        <v>80</v>
      </c>
      <c r="AY1247" s="144" t="s">
        <v>150</v>
      </c>
    </row>
    <row r="1248" spans="2:65" s="12" customFormat="1">
      <c r="B1248" s="142"/>
      <c r="D1248" s="143" t="s">
        <v>159</v>
      </c>
      <c r="E1248" s="144" t="s">
        <v>32</v>
      </c>
      <c r="F1248" s="145" t="s">
        <v>2128</v>
      </c>
      <c r="H1248" s="144" t="s">
        <v>32</v>
      </c>
      <c r="I1248" s="146"/>
      <c r="L1248" s="142"/>
      <c r="M1248" s="147"/>
      <c r="T1248" s="148"/>
      <c r="AT1248" s="144" t="s">
        <v>159</v>
      </c>
      <c r="AU1248" s="144" t="s">
        <v>89</v>
      </c>
      <c r="AV1248" s="12" t="s">
        <v>40</v>
      </c>
      <c r="AW1248" s="12" t="s">
        <v>38</v>
      </c>
      <c r="AX1248" s="12" t="s">
        <v>80</v>
      </c>
      <c r="AY1248" s="144" t="s">
        <v>150</v>
      </c>
    </row>
    <row r="1249" spans="2:65" s="12" customFormat="1">
      <c r="B1249" s="142"/>
      <c r="D1249" s="143" t="s">
        <v>159</v>
      </c>
      <c r="E1249" s="144" t="s">
        <v>32</v>
      </c>
      <c r="F1249" s="145" t="s">
        <v>2129</v>
      </c>
      <c r="H1249" s="144" t="s">
        <v>32</v>
      </c>
      <c r="I1249" s="146"/>
      <c r="L1249" s="142"/>
      <c r="M1249" s="147"/>
      <c r="T1249" s="148"/>
      <c r="AT1249" s="144" t="s">
        <v>159</v>
      </c>
      <c r="AU1249" s="144" t="s">
        <v>89</v>
      </c>
      <c r="AV1249" s="12" t="s">
        <v>40</v>
      </c>
      <c r="AW1249" s="12" t="s">
        <v>38</v>
      </c>
      <c r="AX1249" s="12" t="s">
        <v>80</v>
      </c>
      <c r="AY1249" s="144" t="s">
        <v>150</v>
      </c>
    </row>
    <row r="1250" spans="2:65" s="13" customFormat="1">
      <c r="B1250" s="149"/>
      <c r="D1250" s="143" t="s">
        <v>159</v>
      </c>
      <c r="E1250" s="150" t="s">
        <v>32</v>
      </c>
      <c r="F1250" s="151" t="s">
        <v>1550</v>
      </c>
      <c r="H1250" s="152">
        <v>548.96</v>
      </c>
      <c r="I1250" s="153"/>
      <c r="L1250" s="149"/>
      <c r="M1250" s="154"/>
      <c r="T1250" s="155"/>
      <c r="AT1250" s="150" t="s">
        <v>159</v>
      </c>
      <c r="AU1250" s="150" t="s">
        <v>89</v>
      </c>
      <c r="AV1250" s="13" t="s">
        <v>89</v>
      </c>
      <c r="AW1250" s="13" t="s">
        <v>38</v>
      </c>
      <c r="AX1250" s="13" t="s">
        <v>40</v>
      </c>
      <c r="AY1250" s="150" t="s">
        <v>150</v>
      </c>
    </row>
    <row r="1251" spans="2:65" s="1" customFormat="1" ht="24.15" customHeight="1">
      <c r="B1251" s="34"/>
      <c r="C1251" s="178" t="s">
        <v>974</v>
      </c>
      <c r="D1251" s="178" t="s">
        <v>389</v>
      </c>
      <c r="E1251" s="179" t="s">
        <v>2366</v>
      </c>
      <c r="F1251" s="180" t="s">
        <v>2367</v>
      </c>
      <c r="G1251" s="181" t="s">
        <v>155</v>
      </c>
      <c r="H1251" s="182">
        <v>13.849</v>
      </c>
      <c r="I1251" s="183"/>
      <c r="J1251" s="184">
        <f>ROUND(I1251*H1251,2)</f>
        <v>0</v>
      </c>
      <c r="K1251" s="180" t="s">
        <v>172</v>
      </c>
      <c r="L1251" s="185"/>
      <c r="M1251" s="186" t="s">
        <v>32</v>
      </c>
      <c r="N1251" s="187" t="s">
        <v>51</v>
      </c>
      <c r="P1251" s="138">
        <f>O1251*H1251</f>
        <v>0</v>
      </c>
      <c r="Q1251" s="138">
        <v>2.1999999999999999E-2</v>
      </c>
      <c r="R1251" s="138">
        <f>Q1251*H1251</f>
        <v>0.304678</v>
      </c>
      <c r="S1251" s="138">
        <v>0</v>
      </c>
      <c r="T1251" s="139">
        <f>S1251*H1251</f>
        <v>0</v>
      </c>
      <c r="AR1251" s="140" t="s">
        <v>537</v>
      </c>
      <c r="AT1251" s="140" t="s">
        <v>389</v>
      </c>
      <c r="AU1251" s="140" t="s">
        <v>89</v>
      </c>
      <c r="AY1251" s="18" t="s">
        <v>150</v>
      </c>
      <c r="BE1251" s="141">
        <f>IF(N1251="základní",J1251,0)</f>
        <v>0</v>
      </c>
      <c r="BF1251" s="141">
        <f>IF(N1251="snížená",J1251,0)</f>
        <v>0</v>
      </c>
      <c r="BG1251" s="141">
        <f>IF(N1251="zákl. přenesená",J1251,0)</f>
        <v>0</v>
      </c>
      <c r="BH1251" s="141">
        <f>IF(N1251="sníž. přenesená",J1251,0)</f>
        <v>0</v>
      </c>
      <c r="BI1251" s="141">
        <f>IF(N1251="nulová",J1251,0)</f>
        <v>0</v>
      </c>
      <c r="BJ1251" s="18" t="s">
        <v>40</v>
      </c>
      <c r="BK1251" s="141">
        <f>ROUND(I1251*H1251,2)</f>
        <v>0</v>
      </c>
      <c r="BL1251" s="18" t="s">
        <v>244</v>
      </c>
      <c r="BM1251" s="140" t="s">
        <v>2368</v>
      </c>
    </row>
    <row r="1252" spans="2:65" s="12" customFormat="1">
      <c r="B1252" s="142"/>
      <c r="D1252" s="143" t="s">
        <v>159</v>
      </c>
      <c r="E1252" s="144" t="s">
        <v>32</v>
      </c>
      <c r="F1252" s="145" t="s">
        <v>1603</v>
      </c>
      <c r="H1252" s="144" t="s">
        <v>32</v>
      </c>
      <c r="I1252" s="146"/>
      <c r="L1252" s="142"/>
      <c r="M1252" s="147"/>
      <c r="T1252" s="148"/>
      <c r="AT1252" s="144" t="s">
        <v>159</v>
      </c>
      <c r="AU1252" s="144" t="s">
        <v>89</v>
      </c>
      <c r="AV1252" s="12" t="s">
        <v>40</v>
      </c>
      <c r="AW1252" s="12" t="s">
        <v>38</v>
      </c>
      <c r="AX1252" s="12" t="s">
        <v>80</v>
      </c>
      <c r="AY1252" s="144" t="s">
        <v>150</v>
      </c>
    </row>
    <row r="1253" spans="2:65" s="12" customFormat="1">
      <c r="B1253" s="142"/>
      <c r="D1253" s="143" t="s">
        <v>159</v>
      </c>
      <c r="E1253" s="144" t="s">
        <v>32</v>
      </c>
      <c r="F1253" s="145" t="s">
        <v>2128</v>
      </c>
      <c r="H1253" s="144" t="s">
        <v>32</v>
      </c>
      <c r="I1253" s="146"/>
      <c r="L1253" s="142"/>
      <c r="M1253" s="147"/>
      <c r="T1253" s="148"/>
      <c r="AT1253" s="144" t="s">
        <v>159</v>
      </c>
      <c r="AU1253" s="144" t="s">
        <v>89</v>
      </c>
      <c r="AV1253" s="12" t="s">
        <v>40</v>
      </c>
      <c r="AW1253" s="12" t="s">
        <v>38</v>
      </c>
      <c r="AX1253" s="12" t="s">
        <v>80</v>
      </c>
      <c r="AY1253" s="144" t="s">
        <v>150</v>
      </c>
    </row>
    <row r="1254" spans="2:65" s="13" customFormat="1">
      <c r="B1254" s="149"/>
      <c r="D1254" s="143" t="s">
        <v>159</v>
      </c>
      <c r="E1254" s="150" t="s">
        <v>32</v>
      </c>
      <c r="F1254" s="151" t="s">
        <v>1552</v>
      </c>
      <c r="H1254" s="152">
        <v>12.59</v>
      </c>
      <c r="I1254" s="153"/>
      <c r="L1254" s="149"/>
      <c r="M1254" s="154"/>
      <c r="T1254" s="155"/>
      <c r="AT1254" s="150" t="s">
        <v>159</v>
      </c>
      <c r="AU1254" s="150" t="s">
        <v>89</v>
      </c>
      <c r="AV1254" s="13" t="s">
        <v>89</v>
      </c>
      <c r="AW1254" s="13" t="s">
        <v>38</v>
      </c>
      <c r="AX1254" s="13" t="s">
        <v>40</v>
      </c>
      <c r="AY1254" s="150" t="s">
        <v>150</v>
      </c>
    </row>
    <row r="1255" spans="2:65" s="13" customFormat="1">
      <c r="B1255" s="149"/>
      <c r="D1255" s="143" t="s">
        <v>159</v>
      </c>
      <c r="F1255" s="151" t="s">
        <v>2369</v>
      </c>
      <c r="H1255" s="152">
        <v>13.849</v>
      </c>
      <c r="I1255" s="153"/>
      <c r="L1255" s="149"/>
      <c r="M1255" s="154"/>
      <c r="T1255" s="155"/>
      <c r="AT1255" s="150" t="s">
        <v>159</v>
      </c>
      <c r="AU1255" s="150" t="s">
        <v>89</v>
      </c>
      <c r="AV1255" s="13" t="s">
        <v>89</v>
      </c>
      <c r="AW1255" s="13" t="s">
        <v>4</v>
      </c>
      <c r="AX1255" s="13" t="s">
        <v>40</v>
      </c>
      <c r="AY1255" s="150" t="s">
        <v>150</v>
      </c>
    </row>
    <row r="1256" spans="2:65" s="1" customFormat="1" ht="33" customHeight="1">
      <c r="B1256" s="34"/>
      <c r="C1256" s="178" t="s">
        <v>978</v>
      </c>
      <c r="D1256" s="178" t="s">
        <v>389</v>
      </c>
      <c r="E1256" s="179" t="s">
        <v>2370</v>
      </c>
      <c r="F1256" s="180" t="s">
        <v>2371</v>
      </c>
      <c r="G1256" s="181" t="s">
        <v>155</v>
      </c>
      <c r="H1256" s="182">
        <v>590.00699999999995</v>
      </c>
      <c r="I1256" s="183"/>
      <c r="J1256" s="184">
        <f>ROUND(I1256*H1256,2)</f>
        <v>0</v>
      </c>
      <c r="K1256" s="180" t="s">
        <v>172</v>
      </c>
      <c r="L1256" s="185"/>
      <c r="M1256" s="186" t="s">
        <v>32</v>
      </c>
      <c r="N1256" s="187" t="s">
        <v>51</v>
      </c>
      <c r="P1256" s="138">
        <f>O1256*H1256</f>
        <v>0</v>
      </c>
      <c r="Q1256" s="138">
        <v>2.1999999999999999E-2</v>
      </c>
      <c r="R1256" s="138">
        <f>Q1256*H1256</f>
        <v>12.980153999999999</v>
      </c>
      <c r="S1256" s="138">
        <v>0</v>
      </c>
      <c r="T1256" s="139">
        <f>S1256*H1256</f>
        <v>0</v>
      </c>
      <c r="AR1256" s="140" t="s">
        <v>537</v>
      </c>
      <c r="AT1256" s="140" t="s">
        <v>389</v>
      </c>
      <c r="AU1256" s="140" t="s">
        <v>89</v>
      </c>
      <c r="AY1256" s="18" t="s">
        <v>150</v>
      </c>
      <c r="BE1256" s="141">
        <f>IF(N1256="základní",J1256,0)</f>
        <v>0</v>
      </c>
      <c r="BF1256" s="141">
        <f>IF(N1256="snížená",J1256,0)</f>
        <v>0</v>
      </c>
      <c r="BG1256" s="141">
        <f>IF(N1256="zákl. přenesená",J1256,0)</f>
        <v>0</v>
      </c>
      <c r="BH1256" s="141">
        <f>IF(N1256="sníž. přenesená",J1256,0)</f>
        <v>0</v>
      </c>
      <c r="BI1256" s="141">
        <f>IF(N1256="nulová",J1256,0)</f>
        <v>0</v>
      </c>
      <c r="BJ1256" s="18" t="s">
        <v>40</v>
      </c>
      <c r="BK1256" s="141">
        <f>ROUND(I1256*H1256,2)</f>
        <v>0</v>
      </c>
      <c r="BL1256" s="18" t="s">
        <v>244</v>
      </c>
      <c r="BM1256" s="140" t="s">
        <v>2372</v>
      </c>
    </row>
    <row r="1257" spans="2:65" s="12" customFormat="1">
      <c r="B1257" s="142"/>
      <c r="D1257" s="143" t="s">
        <v>159</v>
      </c>
      <c r="E1257" s="144" t="s">
        <v>32</v>
      </c>
      <c r="F1257" s="145" t="s">
        <v>1603</v>
      </c>
      <c r="H1257" s="144" t="s">
        <v>32</v>
      </c>
      <c r="I1257" s="146"/>
      <c r="L1257" s="142"/>
      <c r="M1257" s="147"/>
      <c r="T1257" s="148"/>
      <c r="AT1257" s="144" t="s">
        <v>159</v>
      </c>
      <c r="AU1257" s="144" t="s">
        <v>89</v>
      </c>
      <c r="AV1257" s="12" t="s">
        <v>40</v>
      </c>
      <c r="AW1257" s="12" t="s">
        <v>38</v>
      </c>
      <c r="AX1257" s="12" t="s">
        <v>80</v>
      </c>
      <c r="AY1257" s="144" t="s">
        <v>150</v>
      </c>
    </row>
    <row r="1258" spans="2:65" s="12" customFormat="1">
      <c r="B1258" s="142"/>
      <c r="D1258" s="143" t="s">
        <v>159</v>
      </c>
      <c r="E1258" s="144" t="s">
        <v>32</v>
      </c>
      <c r="F1258" s="145" t="s">
        <v>2129</v>
      </c>
      <c r="H1258" s="144" t="s">
        <v>32</v>
      </c>
      <c r="I1258" s="146"/>
      <c r="L1258" s="142"/>
      <c r="M1258" s="147"/>
      <c r="T1258" s="148"/>
      <c r="AT1258" s="144" t="s">
        <v>159</v>
      </c>
      <c r="AU1258" s="144" t="s">
        <v>89</v>
      </c>
      <c r="AV1258" s="12" t="s">
        <v>40</v>
      </c>
      <c r="AW1258" s="12" t="s">
        <v>38</v>
      </c>
      <c r="AX1258" s="12" t="s">
        <v>80</v>
      </c>
      <c r="AY1258" s="144" t="s">
        <v>150</v>
      </c>
    </row>
    <row r="1259" spans="2:65" s="13" customFormat="1">
      <c r="B1259" s="149"/>
      <c r="D1259" s="143" t="s">
        <v>159</v>
      </c>
      <c r="E1259" s="150" t="s">
        <v>32</v>
      </c>
      <c r="F1259" s="151" t="s">
        <v>1555</v>
      </c>
      <c r="H1259" s="152">
        <v>536.37</v>
      </c>
      <c r="I1259" s="153"/>
      <c r="L1259" s="149"/>
      <c r="M1259" s="154"/>
      <c r="T1259" s="155"/>
      <c r="AT1259" s="150" t="s">
        <v>159</v>
      </c>
      <c r="AU1259" s="150" t="s">
        <v>89</v>
      </c>
      <c r="AV1259" s="13" t="s">
        <v>89</v>
      </c>
      <c r="AW1259" s="13" t="s">
        <v>38</v>
      </c>
      <c r="AX1259" s="13" t="s">
        <v>40</v>
      </c>
      <c r="AY1259" s="150" t="s">
        <v>150</v>
      </c>
    </row>
    <row r="1260" spans="2:65" s="13" customFormat="1">
      <c r="B1260" s="149"/>
      <c r="D1260" s="143" t="s">
        <v>159</v>
      </c>
      <c r="F1260" s="151" t="s">
        <v>2373</v>
      </c>
      <c r="H1260" s="152">
        <v>590.00699999999995</v>
      </c>
      <c r="I1260" s="153"/>
      <c r="L1260" s="149"/>
      <c r="M1260" s="154"/>
      <c r="T1260" s="155"/>
      <c r="AT1260" s="150" t="s">
        <v>159</v>
      </c>
      <c r="AU1260" s="150" t="s">
        <v>89</v>
      </c>
      <c r="AV1260" s="13" t="s">
        <v>89</v>
      </c>
      <c r="AW1260" s="13" t="s">
        <v>4</v>
      </c>
      <c r="AX1260" s="13" t="s">
        <v>40</v>
      </c>
      <c r="AY1260" s="150" t="s">
        <v>150</v>
      </c>
    </row>
    <row r="1261" spans="2:65" s="1" customFormat="1" ht="24.15" customHeight="1">
      <c r="B1261" s="34"/>
      <c r="C1261" s="129" t="s">
        <v>985</v>
      </c>
      <c r="D1261" s="129" t="s">
        <v>152</v>
      </c>
      <c r="E1261" s="130" t="s">
        <v>2374</v>
      </c>
      <c r="F1261" s="131" t="s">
        <v>2375</v>
      </c>
      <c r="G1261" s="132" t="s">
        <v>155</v>
      </c>
      <c r="H1261" s="133">
        <v>536.37</v>
      </c>
      <c r="I1261" s="134"/>
      <c r="J1261" s="135">
        <f>ROUND(I1261*H1261,2)</f>
        <v>0</v>
      </c>
      <c r="K1261" s="131" t="s">
        <v>172</v>
      </c>
      <c r="L1261" s="34"/>
      <c r="M1261" s="136" t="s">
        <v>32</v>
      </c>
      <c r="N1261" s="137" t="s">
        <v>51</v>
      </c>
      <c r="P1261" s="138">
        <f>O1261*H1261</f>
        <v>0</v>
      </c>
      <c r="Q1261" s="138">
        <v>1.5E-3</v>
      </c>
      <c r="R1261" s="138">
        <f>Q1261*H1261</f>
        <v>0.80455500000000002</v>
      </c>
      <c r="S1261" s="138">
        <v>0</v>
      </c>
      <c r="T1261" s="139">
        <f>S1261*H1261</f>
        <v>0</v>
      </c>
      <c r="AR1261" s="140" t="s">
        <v>244</v>
      </c>
      <c r="AT1261" s="140" t="s">
        <v>152</v>
      </c>
      <c r="AU1261" s="140" t="s">
        <v>89</v>
      </c>
      <c r="AY1261" s="18" t="s">
        <v>150</v>
      </c>
      <c r="BE1261" s="141">
        <f>IF(N1261="základní",J1261,0)</f>
        <v>0</v>
      </c>
      <c r="BF1261" s="141">
        <f>IF(N1261="snížená",J1261,0)</f>
        <v>0</v>
      </c>
      <c r="BG1261" s="141">
        <f>IF(N1261="zákl. přenesená",J1261,0)</f>
        <v>0</v>
      </c>
      <c r="BH1261" s="141">
        <f>IF(N1261="sníž. přenesená",J1261,0)</f>
        <v>0</v>
      </c>
      <c r="BI1261" s="141">
        <f>IF(N1261="nulová",J1261,0)</f>
        <v>0</v>
      </c>
      <c r="BJ1261" s="18" t="s">
        <v>40</v>
      </c>
      <c r="BK1261" s="141">
        <f>ROUND(I1261*H1261,2)</f>
        <v>0</v>
      </c>
      <c r="BL1261" s="18" t="s">
        <v>244</v>
      </c>
      <c r="BM1261" s="140" t="s">
        <v>2376</v>
      </c>
    </row>
    <row r="1262" spans="2:65" s="1" customFormat="1">
      <c r="B1262" s="34"/>
      <c r="D1262" s="163" t="s">
        <v>174</v>
      </c>
      <c r="F1262" s="164" t="s">
        <v>2377</v>
      </c>
      <c r="I1262" s="165"/>
      <c r="L1262" s="34"/>
      <c r="M1262" s="166"/>
      <c r="T1262" s="55"/>
      <c r="AT1262" s="18" t="s">
        <v>174</v>
      </c>
      <c r="AU1262" s="18" t="s">
        <v>89</v>
      </c>
    </row>
    <row r="1263" spans="2:65" s="12" customFormat="1">
      <c r="B1263" s="142"/>
      <c r="D1263" s="143" t="s">
        <v>159</v>
      </c>
      <c r="E1263" s="144" t="s">
        <v>32</v>
      </c>
      <c r="F1263" s="145" t="s">
        <v>1603</v>
      </c>
      <c r="H1263" s="144" t="s">
        <v>32</v>
      </c>
      <c r="I1263" s="146"/>
      <c r="L1263" s="142"/>
      <c r="M1263" s="147"/>
      <c r="T1263" s="148"/>
      <c r="AT1263" s="144" t="s">
        <v>159</v>
      </c>
      <c r="AU1263" s="144" t="s">
        <v>89</v>
      </c>
      <c r="AV1263" s="12" t="s">
        <v>40</v>
      </c>
      <c r="AW1263" s="12" t="s">
        <v>38</v>
      </c>
      <c r="AX1263" s="12" t="s">
        <v>80</v>
      </c>
      <c r="AY1263" s="144" t="s">
        <v>150</v>
      </c>
    </row>
    <row r="1264" spans="2:65" s="12" customFormat="1">
      <c r="B1264" s="142"/>
      <c r="D1264" s="143" t="s">
        <v>159</v>
      </c>
      <c r="E1264" s="144" t="s">
        <v>32</v>
      </c>
      <c r="F1264" s="145" t="s">
        <v>2129</v>
      </c>
      <c r="H1264" s="144" t="s">
        <v>32</v>
      </c>
      <c r="I1264" s="146"/>
      <c r="L1264" s="142"/>
      <c r="M1264" s="147"/>
      <c r="T1264" s="148"/>
      <c r="AT1264" s="144" t="s">
        <v>159</v>
      </c>
      <c r="AU1264" s="144" t="s">
        <v>89</v>
      </c>
      <c r="AV1264" s="12" t="s">
        <v>40</v>
      </c>
      <c r="AW1264" s="12" t="s">
        <v>38</v>
      </c>
      <c r="AX1264" s="12" t="s">
        <v>80</v>
      </c>
      <c r="AY1264" s="144" t="s">
        <v>150</v>
      </c>
    </row>
    <row r="1265" spans="2:65" s="13" customFormat="1">
      <c r="B1265" s="149"/>
      <c r="D1265" s="143" t="s">
        <v>159</v>
      </c>
      <c r="E1265" s="150" t="s">
        <v>32</v>
      </c>
      <c r="F1265" s="151" t="s">
        <v>1558</v>
      </c>
      <c r="H1265" s="152">
        <v>536.37</v>
      </c>
      <c r="I1265" s="153"/>
      <c r="L1265" s="149"/>
      <c r="M1265" s="154"/>
      <c r="T1265" s="155"/>
      <c r="AT1265" s="150" t="s">
        <v>159</v>
      </c>
      <c r="AU1265" s="150" t="s">
        <v>89</v>
      </c>
      <c r="AV1265" s="13" t="s">
        <v>89</v>
      </c>
      <c r="AW1265" s="13" t="s">
        <v>38</v>
      </c>
      <c r="AX1265" s="13" t="s">
        <v>40</v>
      </c>
      <c r="AY1265" s="150" t="s">
        <v>150</v>
      </c>
    </row>
    <row r="1266" spans="2:65" s="1" customFormat="1" ht="16.5" customHeight="1">
      <c r="B1266" s="34"/>
      <c r="C1266" s="129" t="s">
        <v>991</v>
      </c>
      <c r="D1266" s="129" t="s">
        <v>152</v>
      </c>
      <c r="E1266" s="130" t="s">
        <v>2378</v>
      </c>
      <c r="F1266" s="131" t="s">
        <v>2379</v>
      </c>
      <c r="G1266" s="132" t="s">
        <v>384</v>
      </c>
      <c r="H1266" s="133">
        <v>429.97</v>
      </c>
      <c r="I1266" s="134"/>
      <c r="J1266" s="135">
        <f>ROUND(I1266*H1266,2)</f>
        <v>0</v>
      </c>
      <c r="K1266" s="131" t="s">
        <v>172</v>
      </c>
      <c r="L1266" s="34"/>
      <c r="M1266" s="136" t="s">
        <v>32</v>
      </c>
      <c r="N1266" s="137" t="s">
        <v>51</v>
      </c>
      <c r="P1266" s="138">
        <f>O1266*H1266</f>
        <v>0</v>
      </c>
      <c r="Q1266" s="138">
        <v>9.0000000000000006E-5</v>
      </c>
      <c r="R1266" s="138">
        <f>Q1266*H1266</f>
        <v>3.8697300000000004E-2</v>
      </c>
      <c r="S1266" s="138">
        <v>0</v>
      </c>
      <c r="T1266" s="139">
        <f>S1266*H1266</f>
        <v>0</v>
      </c>
      <c r="AR1266" s="140" t="s">
        <v>244</v>
      </c>
      <c r="AT1266" s="140" t="s">
        <v>152</v>
      </c>
      <c r="AU1266" s="140" t="s">
        <v>89</v>
      </c>
      <c r="AY1266" s="18" t="s">
        <v>150</v>
      </c>
      <c r="BE1266" s="141">
        <f>IF(N1266="základní",J1266,0)</f>
        <v>0</v>
      </c>
      <c r="BF1266" s="141">
        <f>IF(N1266="snížená",J1266,0)</f>
        <v>0</v>
      </c>
      <c r="BG1266" s="141">
        <f>IF(N1266="zákl. přenesená",J1266,0)</f>
        <v>0</v>
      </c>
      <c r="BH1266" s="141">
        <f>IF(N1266="sníž. přenesená",J1266,0)</f>
        <v>0</v>
      </c>
      <c r="BI1266" s="141">
        <f>IF(N1266="nulová",J1266,0)</f>
        <v>0</v>
      </c>
      <c r="BJ1266" s="18" t="s">
        <v>40</v>
      </c>
      <c r="BK1266" s="141">
        <f>ROUND(I1266*H1266,2)</f>
        <v>0</v>
      </c>
      <c r="BL1266" s="18" t="s">
        <v>244</v>
      </c>
      <c r="BM1266" s="140" t="s">
        <v>2380</v>
      </c>
    </row>
    <row r="1267" spans="2:65" s="1" customFormat="1">
      <c r="B1267" s="34"/>
      <c r="D1267" s="163" t="s">
        <v>174</v>
      </c>
      <c r="F1267" s="164" t="s">
        <v>2381</v>
      </c>
      <c r="I1267" s="165"/>
      <c r="L1267" s="34"/>
      <c r="M1267" s="166"/>
      <c r="T1267" s="55"/>
      <c r="AT1267" s="18" t="s">
        <v>174</v>
      </c>
      <c r="AU1267" s="18" t="s">
        <v>89</v>
      </c>
    </row>
    <row r="1268" spans="2:65" s="12" customFormat="1">
      <c r="B1268" s="142"/>
      <c r="D1268" s="143" t="s">
        <v>159</v>
      </c>
      <c r="E1268" s="144" t="s">
        <v>32</v>
      </c>
      <c r="F1268" s="145" t="s">
        <v>1603</v>
      </c>
      <c r="H1268" s="144" t="s">
        <v>32</v>
      </c>
      <c r="I1268" s="146"/>
      <c r="L1268" s="142"/>
      <c r="M1268" s="147"/>
      <c r="T1268" s="148"/>
      <c r="AT1268" s="144" t="s">
        <v>159</v>
      </c>
      <c r="AU1268" s="144" t="s">
        <v>89</v>
      </c>
      <c r="AV1268" s="12" t="s">
        <v>40</v>
      </c>
      <c r="AW1268" s="12" t="s">
        <v>38</v>
      </c>
      <c r="AX1268" s="12" t="s">
        <v>80</v>
      </c>
      <c r="AY1268" s="144" t="s">
        <v>150</v>
      </c>
    </row>
    <row r="1269" spans="2:65" s="12" customFormat="1">
      <c r="B1269" s="142"/>
      <c r="D1269" s="143" t="s">
        <v>159</v>
      </c>
      <c r="E1269" s="144" t="s">
        <v>32</v>
      </c>
      <c r="F1269" s="145" t="s">
        <v>2348</v>
      </c>
      <c r="H1269" s="144" t="s">
        <v>32</v>
      </c>
      <c r="I1269" s="146"/>
      <c r="L1269" s="142"/>
      <c r="M1269" s="147"/>
      <c r="T1269" s="148"/>
      <c r="AT1269" s="144" t="s">
        <v>159</v>
      </c>
      <c r="AU1269" s="144" t="s">
        <v>89</v>
      </c>
      <c r="AV1269" s="12" t="s">
        <v>40</v>
      </c>
      <c r="AW1269" s="12" t="s">
        <v>38</v>
      </c>
      <c r="AX1269" s="12" t="s">
        <v>80</v>
      </c>
      <c r="AY1269" s="144" t="s">
        <v>150</v>
      </c>
    </row>
    <row r="1270" spans="2:65" s="12" customFormat="1">
      <c r="B1270" s="142"/>
      <c r="D1270" s="143" t="s">
        <v>159</v>
      </c>
      <c r="E1270" s="144" t="s">
        <v>32</v>
      </c>
      <c r="F1270" s="145" t="s">
        <v>2012</v>
      </c>
      <c r="H1270" s="144" t="s">
        <v>32</v>
      </c>
      <c r="I1270" s="146"/>
      <c r="L1270" s="142"/>
      <c r="M1270" s="147"/>
      <c r="T1270" s="148"/>
      <c r="AT1270" s="144" t="s">
        <v>159</v>
      </c>
      <c r="AU1270" s="144" t="s">
        <v>89</v>
      </c>
      <c r="AV1270" s="12" t="s">
        <v>40</v>
      </c>
      <c r="AW1270" s="12" t="s">
        <v>38</v>
      </c>
      <c r="AX1270" s="12" t="s">
        <v>80</v>
      </c>
      <c r="AY1270" s="144" t="s">
        <v>150</v>
      </c>
    </row>
    <row r="1271" spans="2:65" s="12" customFormat="1">
      <c r="B1271" s="142"/>
      <c r="D1271" s="143" t="s">
        <v>159</v>
      </c>
      <c r="E1271" s="144" t="s">
        <v>32</v>
      </c>
      <c r="F1271" s="145" t="s">
        <v>2013</v>
      </c>
      <c r="H1271" s="144" t="s">
        <v>32</v>
      </c>
      <c r="I1271" s="146"/>
      <c r="L1271" s="142"/>
      <c r="M1271" s="147"/>
      <c r="T1271" s="148"/>
      <c r="AT1271" s="144" t="s">
        <v>159</v>
      </c>
      <c r="AU1271" s="144" t="s">
        <v>89</v>
      </c>
      <c r="AV1271" s="12" t="s">
        <v>40</v>
      </c>
      <c r="AW1271" s="12" t="s">
        <v>38</v>
      </c>
      <c r="AX1271" s="12" t="s">
        <v>80</v>
      </c>
      <c r="AY1271" s="144" t="s">
        <v>150</v>
      </c>
    </row>
    <row r="1272" spans="2:65" s="12" customFormat="1">
      <c r="B1272" s="142"/>
      <c r="D1272" s="143" t="s">
        <v>159</v>
      </c>
      <c r="E1272" s="144" t="s">
        <v>32</v>
      </c>
      <c r="F1272" s="145" t="s">
        <v>2014</v>
      </c>
      <c r="H1272" s="144" t="s">
        <v>32</v>
      </c>
      <c r="I1272" s="146"/>
      <c r="L1272" s="142"/>
      <c r="M1272" s="147"/>
      <c r="T1272" s="148"/>
      <c r="AT1272" s="144" t="s">
        <v>159</v>
      </c>
      <c r="AU1272" s="144" t="s">
        <v>89</v>
      </c>
      <c r="AV1272" s="12" t="s">
        <v>40</v>
      </c>
      <c r="AW1272" s="12" t="s">
        <v>38</v>
      </c>
      <c r="AX1272" s="12" t="s">
        <v>80</v>
      </c>
      <c r="AY1272" s="144" t="s">
        <v>150</v>
      </c>
    </row>
    <row r="1273" spans="2:65" s="12" customFormat="1">
      <c r="B1273" s="142"/>
      <c r="D1273" s="143" t="s">
        <v>159</v>
      </c>
      <c r="E1273" s="144" t="s">
        <v>32</v>
      </c>
      <c r="F1273" s="145" t="s">
        <v>2015</v>
      </c>
      <c r="H1273" s="144" t="s">
        <v>32</v>
      </c>
      <c r="I1273" s="146"/>
      <c r="L1273" s="142"/>
      <c r="M1273" s="147"/>
      <c r="T1273" s="148"/>
      <c r="AT1273" s="144" t="s">
        <v>159</v>
      </c>
      <c r="AU1273" s="144" t="s">
        <v>89</v>
      </c>
      <c r="AV1273" s="12" t="s">
        <v>40</v>
      </c>
      <c r="AW1273" s="12" t="s">
        <v>38</v>
      </c>
      <c r="AX1273" s="12" t="s">
        <v>80</v>
      </c>
      <c r="AY1273" s="144" t="s">
        <v>150</v>
      </c>
    </row>
    <row r="1274" spans="2:65" s="12" customFormat="1">
      <c r="B1274" s="142"/>
      <c r="D1274" s="143" t="s">
        <v>159</v>
      </c>
      <c r="E1274" s="144" t="s">
        <v>32</v>
      </c>
      <c r="F1274" s="145" t="s">
        <v>2016</v>
      </c>
      <c r="H1274" s="144" t="s">
        <v>32</v>
      </c>
      <c r="I1274" s="146"/>
      <c r="L1274" s="142"/>
      <c r="M1274" s="147"/>
      <c r="T1274" s="148"/>
      <c r="AT1274" s="144" t="s">
        <v>159</v>
      </c>
      <c r="AU1274" s="144" t="s">
        <v>89</v>
      </c>
      <c r="AV1274" s="12" t="s">
        <v>40</v>
      </c>
      <c r="AW1274" s="12" t="s">
        <v>38</v>
      </c>
      <c r="AX1274" s="12" t="s">
        <v>80</v>
      </c>
      <c r="AY1274" s="144" t="s">
        <v>150</v>
      </c>
    </row>
    <row r="1275" spans="2:65" s="12" customFormat="1">
      <c r="B1275" s="142"/>
      <c r="D1275" s="143" t="s">
        <v>159</v>
      </c>
      <c r="E1275" s="144" t="s">
        <v>32</v>
      </c>
      <c r="F1275" s="145" t="s">
        <v>2017</v>
      </c>
      <c r="H1275" s="144" t="s">
        <v>32</v>
      </c>
      <c r="I1275" s="146"/>
      <c r="L1275" s="142"/>
      <c r="M1275" s="147"/>
      <c r="T1275" s="148"/>
      <c r="AT1275" s="144" t="s">
        <v>159</v>
      </c>
      <c r="AU1275" s="144" t="s">
        <v>89</v>
      </c>
      <c r="AV1275" s="12" t="s">
        <v>40</v>
      </c>
      <c r="AW1275" s="12" t="s">
        <v>38</v>
      </c>
      <c r="AX1275" s="12" t="s">
        <v>80</v>
      </c>
      <c r="AY1275" s="144" t="s">
        <v>150</v>
      </c>
    </row>
    <row r="1276" spans="2:65" s="12" customFormat="1">
      <c r="B1276" s="142"/>
      <c r="D1276" s="143" t="s">
        <v>159</v>
      </c>
      <c r="E1276" s="144" t="s">
        <v>32</v>
      </c>
      <c r="F1276" s="145" t="s">
        <v>2018</v>
      </c>
      <c r="H1276" s="144" t="s">
        <v>32</v>
      </c>
      <c r="I1276" s="146"/>
      <c r="L1276" s="142"/>
      <c r="M1276" s="147"/>
      <c r="T1276" s="148"/>
      <c r="AT1276" s="144" t="s">
        <v>159</v>
      </c>
      <c r="AU1276" s="144" t="s">
        <v>89</v>
      </c>
      <c r="AV1276" s="12" t="s">
        <v>40</v>
      </c>
      <c r="AW1276" s="12" t="s">
        <v>38</v>
      </c>
      <c r="AX1276" s="12" t="s">
        <v>80</v>
      </c>
      <c r="AY1276" s="144" t="s">
        <v>150</v>
      </c>
    </row>
    <row r="1277" spans="2:65" s="12" customFormat="1">
      <c r="B1277" s="142"/>
      <c r="D1277" s="143" t="s">
        <v>159</v>
      </c>
      <c r="E1277" s="144" t="s">
        <v>32</v>
      </c>
      <c r="F1277" s="145" t="s">
        <v>2019</v>
      </c>
      <c r="H1277" s="144" t="s">
        <v>32</v>
      </c>
      <c r="I1277" s="146"/>
      <c r="L1277" s="142"/>
      <c r="M1277" s="147"/>
      <c r="T1277" s="148"/>
      <c r="AT1277" s="144" t="s">
        <v>159</v>
      </c>
      <c r="AU1277" s="144" t="s">
        <v>89</v>
      </c>
      <c r="AV1277" s="12" t="s">
        <v>40</v>
      </c>
      <c r="AW1277" s="12" t="s">
        <v>38</v>
      </c>
      <c r="AX1277" s="12" t="s">
        <v>80</v>
      </c>
      <c r="AY1277" s="144" t="s">
        <v>150</v>
      </c>
    </row>
    <row r="1278" spans="2:65" s="12" customFormat="1">
      <c r="B1278" s="142"/>
      <c r="D1278" s="143" t="s">
        <v>159</v>
      </c>
      <c r="E1278" s="144" t="s">
        <v>32</v>
      </c>
      <c r="F1278" s="145" t="s">
        <v>2020</v>
      </c>
      <c r="H1278" s="144" t="s">
        <v>32</v>
      </c>
      <c r="I1278" s="146"/>
      <c r="L1278" s="142"/>
      <c r="M1278" s="147"/>
      <c r="T1278" s="148"/>
      <c r="AT1278" s="144" t="s">
        <v>159</v>
      </c>
      <c r="AU1278" s="144" t="s">
        <v>89</v>
      </c>
      <c r="AV1278" s="12" t="s">
        <v>40</v>
      </c>
      <c r="AW1278" s="12" t="s">
        <v>38</v>
      </c>
      <c r="AX1278" s="12" t="s">
        <v>80</v>
      </c>
      <c r="AY1278" s="144" t="s">
        <v>150</v>
      </c>
    </row>
    <row r="1279" spans="2:65" s="12" customFormat="1">
      <c r="B1279" s="142"/>
      <c r="D1279" s="143" t="s">
        <v>159</v>
      </c>
      <c r="E1279" s="144" t="s">
        <v>32</v>
      </c>
      <c r="F1279" s="145" t="s">
        <v>2021</v>
      </c>
      <c r="H1279" s="144" t="s">
        <v>32</v>
      </c>
      <c r="I1279" s="146"/>
      <c r="L1279" s="142"/>
      <c r="M1279" s="147"/>
      <c r="T1279" s="148"/>
      <c r="AT1279" s="144" t="s">
        <v>159</v>
      </c>
      <c r="AU1279" s="144" t="s">
        <v>89</v>
      </c>
      <c r="AV1279" s="12" t="s">
        <v>40</v>
      </c>
      <c r="AW1279" s="12" t="s">
        <v>38</v>
      </c>
      <c r="AX1279" s="12" t="s">
        <v>80</v>
      </c>
      <c r="AY1279" s="144" t="s">
        <v>150</v>
      </c>
    </row>
    <row r="1280" spans="2:65" s="12" customFormat="1">
      <c r="B1280" s="142"/>
      <c r="D1280" s="143" t="s">
        <v>159</v>
      </c>
      <c r="E1280" s="144" t="s">
        <v>32</v>
      </c>
      <c r="F1280" s="145" t="s">
        <v>2022</v>
      </c>
      <c r="H1280" s="144" t="s">
        <v>32</v>
      </c>
      <c r="I1280" s="146"/>
      <c r="L1280" s="142"/>
      <c r="M1280" s="147"/>
      <c r="T1280" s="148"/>
      <c r="AT1280" s="144" t="s">
        <v>159</v>
      </c>
      <c r="AU1280" s="144" t="s">
        <v>89</v>
      </c>
      <c r="AV1280" s="12" t="s">
        <v>40</v>
      </c>
      <c r="AW1280" s="12" t="s">
        <v>38</v>
      </c>
      <c r="AX1280" s="12" t="s">
        <v>80</v>
      </c>
      <c r="AY1280" s="144" t="s">
        <v>150</v>
      </c>
    </row>
    <row r="1281" spans="2:65" s="12" customFormat="1">
      <c r="B1281" s="142"/>
      <c r="D1281" s="143" t="s">
        <v>159</v>
      </c>
      <c r="E1281" s="144" t="s">
        <v>32</v>
      </c>
      <c r="F1281" s="145" t="s">
        <v>2023</v>
      </c>
      <c r="H1281" s="144" t="s">
        <v>32</v>
      </c>
      <c r="I1281" s="146"/>
      <c r="L1281" s="142"/>
      <c r="M1281" s="147"/>
      <c r="T1281" s="148"/>
      <c r="AT1281" s="144" t="s">
        <v>159</v>
      </c>
      <c r="AU1281" s="144" t="s">
        <v>89</v>
      </c>
      <c r="AV1281" s="12" t="s">
        <v>40</v>
      </c>
      <c r="AW1281" s="12" t="s">
        <v>38</v>
      </c>
      <c r="AX1281" s="12" t="s">
        <v>80</v>
      </c>
      <c r="AY1281" s="144" t="s">
        <v>150</v>
      </c>
    </row>
    <row r="1282" spans="2:65" s="12" customFormat="1">
      <c r="B1282" s="142"/>
      <c r="D1282" s="143" t="s">
        <v>159</v>
      </c>
      <c r="E1282" s="144" t="s">
        <v>32</v>
      </c>
      <c r="F1282" s="145" t="s">
        <v>2024</v>
      </c>
      <c r="H1282" s="144" t="s">
        <v>32</v>
      </c>
      <c r="I1282" s="146"/>
      <c r="L1282" s="142"/>
      <c r="M1282" s="147"/>
      <c r="T1282" s="148"/>
      <c r="AT1282" s="144" t="s">
        <v>159</v>
      </c>
      <c r="AU1282" s="144" t="s">
        <v>89</v>
      </c>
      <c r="AV1282" s="12" t="s">
        <v>40</v>
      </c>
      <c r="AW1282" s="12" t="s">
        <v>38</v>
      </c>
      <c r="AX1282" s="12" t="s">
        <v>80</v>
      </c>
      <c r="AY1282" s="144" t="s">
        <v>150</v>
      </c>
    </row>
    <row r="1283" spans="2:65" s="12" customFormat="1">
      <c r="B1283" s="142"/>
      <c r="D1283" s="143" t="s">
        <v>159</v>
      </c>
      <c r="E1283" s="144" t="s">
        <v>32</v>
      </c>
      <c r="F1283" s="145" t="s">
        <v>2025</v>
      </c>
      <c r="H1283" s="144" t="s">
        <v>32</v>
      </c>
      <c r="I1283" s="146"/>
      <c r="L1283" s="142"/>
      <c r="M1283" s="147"/>
      <c r="T1283" s="148"/>
      <c r="AT1283" s="144" t="s">
        <v>159</v>
      </c>
      <c r="AU1283" s="144" t="s">
        <v>89</v>
      </c>
      <c r="AV1283" s="12" t="s">
        <v>40</v>
      </c>
      <c r="AW1283" s="12" t="s">
        <v>38</v>
      </c>
      <c r="AX1283" s="12" t="s">
        <v>80</v>
      </c>
      <c r="AY1283" s="144" t="s">
        <v>150</v>
      </c>
    </row>
    <row r="1284" spans="2:65" s="12" customFormat="1">
      <c r="B1284" s="142"/>
      <c r="D1284" s="143" t="s">
        <v>159</v>
      </c>
      <c r="E1284" s="144" t="s">
        <v>32</v>
      </c>
      <c r="F1284" s="145" t="s">
        <v>2026</v>
      </c>
      <c r="H1284" s="144" t="s">
        <v>32</v>
      </c>
      <c r="I1284" s="146"/>
      <c r="L1284" s="142"/>
      <c r="M1284" s="147"/>
      <c r="T1284" s="148"/>
      <c r="AT1284" s="144" t="s">
        <v>159</v>
      </c>
      <c r="AU1284" s="144" t="s">
        <v>89</v>
      </c>
      <c r="AV1284" s="12" t="s">
        <v>40</v>
      </c>
      <c r="AW1284" s="12" t="s">
        <v>38</v>
      </c>
      <c r="AX1284" s="12" t="s">
        <v>80</v>
      </c>
      <c r="AY1284" s="144" t="s">
        <v>150</v>
      </c>
    </row>
    <row r="1285" spans="2:65" s="12" customFormat="1">
      <c r="B1285" s="142"/>
      <c r="D1285" s="143" t="s">
        <v>159</v>
      </c>
      <c r="E1285" s="144" t="s">
        <v>32</v>
      </c>
      <c r="F1285" s="145" t="s">
        <v>2027</v>
      </c>
      <c r="H1285" s="144" t="s">
        <v>32</v>
      </c>
      <c r="I1285" s="146"/>
      <c r="L1285" s="142"/>
      <c r="M1285" s="147"/>
      <c r="T1285" s="148"/>
      <c r="AT1285" s="144" t="s">
        <v>159</v>
      </c>
      <c r="AU1285" s="144" t="s">
        <v>89</v>
      </c>
      <c r="AV1285" s="12" t="s">
        <v>40</v>
      </c>
      <c r="AW1285" s="12" t="s">
        <v>38</v>
      </c>
      <c r="AX1285" s="12" t="s">
        <v>80</v>
      </c>
      <c r="AY1285" s="144" t="s">
        <v>150</v>
      </c>
    </row>
    <row r="1286" spans="2:65" s="12" customFormat="1">
      <c r="B1286" s="142"/>
      <c r="D1286" s="143" t="s">
        <v>159</v>
      </c>
      <c r="E1286" s="144" t="s">
        <v>32</v>
      </c>
      <c r="F1286" s="145" t="s">
        <v>2028</v>
      </c>
      <c r="H1286" s="144" t="s">
        <v>32</v>
      </c>
      <c r="I1286" s="146"/>
      <c r="L1286" s="142"/>
      <c r="M1286" s="147"/>
      <c r="T1286" s="148"/>
      <c r="AT1286" s="144" t="s">
        <v>159</v>
      </c>
      <c r="AU1286" s="144" t="s">
        <v>89</v>
      </c>
      <c r="AV1286" s="12" t="s">
        <v>40</v>
      </c>
      <c r="AW1286" s="12" t="s">
        <v>38</v>
      </c>
      <c r="AX1286" s="12" t="s">
        <v>80</v>
      </c>
      <c r="AY1286" s="144" t="s">
        <v>150</v>
      </c>
    </row>
    <row r="1287" spans="2:65" s="12" customFormat="1">
      <c r="B1287" s="142"/>
      <c r="D1287" s="143" t="s">
        <v>159</v>
      </c>
      <c r="E1287" s="144" t="s">
        <v>32</v>
      </c>
      <c r="F1287" s="145" t="s">
        <v>2349</v>
      </c>
      <c r="H1287" s="144" t="s">
        <v>32</v>
      </c>
      <c r="I1287" s="146"/>
      <c r="L1287" s="142"/>
      <c r="M1287" s="147"/>
      <c r="T1287" s="148"/>
      <c r="AT1287" s="144" t="s">
        <v>159</v>
      </c>
      <c r="AU1287" s="144" t="s">
        <v>89</v>
      </c>
      <c r="AV1287" s="12" t="s">
        <v>40</v>
      </c>
      <c r="AW1287" s="12" t="s">
        <v>38</v>
      </c>
      <c r="AX1287" s="12" t="s">
        <v>80</v>
      </c>
      <c r="AY1287" s="144" t="s">
        <v>150</v>
      </c>
    </row>
    <row r="1288" spans="2:65" s="12" customFormat="1">
      <c r="B1288" s="142"/>
      <c r="D1288" s="143" t="s">
        <v>159</v>
      </c>
      <c r="E1288" s="144" t="s">
        <v>32</v>
      </c>
      <c r="F1288" s="145" t="s">
        <v>2029</v>
      </c>
      <c r="H1288" s="144" t="s">
        <v>32</v>
      </c>
      <c r="I1288" s="146"/>
      <c r="L1288" s="142"/>
      <c r="M1288" s="147"/>
      <c r="T1288" s="148"/>
      <c r="AT1288" s="144" t="s">
        <v>159</v>
      </c>
      <c r="AU1288" s="144" t="s">
        <v>89</v>
      </c>
      <c r="AV1288" s="12" t="s">
        <v>40</v>
      </c>
      <c r="AW1288" s="12" t="s">
        <v>38</v>
      </c>
      <c r="AX1288" s="12" t="s">
        <v>80</v>
      </c>
      <c r="AY1288" s="144" t="s">
        <v>150</v>
      </c>
    </row>
    <row r="1289" spans="2:65" s="13" customFormat="1">
      <c r="B1289" s="149"/>
      <c r="D1289" s="143" t="s">
        <v>159</v>
      </c>
      <c r="E1289" s="150" t="s">
        <v>32</v>
      </c>
      <c r="F1289" s="151" t="s">
        <v>1544</v>
      </c>
      <c r="H1289" s="152">
        <v>429.97</v>
      </c>
      <c r="I1289" s="153"/>
      <c r="L1289" s="149"/>
      <c r="M1289" s="154"/>
      <c r="T1289" s="155"/>
      <c r="AT1289" s="150" t="s">
        <v>159</v>
      </c>
      <c r="AU1289" s="150" t="s">
        <v>89</v>
      </c>
      <c r="AV1289" s="13" t="s">
        <v>89</v>
      </c>
      <c r="AW1289" s="13" t="s">
        <v>38</v>
      </c>
      <c r="AX1289" s="13" t="s">
        <v>40</v>
      </c>
      <c r="AY1289" s="150" t="s">
        <v>150</v>
      </c>
    </row>
    <row r="1290" spans="2:65" s="1" customFormat="1" ht="24.15" customHeight="1">
      <c r="B1290" s="34"/>
      <c r="C1290" s="129" t="s">
        <v>995</v>
      </c>
      <c r="D1290" s="129" t="s">
        <v>152</v>
      </c>
      <c r="E1290" s="130" t="s">
        <v>2382</v>
      </c>
      <c r="F1290" s="131" t="s">
        <v>2383</v>
      </c>
      <c r="G1290" s="132" t="s">
        <v>384</v>
      </c>
      <c r="H1290" s="133">
        <v>871.85599999999999</v>
      </c>
      <c r="I1290" s="134"/>
      <c r="J1290" s="135">
        <f>ROUND(I1290*H1290,2)</f>
        <v>0</v>
      </c>
      <c r="K1290" s="131" t="s">
        <v>172</v>
      </c>
      <c r="L1290" s="34"/>
      <c r="M1290" s="136" t="s">
        <v>32</v>
      </c>
      <c r="N1290" s="137" t="s">
        <v>51</v>
      </c>
      <c r="P1290" s="138">
        <f>O1290*H1290</f>
        <v>0</v>
      </c>
      <c r="Q1290" s="138">
        <v>0</v>
      </c>
      <c r="R1290" s="138">
        <f>Q1290*H1290</f>
        <v>0</v>
      </c>
      <c r="S1290" s="138">
        <v>0</v>
      </c>
      <c r="T1290" s="139">
        <f>S1290*H1290</f>
        <v>0</v>
      </c>
      <c r="AR1290" s="140" t="s">
        <v>244</v>
      </c>
      <c r="AT1290" s="140" t="s">
        <v>152</v>
      </c>
      <c r="AU1290" s="140" t="s">
        <v>89</v>
      </c>
      <c r="AY1290" s="18" t="s">
        <v>150</v>
      </c>
      <c r="BE1290" s="141">
        <f>IF(N1290="základní",J1290,0)</f>
        <v>0</v>
      </c>
      <c r="BF1290" s="141">
        <f>IF(N1290="snížená",J1290,0)</f>
        <v>0</v>
      </c>
      <c r="BG1290" s="141">
        <f>IF(N1290="zákl. přenesená",J1290,0)</f>
        <v>0</v>
      </c>
      <c r="BH1290" s="141">
        <f>IF(N1290="sníž. přenesená",J1290,0)</f>
        <v>0</v>
      </c>
      <c r="BI1290" s="141">
        <f>IF(N1290="nulová",J1290,0)</f>
        <v>0</v>
      </c>
      <c r="BJ1290" s="18" t="s">
        <v>40</v>
      </c>
      <c r="BK1290" s="141">
        <f>ROUND(I1290*H1290,2)</f>
        <v>0</v>
      </c>
      <c r="BL1290" s="18" t="s">
        <v>244</v>
      </c>
      <c r="BM1290" s="140" t="s">
        <v>2384</v>
      </c>
    </row>
    <row r="1291" spans="2:65" s="1" customFormat="1">
      <c r="B1291" s="34"/>
      <c r="D1291" s="163" t="s">
        <v>174</v>
      </c>
      <c r="F1291" s="164" t="s">
        <v>2385</v>
      </c>
      <c r="I1291" s="165"/>
      <c r="L1291" s="34"/>
      <c r="M1291" s="166"/>
      <c r="T1291" s="55"/>
      <c r="AT1291" s="18" t="s">
        <v>174</v>
      </c>
      <c r="AU1291" s="18" t="s">
        <v>89</v>
      </c>
    </row>
    <row r="1292" spans="2:65" s="12" customFormat="1">
      <c r="B1292" s="142"/>
      <c r="D1292" s="143" t="s">
        <v>159</v>
      </c>
      <c r="E1292" s="144" t="s">
        <v>32</v>
      </c>
      <c r="F1292" s="145" t="s">
        <v>1603</v>
      </c>
      <c r="H1292" s="144" t="s">
        <v>32</v>
      </c>
      <c r="I1292" s="146"/>
      <c r="L1292" s="142"/>
      <c r="M1292" s="147"/>
      <c r="T1292" s="148"/>
      <c r="AT1292" s="144" t="s">
        <v>159</v>
      </c>
      <c r="AU1292" s="144" t="s">
        <v>89</v>
      </c>
      <c r="AV1292" s="12" t="s">
        <v>40</v>
      </c>
      <c r="AW1292" s="12" t="s">
        <v>38</v>
      </c>
      <c r="AX1292" s="12" t="s">
        <v>80</v>
      </c>
      <c r="AY1292" s="144" t="s">
        <v>150</v>
      </c>
    </row>
    <row r="1293" spans="2:65" s="12" customFormat="1" ht="30.6">
      <c r="B1293" s="142"/>
      <c r="D1293" s="143" t="s">
        <v>159</v>
      </c>
      <c r="E1293" s="144" t="s">
        <v>32</v>
      </c>
      <c r="F1293" s="145" t="s">
        <v>1823</v>
      </c>
      <c r="H1293" s="144" t="s">
        <v>32</v>
      </c>
      <c r="I1293" s="146"/>
      <c r="L1293" s="142"/>
      <c r="M1293" s="147"/>
      <c r="T1293" s="148"/>
      <c r="AT1293" s="144" t="s">
        <v>159</v>
      </c>
      <c r="AU1293" s="144" t="s">
        <v>89</v>
      </c>
      <c r="AV1293" s="12" t="s">
        <v>40</v>
      </c>
      <c r="AW1293" s="12" t="s">
        <v>38</v>
      </c>
      <c r="AX1293" s="12" t="s">
        <v>80</v>
      </c>
      <c r="AY1293" s="144" t="s">
        <v>150</v>
      </c>
    </row>
    <row r="1294" spans="2:65" s="13" customFormat="1">
      <c r="B1294" s="149"/>
      <c r="D1294" s="143" t="s">
        <v>159</v>
      </c>
      <c r="E1294" s="150" t="s">
        <v>32</v>
      </c>
      <c r="F1294" s="151" t="s">
        <v>1560</v>
      </c>
      <c r="H1294" s="152">
        <v>871.85599999999999</v>
      </c>
      <c r="I1294" s="153"/>
      <c r="L1294" s="149"/>
      <c r="M1294" s="154"/>
      <c r="T1294" s="155"/>
      <c r="AT1294" s="150" t="s">
        <v>159</v>
      </c>
      <c r="AU1294" s="150" t="s">
        <v>89</v>
      </c>
      <c r="AV1294" s="13" t="s">
        <v>89</v>
      </c>
      <c r="AW1294" s="13" t="s">
        <v>38</v>
      </c>
      <c r="AX1294" s="13" t="s">
        <v>40</v>
      </c>
      <c r="AY1294" s="150" t="s">
        <v>150</v>
      </c>
    </row>
    <row r="1295" spans="2:65" s="1" customFormat="1" ht="24.15" customHeight="1">
      <c r="B1295" s="34"/>
      <c r="C1295" s="129" t="s">
        <v>999</v>
      </c>
      <c r="D1295" s="129" t="s">
        <v>152</v>
      </c>
      <c r="E1295" s="130" t="s">
        <v>2386</v>
      </c>
      <c r="F1295" s="131" t="s">
        <v>2387</v>
      </c>
      <c r="G1295" s="132" t="s">
        <v>384</v>
      </c>
      <c r="H1295" s="133">
        <v>23.864000000000001</v>
      </c>
      <c r="I1295" s="134"/>
      <c r="J1295" s="135">
        <f>ROUND(I1295*H1295,2)</f>
        <v>0</v>
      </c>
      <c r="K1295" s="131" t="s">
        <v>172</v>
      </c>
      <c r="L1295" s="34"/>
      <c r="M1295" s="136" t="s">
        <v>32</v>
      </c>
      <c r="N1295" s="137" t="s">
        <v>51</v>
      </c>
      <c r="P1295" s="138">
        <f>O1295*H1295</f>
        <v>0</v>
      </c>
      <c r="Q1295" s="138">
        <v>0</v>
      </c>
      <c r="R1295" s="138">
        <f>Q1295*H1295</f>
        <v>0</v>
      </c>
      <c r="S1295" s="138">
        <v>0</v>
      </c>
      <c r="T1295" s="139">
        <f>S1295*H1295</f>
        <v>0</v>
      </c>
      <c r="AR1295" s="140" t="s">
        <v>244</v>
      </c>
      <c r="AT1295" s="140" t="s">
        <v>152</v>
      </c>
      <c r="AU1295" s="140" t="s">
        <v>89</v>
      </c>
      <c r="AY1295" s="18" t="s">
        <v>150</v>
      </c>
      <c r="BE1295" s="141">
        <f>IF(N1295="základní",J1295,0)</f>
        <v>0</v>
      </c>
      <c r="BF1295" s="141">
        <f>IF(N1295="snížená",J1295,0)</f>
        <v>0</v>
      </c>
      <c r="BG1295" s="141">
        <f>IF(N1295="zákl. přenesená",J1295,0)</f>
        <v>0</v>
      </c>
      <c r="BH1295" s="141">
        <f>IF(N1295="sníž. přenesená",J1295,0)</f>
        <v>0</v>
      </c>
      <c r="BI1295" s="141">
        <f>IF(N1295="nulová",J1295,0)</f>
        <v>0</v>
      </c>
      <c r="BJ1295" s="18" t="s">
        <v>40</v>
      </c>
      <c r="BK1295" s="141">
        <f>ROUND(I1295*H1295,2)</f>
        <v>0</v>
      </c>
      <c r="BL1295" s="18" t="s">
        <v>244</v>
      </c>
      <c r="BM1295" s="140" t="s">
        <v>2388</v>
      </c>
    </row>
    <row r="1296" spans="2:65" s="1" customFormat="1">
      <c r="B1296" s="34"/>
      <c r="D1296" s="163" t="s">
        <v>174</v>
      </c>
      <c r="F1296" s="164" t="s">
        <v>2389</v>
      </c>
      <c r="I1296" s="165"/>
      <c r="L1296" s="34"/>
      <c r="M1296" s="166"/>
      <c r="T1296" s="55"/>
      <c r="AT1296" s="18" t="s">
        <v>174</v>
      </c>
      <c r="AU1296" s="18" t="s">
        <v>89</v>
      </c>
    </row>
    <row r="1297" spans="2:65" s="12" customFormat="1">
      <c r="B1297" s="142"/>
      <c r="D1297" s="143" t="s">
        <v>159</v>
      </c>
      <c r="E1297" s="144" t="s">
        <v>32</v>
      </c>
      <c r="F1297" s="145" t="s">
        <v>1603</v>
      </c>
      <c r="H1297" s="144" t="s">
        <v>32</v>
      </c>
      <c r="I1297" s="146"/>
      <c r="L1297" s="142"/>
      <c r="M1297" s="147"/>
      <c r="T1297" s="148"/>
      <c r="AT1297" s="144" t="s">
        <v>159</v>
      </c>
      <c r="AU1297" s="144" t="s">
        <v>89</v>
      </c>
      <c r="AV1297" s="12" t="s">
        <v>40</v>
      </c>
      <c r="AW1297" s="12" t="s">
        <v>38</v>
      </c>
      <c r="AX1297" s="12" t="s">
        <v>80</v>
      </c>
      <c r="AY1297" s="144" t="s">
        <v>150</v>
      </c>
    </row>
    <row r="1298" spans="2:65" s="12" customFormat="1">
      <c r="B1298" s="142"/>
      <c r="D1298" s="143" t="s">
        <v>159</v>
      </c>
      <c r="E1298" s="144" t="s">
        <v>32</v>
      </c>
      <c r="F1298" s="145" t="s">
        <v>2390</v>
      </c>
      <c r="H1298" s="144" t="s">
        <v>32</v>
      </c>
      <c r="I1298" s="146"/>
      <c r="L1298" s="142"/>
      <c r="M1298" s="147"/>
      <c r="T1298" s="148"/>
      <c r="AT1298" s="144" t="s">
        <v>159</v>
      </c>
      <c r="AU1298" s="144" t="s">
        <v>89</v>
      </c>
      <c r="AV1298" s="12" t="s">
        <v>40</v>
      </c>
      <c r="AW1298" s="12" t="s">
        <v>38</v>
      </c>
      <c r="AX1298" s="12" t="s">
        <v>80</v>
      </c>
      <c r="AY1298" s="144" t="s">
        <v>150</v>
      </c>
    </row>
    <row r="1299" spans="2:65" s="13" customFormat="1">
      <c r="B1299" s="149"/>
      <c r="D1299" s="143" t="s">
        <v>159</v>
      </c>
      <c r="E1299" s="150" t="s">
        <v>32</v>
      </c>
      <c r="F1299" s="151" t="s">
        <v>1563</v>
      </c>
      <c r="H1299" s="152">
        <v>23.864000000000001</v>
      </c>
      <c r="I1299" s="153"/>
      <c r="L1299" s="149"/>
      <c r="M1299" s="154"/>
      <c r="T1299" s="155"/>
      <c r="AT1299" s="150" t="s">
        <v>159</v>
      </c>
      <c r="AU1299" s="150" t="s">
        <v>89</v>
      </c>
      <c r="AV1299" s="13" t="s">
        <v>89</v>
      </c>
      <c r="AW1299" s="13" t="s">
        <v>38</v>
      </c>
      <c r="AX1299" s="13" t="s">
        <v>40</v>
      </c>
      <c r="AY1299" s="150" t="s">
        <v>150</v>
      </c>
    </row>
    <row r="1300" spans="2:65" s="1" customFormat="1" ht="24.15" customHeight="1">
      <c r="B1300" s="34"/>
      <c r="C1300" s="129" t="s">
        <v>1003</v>
      </c>
      <c r="D1300" s="129" t="s">
        <v>152</v>
      </c>
      <c r="E1300" s="130" t="s">
        <v>2391</v>
      </c>
      <c r="F1300" s="131" t="s">
        <v>2392</v>
      </c>
      <c r="G1300" s="132" t="s">
        <v>171</v>
      </c>
      <c r="H1300" s="133">
        <v>31</v>
      </c>
      <c r="I1300" s="134"/>
      <c r="J1300" s="135">
        <f>ROUND(I1300*H1300,2)</f>
        <v>0</v>
      </c>
      <c r="K1300" s="131" t="s">
        <v>172</v>
      </c>
      <c r="L1300" s="34"/>
      <c r="M1300" s="136" t="s">
        <v>32</v>
      </c>
      <c r="N1300" s="137" t="s">
        <v>51</v>
      </c>
      <c r="P1300" s="138">
        <f>O1300*H1300</f>
        <v>0</v>
      </c>
      <c r="Q1300" s="138">
        <v>2.1000000000000001E-4</v>
      </c>
      <c r="R1300" s="138">
        <f>Q1300*H1300</f>
        <v>6.5100000000000002E-3</v>
      </c>
      <c r="S1300" s="138">
        <v>0</v>
      </c>
      <c r="T1300" s="139">
        <f>S1300*H1300</f>
        <v>0</v>
      </c>
      <c r="AR1300" s="140" t="s">
        <v>244</v>
      </c>
      <c r="AT1300" s="140" t="s">
        <v>152</v>
      </c>
      <c r="AU1300" s="140" t="s">
        <v>89</v>
      </c>
      <c r="AY1300" s="18" t="s">
        <v>150</v>
      </c>
      <c r="BE1300" s="141">
        <f>IF(N1300="základní",J1300,0)</f>
        <v>0</v>
      </c>
      <c r="BF1300" s="141">
        <f>IF(N1300="snížená",J1300,0)</f>
        <v>0</v>
      </c>
      <c r="BG1300" s="141">
        <f>IF(N1300="zákl. přenesená",J1300,0)</f>
        <v>0</v>
      </c>
      <c r="BH1300" s="141">
        <f>IF(N1300="sníž. přenesená",J1300,0)</f>
        <v>0</v>
      </c>
      <c r="BI1300" s="141">
        <f>IF(N1300="nulová",J1300,0)</f>
        <v>0</v>
      </c>
      <c r="BJ1300" s="18" t="s">
        <v>40</v>
      </c>
      <c r="BK1300" s="141">
        <f>ROUND(I1300*H1300,2)</f>
        <v>0</v>
      </c>
      <c r="BL1300" s="18" t="s">
        <v>244</v>
      </c>
      <c r="BM1300" s="140" t="s">
        <v>2393</v>
      </c>
    </row>
    <row r="1301" spans="2:65" s="1" customFormat="1">
      <c r="B1301" s="34"/>
      <c r="D1301" s="163" t="s">
        <v>174</v>
      </c>
      <c r="F1301" s="164" t="s">
        <v>2394</v>
      </c>
      <c r="I1301" s="165"/>
      <c r="L1301" s="34"/>
      <c r="M1301" s="166"/>
      <c r="T1301" s="55"/>
      <c r="AT1301" s="18" t="s">
        <v>174</v>
      </c>
      <c r="AU1301" s="18" t="s">
        <v>89</v>
      </c>
    </row>
    <row r="1302" spans="2:65" s="12" customFormat="1">
      <c r="B1302" s="142"/>
      <c r="D1302" s="143" t="s">
        <v>159</v>
      </c>
      <c r="E1302" s="144" t="s">
        <v>32</v>
      </c>
      <c r="F1302" s="145" t="s">
        <v>1603</v>
      </c>
      <c r="H1302" s="144" t="s">
        <v>32</v>
      </c>
      <c r="I1302" s="146"/>
      <c r="L1302" s="142"/>
      <c r="M1302" s="147"/>
      <c r="T1302" s="148"/>
      <c r="AT1302" s="144" t="s">
        <v>159</v>
      </c>
      <c r="AU1302" s="144" t="s">
        <v>89</v>
      </c>
      <c r="AV1302" s="12" t="s">
        <v>40</v>
      </c>
      <c r="AW1302" s="12" t="s">
        <v>38</v>
      </c>
      <c r="AX1302" s="12" t="s">
        <v>80</v>
      </c>
      <c r="AY1302" s="144" t="s">
        <v>150</v>
      </c>
    </row>
    <row r="1303" spans="2:65" s="12" customFormat="1">
      <c r="B1303" s="142"/>
      <c r="D1303" s="143" t="s">
        <v>159</v>
      </c>
      <c r="E1303" s="144" t="s">
        <v>32</v>
      </c>
      <c r="F1303" s="145" t="s">
        <v>2395</v>
      </c>
      <c r="H1303" s="144" t="s">
        <v>32</v>
      </c>
      <c r="I1303" s="146"/>
      <c r="L1303" s="142"/>
      <c r="M1303" s="147"/>
      <c r="T1303" s="148"/>
      <c r="AT1303" s="144" t="s">
        <v>159</v>
      </c>
      <c r="AU1303" s="144" t="s">
        <v>89</v>
      </c>
      <c r="AV1303" s="12" t="s">
        <v>40</v>
      </c>
      <c r="AW1303" s="12" t="s">
        <v>38</v>
      </c>
      <c r="AX1303" s="12" t="s">
        <v>80</v>
      </c>
      <c r="AY1303" s="144" t="s">
        <v>150</v>
      </c>
    </row>
    <row r="1304" spans="2:65" s="12" customFormat="1">
      <c r="B1304" s="142"/>
      <c r="D1304" s="143" t="s">
        <v>159</v>
      </c>
      <c r="E1304" s="144" t="s">
        <v>32</v>
      </c>
      <c r="F1304" s="145" t="s">
        <v>2396</v>
      </c>
      <c r="H1304" s="144" t="s">
        <v>32</v>
      </c>
      <c r="I1304" s="146"/>
      <c r="L1304" s="142"/>
      <c r="M1304" s="147"/>
      <c r="T1304" s="148"/>
      <c r="AT1304" s="144" t="s">
        <v>159</v>
      </c>
      <c r="AU1304" s="144" t="s">
        <v>89</v>
      </c>
      <c r="AV1304" s="12" t="s">
        <v>40</v>
      </c>
      <c r="AW1304" s="12" t="s">
        <v>38</v>
      </c>
      <c r="AX1304" s="12" t="s">
        <v>80</v>
      </c>
      <c r="AY1304" s="144" t="s">
        <v>150</v>
      </c>
    </row>
    <row r="1305" spans="2:65" s="13" customFormat="1">
      <c r="B1305" s="149"/>
      <c r="D1305" s="143" t="s">
        <v>159</v>
      </c>
      <c r="E1305" s="150" t="s">
        <v>32</v>
      </c>
      <c r="F1305" s="151" t="s">
        <v>1566</v>
      </c>
      <c r="H1305" s="152">
        <v>31</v>
      </c>
      <c r="I1305" s="153"/>
      <c r="L1305" s="149"/>
      <c r="M1305" s="154"/>
      <c r="T1305" s="155"/>
      <c r="AT1305" s="150" t="s">
        <v>159</v>
      </c>
      <c r="AU1305" s="150" t="s">
        <v>89</v>
      </c>
      <c r="AV1305" s="13" t="s">
        <v>89</v>
      </c>
      <c r="AW1305" s="13" t="s">
        <v>38</v>
      </c>
      <c r="AX1305" s="13" t="s">
        <v>40</v>
      </c>
      <c r="AY1305" s="150" t="s">
        <v>150</v>
      </c>
    </row>
    <row r="1306" spans="2:65" s="1" customFormat="1" ht="24.15" customHeight="1">
      <c r="B1306" s="34"/>
      <c r="C1306" s="129" t="s">
        <v>1007</v>
      </c>
      <c r="D1306" s="129" t="s">
        <v>152</v>
      </c>
      <c r="E1306" s="130" t="s">
        <v>2397</v>
      </c>
      <c r="F1306" s="131" t="s">
        <v>2398</v>
      </c>
      <c r="G1306" s="132" t="s">
        <v>384</v>
      </c>
      <c r="H1306" s="133">
        <v>49.783999999999999</v>
      </c>
      <c r="I1306" s="134"/>
      <c r="J1306" s="135">
        <f>ROUND(I1306*H1306,2)</f>
        <v>0</v>
      </c>
      <c r="K1306" s="131" t="s">
        <v>172</v>
      </c>
      <c r="L1306" s="34"/>
      <c r="M1306" s="136" t="s">
        <v>32</v>
      </c>
      <c r="N1306" s="137" t="s">
        <v>51</v>
      </c>
      <c r="P1306" s="138">
        <f>O1306*H1306</f>
        <v>0</v>
      </c>
      <c r="Q1306" s="138">
        <v>1.42E-3</v>
      </c>
      <c r="R1306" s="138">
        <f>Q1306*H1306</f>
        <v>7.0693279999999997E-2</v>
      </c>
      <c r="S1306" s="138">
        <v>0</v>
      </c>
      <c r="T1306" s="139">
        <f>S1306*H1306</f>
        <v>0</v>
      </c>
      <c r="AR1306" s="140" t="s">
        <v>244</v>
      </c>
      <c r="AT1306" s="140" t="s">
        <v>152</v>
      </c>
      <c r="AU1306" s="140" t="s">
        <v>89</v>
      </c>
      <c r="AY1306" s="18" t="s">
        <v>150</v>
      </c>
      <c r="BE1306" s="141">
        <f>IF(N1306="základní",J1306,0)</f>
        <v>0</v>
      </c>
      <c r="BF1306" s="141">
        <f>IF(N1306="snížená",J1306,0)</f>
        <v>0</v>
      </c>
      <c r="BG1306" s="141">
        <f>IF(N1306="zákl. přenesená",J1306,0)</f>
        <v>0</v>
      </c>
      <c r="BH1306" s="141">
        <f>IF(N1306="sníž. přenesená",J1306,0)</f>
        <v>0</v>
      </c>
      <c r="BI1306" s="141">
        <f>IF(N1306="nulová",J1306,0)</f>
        <v>0</v>
      </c>
      <c r="BJ1306" s="18" t="s">
        <v>40</v>
      </c>
      <c r="BK1306" s="141">
        <f>ROUND(I1306*H1306,2)</f>
        <v>0</v>
      </c>
      <c r="BL1306" s="18" t="s">
        <v>244</v>
      </c>
      <c r="BM1306" s="140" t="s">
        <v>2399</v>
      </c>
    </row>
    <row r="1307" spans="2:65" s="1" customFormat="1">
      <c r="B1307" s="34"/>
      <c r="D1307" s="163" t="s">
        <v>174</v>
      </c>
      <c r="F1307" s="164" t="s">
        <v>2400</v>
      </c>
      <c r="I1307" s="165"/>
      <c r="L1307" s="34"/>
      <c r="M1307" s="166"/>
      <c r="T1307" s="55"/>
      <c r="AT1307" s="18" t="s">
        <v>174</v>
      </c>
      <c r="AU1307" s="18" t="s">
        <v>89</v>
      </c>
    </row>
    <row r="1308" spans="2:65" s="12" customFormat="1">
      <c r="B1308" s="142"/>
      <c r="D1308" s="143" t="s">
        <v>159</v>
      </c>
      <c r="E1308" s="144" t="s">
        <v>32</v>
      </c>
      <c r="F1308" s="145" t="s">
        <v>1603</v>
      </c>
      <c r="H1308" s="144" t="s">
        <v>32</v>
      </c>
      <c r="I1308" s="146"/>
      <c r="L1308" s="142"/>
      <c r="M1308" s="147"/>
      <c r="T1308" s="148"/>
      <c r="AT1308" s="144" t="s">
        <v>159</v>
      </c>
      <c r="AU1308" s="144" t="s">
        <v>89</v>
      </c>
      <c r="AV1308" s="12" t="s">
        <v>40</v>
      </c>
      <c r="AW1308" s="12" t="s">
        <v>38</v>
      </c>
      <c r="AX1308" s="12" t="s">
        <v>80</v>
      </c>
      <c r="AY1308" s="144" t="s">
        <v>150</v>
      </c>
    </row>
    <row r="1309" spans="2:65" s="12" customFormat="1">
      <c r="B1309" s="142"/>
      <c r="D1309" s="143" t="s">
        <v>159</v>
      </c>
      <c r="E1309" s="144" t="s">
        <v>32</v>
      </c>
      <c r="F1309" s="145" t="s">
        <v>2395</v>
      </c>
      <c r="H1309" s="144" t="s">
        <v>32</v>
      </c>
      <c r="I1309" s="146"/>
      <c r="L1309" s="142"/>
      <c r="M1309" s="147"/>
      <c r="T1309" s="148"/>
      <c r="AT1309" s="144" t="s">
        <v>159</v>
      </c>
      <c r="AU1309" s="144" t="s">
        <v>89</v>
      </c>
      <c r="AV1309" s="12" t="s">
        <v>40</v>
      </c>
      <c r="AW1309" s="12" t="s">
        <v>38</v>
      </c>
      <c r="AX1309" s="12" t="s">
        <v>80</v>
      </c>
      <c r="AY1309" s="144" t="s">
        <v>150</v>
      </c>
    </row>
    <row r="1310" spans="2:65" s="12" customFormat="1" ht="20.399999999999999">
      <c r="B1310" s="142"/>
      <c r="D1310" s="143" t="s">
        <v>159</v>
      </c>
      <c r="E1310" s="144" t="s">
        <v>32</v>
      </c>
      <c r="F1310" s="145" t="s">
        <v>2401</v>
      </c>
      <c r="H1310" s="144" t="s">
        <v>32</v>
      </c>
      <c r="I1310" s="146"/>
      <c r="L1310" s="142"/>
      <c r="M1310" s="147"/>
      <c r="T1310" s="148"/>
      <c r="AT1310" s="144" t="s">
        <v>159</v>
      </c>
      <c r="AU1310" s="144" t="s">
        <v>89</v>
      </c>
      <c r="AV1310" s="12" t="s">
        <v>40</v>
      </c>
      <c r="AW1310" s="12" t="s">
        <v>38</v>
      </c>
      <c r="AX1310" s="12" t="s">
        <v>80</v>
      </c>
      <c r="AY1310" s="144" t="s">
        <v>150</v>
      </c>
    </row>
    <row r="1311" spans="2:65" s="13" customFormat="1">
      <c r="B1311" s="149"/>
      <c r="D1311" s="143" t="s">
        <v>159</v>
      </c>
      <c r="E1311" s="150" t="s">
        <v>32</v>
      </c>
      <c r="F1311" s="151" t="s">
        <v>1568</v>
      </c>
      <c r="H1311" s="152">
        <v>49.783999999999999</v>
      </c>
      <c r="I1311" s="153"/>
      <c r="L1311" s="149"/>
      <c r="M1311" s="154"/>
      <c r="T1311" s="155"/>
      <c r="AT1311" s="150" t="s">
        <v>159</v>
      </c>
      <c r="AU1311" s="150" t="s">
        <v>89</v>
      </c>
      <c r="AV1311" s="13" t="s">
        <v>89</v>
      </c>
      <c r="AW1311" s="13" t="s">
        <v>38</v>
      </c>
      <c r="AX1311" s="13" t="s">
        <v>40</v>
      </c>
      <c r="AY1311" s="150" t="s">
        <v>150</v>
      </c>
    </row>
    <row r="1312" spans="2:65" s="1" customFormat="1" ht="55.5" customHeight="1">
      <c r="B1312" s="34"/>
      <c r="C1312" s="129" t="s">
        <v>1011</v>
      </c>
      <c r="D1312" s="129" t="s">
        <v>152</v>
      </c>
      <c r="E1312" s="130" t="s">
        <v>2402</v>
      </c>
      <c r="F1312" s="131" t="s">
        <v>2403</v>
      </c>
      <c r="G1312" s="132" t="s">
        <v>171</v>
      </c>
      <c r="H1312" s="133">
        <v>34</v>
      </c>
      <c r="I1312" s="134"/>
      <c r="J1312" s="135">
        <f>ROUND(I1312*H1312,2)</f>
        <v>0</v>
      </c>
      <c r="K1312" s="131" t="s">
        <v>172</v>
      </c>
      <c r="L1312" s="34"/>
      <c r="M1312" s="136" t="s">
        <v>32</v>
      </c>
      <c r="N1312" s="137" t="s">
        <v>51</v>
      </c>
      <c r="P1312" s="138">
        <f>O1312*H1312</f>
        <v>0</v>
      </c>
      <c r="Q1312" s="138">
        <v>4.2399999999999998E-3</v>
      </c>
      <c r="R1312" s="138">
        <f>Q1312*H1312</f>
        <v>0.14415999999999998</v>
      </c>
      <c r="S1312" s="138">
        <v>0</v>
      </c>
      <c r="T1312" s="139">
        <f>S1312*H1312</f>
        <v>0</v>
      </c>
      <c r="AR1312" s="140" t="s">
        <v>244</v>
      </c>
      <c r="AT1312" s="140" t="s">
        <v>152</v>
      </c>
      <c r="AU1312" s="140" t="s">
        <v>89</v>
      </c>
      <c r="AY1312" s="18" t="s">
        <v>150</v>
      </c>
      <c r="BE1312" s="141">
        <f>IF(N1312="základní",J1312,0)</f>
        <v>0</v>
      </c>
      <c r="BF1312" s="141">
        <f>IF(N1312="snížená",J1312,0)</f>
        <v>0</v>
      </c>
      <c r="BG1312" s="141">
        <f>IF(N1312="zákl. přenesená",J1312,0)</f>
        <v>0</v>
      </c>
      <c r="BH1312" s="141">
        <f>IF(N1312="sníž. přenesená",J1312,0)</f>
        <v>0</v>
      </c>
      <c r="BI1312" s="141">
        <f>IF(N1312="nulová",J1312,0)</f>
        <v>0</v>
      </c>
      <c r="BJ1312" s="18" t="s">
        <v>40</v>
      </c>
      <c r="BK1312" s="141">
        <f>ROUND(I1312*H1312,2)</f>
        <v>0</v>
      </c>
      <c r="BL1312" s="18" t="s">
        <v>244</v>
      </c>
      <c r="BM1312" s="140" t="s">
        <v>2404</v>
      </c>
    </row>
    <row r="1313" spans="2:65" s="1" customFormat="1">
      <c r="B1313" s="34"/>
      <c r="D1313" s="163" t="s">
        <v>174</v>
      </c>
      <c r="F1313" s="164" t="s">
        <v>2405</v>
      </c>
      <c r="I1313" s="165"/>
      <c r="L1313" s="34"/>
      <c r="M1313" s="166"/>
      <c r="T1313" s="55"/>
      <c r="AT1313" s="18" t="s">
        <v>174</v>
      </c>
      <c r="AU1313" s="18" t="s">
        <v>89</v>
      </c>
    </row>
    <row r="1314" spans="2:65" s="12" customFormat="1">
      <c r="B1314" s="142"/>
      <c r="D1314" s="143" t="s">
        <v>159</v>
      </c>
      <c r="E1314" s="144" t="s">
        <v>32</v>
      </c>
      <c r="F1314" s="145" t="s">
        <v>1603</v>
      </c>
      <c r="H1314" s="144" t="s">
        <v>32</v>
      </c>
      <c r="I1314" s="146"/>
      <c r="L1314" s="142"/>
      <c r="M1314" s="147"/>
      <c r="T1314" s="148"/>
      <c r="AT1314" s="144" t="s">
        <v>159</v>
      </c>
      <c r="AU1314" s="144" t="s">
        <v>89</v>
      </c>
      <c r="AV1314" s="12" t="s">
        <v>40</v>
      </c>
      <c r="AW1314" s="12" t="s">
        <v>38</v>
      </c>
      <c r="AX1314" s="12" t="s">
        <v>80</v>
      </c>
      <c r="AY1314" s="144" t="s">
        <v>150</v>
      </c>
    </row>
    <row r="1315" spans="2:65" s="12" customFormat="1">
      <c r="B1315" s="142"/>
      <c r="D1315" s="143" t="s">
        <v>159</v>
      </c>
      <c r="E1315" s="144" t="s">
        <v>32</v>
      </c>
      <c r="F1315" s="145" t="s">
        <v>2406</v>
      </c>
      <c r="H1315" s="144" t="s">
        <v>32</v>
      </c>
      <c r="I1315" s="146"/>
      <c r="L1315" s="142"/>
      <c r="M1315" s="147"/>
      <c r="T1315" s="148"/>
      <c r="AT1315" s="144" t="s">
        <v>159</v>
      </c>
      <c r="AU1315" s="144" t="s">
        <v>89</v>
      </c>
      <c r="AV1315" s="12" t="s">
        <v>40</v>
      </c>
      <c r="AW1315" s="12" t="s">
        <v>38</v>
      </c>
      <c r="AX1315" s="12" t="s">
        <v>80</v>
      </c>
      <c r="AY1315" s="144" t="s">
        <v>150</v>
      </c>
    </row>
    <row r="1316" spans="2:65" s="12" customFormat="1">
      <c r="B1316" s="142"/>
      <c r="D1316" s="143" t="s">
        <v>159</v>
      </c>
      <c r="E1316" s="144" t="s">
        <v>32</v>
      </c>
      <c r="F1316" s="145" t="s">
        <v>2407</v>
      </c>
      <c r="H1316" s="144" t="s">
        <v>32</v>
      </c>
      <c r="I1316" s="146"/>
      <c r="L1316" s="142"/>
      <c r="M1316" s="147"/>
      <c r="T1316" s="148"/>
      <c r="AT1316" s="144" t="s">
        <v>159</v>
      </c>
      <c r="AU1316" s="144" t="s">
        <v>89</v>
      </c>
      <c r="AV1316" s="12" t="s">
        <v>40</v>
      </c>
      <c r="AW1316" s="12" t="s">
        <v>38</v>
      </c>
      <c r="AX1316" s="12" t="s">
        <v>80</v>
      </c>
      <c r="AY1316" s="144" t="s">
        <v>150</v>
      </c>
    </row>
    <row r="1317" spans="2:65" s="13" customFormat="1">
      <c r="B1317" s="149"/>
      <c r="D1317" s="143" t="s">
        <v>159</v>
      </c>
      <c r="E1317" s="150" t="s">
        <v>32</v>
      </c>
      <c r="F1317" s="151" t="s">
        <v>1571</v>
      </c>
      <c r="H1317" s="152">
        <v>34</v>
      </c>
      <c r="I1317" s="153"/>
      <c r="L1317" s="149"/>
      <c r="M1317" s="154"/>
      <c r="T1317" s="155"/>
      <c r="AT1317" s="150" t="s">
        <v>159</v>
      </c>
      <c r="AU1317" s="150" t="s">
        <v>89</v>
      </c>
      <c r="AV1317" s="13" t="s">
        <v>89</v>
      </c>
      <c r="AW1317" s="13" t="s">
        <v>38</v>
      </c>
      <c r="AX1317" s="13" t="s">
        <v>40</v>
      </c>
      <c r="AY1317" s="150" t="s">
        <v>150</v>
      </c>
    </row>
    <row r="1318" spans="2:65" s="1" customFormat="1" ht="37.799999999999997" customHeight="1">
      <c r="B1318" s="34"/>
      <c r="C1318" s="129" t="s">
        <v>1015</v>
      </c>
      <c r="D1318" s="129" t="s">
        <v>152</v>
      </c>
      <c r="E1318" s="130" t="s">
        <v>2408</v>
      </c>
      <c r="F1318" s="131" t="s">
        <v>2409</v>
      </c>
      <c r="G1318" s="132" t="s">
        <v>171</v>
      </c>
      <c r="H1318" s="133">
        <v>34</v>
      </c>
      <c r="I1318" s="134"/>
      <c r="J1318" s="135">
        <f>ROUND(I1318*H1318,2)</f>
        <v>0</v>
      </c>
      <c r="K1318" s="131" t="s">
        <v>172</v>
      </c>
      <c r="L1318" s="34"/>
      <c r="M1318" s="136" t="s">
        <v>32</v>
      </c>
      <c r="N1318" s="137" t="s">
        <v>51</v>
      </c>
      <c r="P1318" s="138">
        <f>O1318*H1318</f>
        <v>0</v>
      </c>
      <c r="Q1318" s="138">
        <v>1.0200000000000001E-3</v>
      </c>
      <c r="R1318" s="138">
        <f>Q1318*H1318</f>
        <v>3.4680000000000002E-2</v>
      </c>
      <c r="S1318" s="138">
        <v>0</v>
      </c>
      <c r="T1318" s="139">
        <f>S1318*H1318</f>
        <v>0</v>
      </c>
      <c r="AR1318" s="140" t="s">
        <v>244</v>
      </c>
      <c r="AT1318" s="140" t="s">
        <v>152</v>
      </c>
      <c r="AU1318" s="140" t="s">
        <v>89</v>
      </c>
      <c r="AY1318" s="18" t="s">
        <v>150</v>
      </c>
      <c r="BE1318" s="141">
        <f>IF(N1318="základní",J1318,0)</f>
        <v>0</v>
      </c>
      <c r="BF1318" s="141">
        <f>IF(N1318="snížená",J1318,0)</f>
        <v>0</v>
      </c>
      <c r="BG1318" s="141">
        <f>IF(N1318="zákl. přenesená",J1318,0)</f>
        <v>0</v>
      </c>
      <c r="BH1318" s="141">
        <f>IF(N1318="sníž. přenesená",J1318,0)</f>
        <v>0</v>
      </c>
      <c r="BI1318" s="141">
        <f>IF(N1318="nulová",J1318,0)</f>
        <v>0</v>
      </c>
      <c r="BJ1318" s="18" t="s">
        <v>40</v>
      </c>
      <c r="BK1318" s="141">
        <f>ROUND(I1318*H1318,2)</f>
        <v>0</v>
      </c>
      <c r="BL1318" s="18" t="s">
        <v>244</v>
      </c>
      <c r="BM1318" s="140" t="s">
        <v>2410</v>
      </c>
    </row>
    <row r="1319" spans="2:65" s="1" customFormat="1">
      <c r="B1319" s="34"/>
      <c r="D1319" s="163" t="s">
        <v>174</v>
      </c>
      <c r="F1319" s="164" t="s">
        <v>2411</v>
      </c>
      <c r="I1319" s="165"/>
      <c r="L1319" s="34"/>
      <c r="M1319" s="166"/>
      <c r="T1319" s="55"/>
      <c r="AT1319" s="18" t="s">
        <v>174</v>
      </c>
      <c r="AU1319" s="18" t="s">
        <v>89</v>
      </c>
    </row>
    <row r="1320" spans="2:65" s="12" customFormat="1">
      <c r="B1320" s="142"/>
      <c r="D1320" s="143" t="s">
        <v>159</v>
      </c>
      <c r="E1320" s="144" t="s">
        <v>32</v>
      </c>
      <c r="F1320" s="145" t="s">
        <v>1603</v>
      </c>
      <c r="H1320" s="144" t="s">
        <v>32</v>
      </c>
      <c r="I1320" s="146"/>
      <c r="L1320" s="142"/>
      <c r="M1320" s="147"/>
      <c r="T1320" s="148"/>
      <c r="AT1320" s="144" t="s">
        <v>159</v>
      </c>
      <c r="AU1320" s="144" t="s">
        <v>89</v>
      </c>
      <c r="AV1320" s="12" t="s">
        <v>40</v>
      </c>
      <c r="AW1320" s="12" t="s">
        <v>38</v>
      </c>
      <c r="AX1320" s="12" t="s">
        <v>80</v>
      </c>
      <c r="AY1320" s="144" t="s">
        <v>150</v>
      </c>
    </row>
    <row r="1321" spans="2:65" s="12" customFormat="1">
      <c r="B1321" s="142"/>
      <c r="D1321" s="143" t="s">
        <v>159</v>
      </c>
      <c r="E1321" s="144" t="s">
        <v>32</v>
      </c>
      <c r="F1321" s="145" t="s">
        <v>2406</v>
      </c>
      <c r="H1321" s="144" t="s">
        <v>32</v>
      </c>
      <c r="I1321" s="146"/>
      <c r="L1321" s="142"/>
      <c r="M1321" s="147"/>
      <c r="T1321" s="148"/>
      <c r="AT1321" s="144" t="s">
        <v>159</v>
      </c>
      <c r="AU1321" s="144" t="s">
        <v>89</v>
      </c>
      <c r="AV1321" s="12" t="s">
        <v>40</v>
      </c>
      <c r="AW1321" s="12" t="s">
        <v>38</v>
      </c>
      <c r="AX1321" s="12" t="s">
        <v>80</v>
      </c>
      <c r="AY1321" s="144" t="s">
        <v>150</v>
      </c>
    </row>
    <row r="1322" spans="2:65" s="12" customFormat="1">
      <c r="B1322" s="142"/>
      <c r="D1322" s="143" t="s">
        <v>159</v>
      </c>
      <c r="E1322" s="144" t="s">
        <v>32</v>
      </c>
      <c r="F1322" s="145" t="s">
        <v>2407</v>
      </c>
      <c r="H1322" s="144" t="s">
        <v>32</v>
      </c>
      <c r="I1322" s="146"/>
      <c r="L1322" s="142"/>
      <c r="M1322" s="147"/>
      <c r="T1322" s="148"/>
      <c r="AT1322" s="144" t="s">
        <v>159</v>
      </c>
      <c r="AU1322" s="144" t="s">
        <v>89</v>
      </c>
      <c r="AV1322" s="12" t="s">
        <v>40</v>
      </c>
      <c r="AW1322" s="12" t="s">
        <v>38</v>
      </c>
      <c r="AX1322" s="12" t="s">
        <v>80</v>
      </c>
      <c r="AY1322" s="144" t="s">
        <v>150</v>
      </c>
    </row>
    <row r="1323" spans="2:65" s="13" customFormat="1">
      <c r="B1323" s="149"/>
      <c r="D1323" s="143" t="s">
        <v>159</v>
      </c>
      <c r="E1323" s="150" t="s">
        <v>32</v>
      </c>
      <c r="F1323" s="151" t="s">
        <v>1571</v>
      </c>
      <c r="H1323" s="152">
        <v>34</v>
      </c>
      <c r="I1323" s="153"/>
      <c r="L1323" s="149"/>
      <c r="M1323" s="154"/>
      <c r="T1323" s="155"/>
      <c r="AT1323" s="150" t="s">
        <v>159</v>
      </c>
      <c r="AU1323" s="150" t="s">
        <v>89</v>
      </c>
      <c r="AV1323" s="13" t="s">
        <v>89</v>
      </c>
      <c r="AW1323" s="13" t="s">
        <v>38</v>
      </c>
      <c r="AX1323" s="13" t="s">
        <v>40</v>
      </c>
      <c r="AY1323" s="150" t="s">
        <v>150</v>
      </c>
    </row>
    <row r="1324" spans="2:65" s="1" customFormat="1" ht="24.15" customHeight="1">
      <c r="B1324" s="34"/>
      <c r="C1324" s="129" t="s">
        <v>1021</v>
      </c>
      <c r="D1324" s="129" t="s">
        <v>152</v>
      </c>
      <c r="E1324" s="130" t="s">
        <v>2412</v>
      </c>
      <c r="F1324" s="131" t="s">
        <v>2413</v>
      </c>
      <c r="G1324" s="132" t="s">
        <v>171</v>
      </c>
      <c r="H1324" s="133">
        <v>34</v>
      </c>
      <c r="I1324" s="134"/>
      <c r="J1324" s="135">
        <f>ROUND(I1324*H1324,2)</f>
        <v>0</v>
      </c>
      <c r="K1324" s="131" t="s">
        <v>172</v>
      </c>
      <c r="L1324" s="34"/>
      <c r="M1324" s="136" t="s">
        <v>32</v>
      </c>
      <c r="N1324" s="137" t="s">
        <v>51</v>
      </c>
      <c r="P1324" s="138">
        <f>O1324*H1324</f>
        <v>0</v>
      </c>
      <c r="Q1324" s="138">
        <v>1.004E-2</v>
      </c>
      <c r="R1324" s="138">
        <f>Q1324*H1324</f>
        <v>0.34136</v>
      </c>
      <c r="S1324" s="138">
        <v>0</v>
      </c>
      <c r="T1324" s="139">
        <f>S1324*H1324</f>
        <v>0</v>
      </c>
      <c r="AR1324" s="140" t="s">
        <v>244</v>
      </c>
      <c r="AT1324" s="140" t="s">
        <v>152</v>
      </c>
      <c r="AU1324" s="140" t="s">
        <v>89</v>
      </c>
      <c r="AY1324" s="18" t="s">
        <v>150</v>
      </c>
      <c r="BE1324" s="141">
        <f>IF(N1324="základní",J1324,0)</f>
        <v>0</v>
      </c>
      <c r="BF1324" s="141">
        <f>IF(N1324="snížená",J1324,0)</f>
        <v>0</v>
      </c>
      <c r="BG1324" s="141">
        <f>IF(N1324="zákl. přenesená",J1324,0)</f>
        <v>0</v>
      </c>
      <c r="BH1324" s="141">
        <f>IF(N1324="sníž. přenesená",J1324,0)</f>
        <v>0</v>
      </c>
      <c r="BI1324" s="141">
        <f>IF(N1324="nulová",J1324,0)</f>
        <v>0</v>
      </c>
      <c r="BJ1324" s="18" t="s">
        <v>40</v>
      </c>
      <c r="BK1324" s="141">
        <f>ROUND(I1324*H1324,2)</f>
        <v>0</v>
      </c>
      <c r="BL1324" s="18" t="s">
        <v>244</v>
      </c>
      <c r="BM1324" s="140" t="s">
        <v>2414</v>
      </c>
    </row>
    <row r="1325" spans="2:65" s="1" customFormat="1">
      <c r="B1325" s="34"/>
      <c r="D1325" s="163" t="s">
        <v>174</v>
      </c>
      <c r="F1325" s="164" t="s">
        <v>2415</v>
      </c>
      <c r="I1325" s="165"/>
      <c r="L1325" s="34"/>
      <c r="M1325" s="166"/>
      <c r="T1325" s="55"/>
      <c r="AT1325" s="18" t="s">
        <v>174</v>
      </c>
      <c r="AU1325" s="18" t="s">
        <v>89</v>
      </c>
    </row>
    <row r="1326" spans="2:65" s="12" customFormat="1">
      <c r="B1326" s="142"/>
      <c r="D1326" s="143" t="s">
        <v>159</v>
      </c>
      <c r="E1326" s="144" t="s">
        <v>32</v>
      </c>
      <c r="F1326" s="145" t="s">
        <v>1603</v>
      </c>
      <c r="H1326" s="144" t="s">
        <v>32</v>
      </c>
      <c r="I1326" s="146"/>
      <c r="L1326" s="142"/>
      <c r="M1326" s="147"/>
      <c r="T1326" s="148"/>
      <c r="AT1326" s="144" t="s">
        <v>159</v>
      </c>
      <c r="AU1326" s="144" t="s">
        <v>89</v>
      </c>
      <c r="AV1326" s="12" t="s">
        <v>40</v>
      </c>
      <c r="AW1326" s="12" t="s">
        <v>38</v>
      </c>
      <c r="AX1326" s="12" t="s">
        <v>80</v>
      </c>
      <c r="AY1326" s="144" t="s">
        <v>150</v>
      </c>
    </row>
    <row r="1327" spans="2:65" s="12" customFormat="1">
      <c r="B1327" s="142"/>
      <c r="D1327" s="143" t="s">
        <v>159</v>
      </c>
      <c r="E1327" s="144" t="s">
        <v>32</v>
      </c>
      <c r="F1327" s="145" t="s">
        <v>2406</v>
      </c>
      <c r="H1327" s="144" t="s">
        <v>32</v>
      </c>
      <c r="I1327" s="146"/>
      <c r="L1327" s="142"/>
      <c r="M1327" s="147"/>
      <c r="T1327" s="148"/>
      <c r="AT1327" s="144" t="s">
        <v>159</v>
      </c>
      <c r="AU1327" s="144" t="s">
        <v>89</v>
      </c>
      <c r="AV1327" s="12" t="s">
        <v>40</v>
      </c>
      <c r="AW1327" s="12" t="s">
        <v>38</v>
      </c>
      <c r="AX1327" s="12" t="s">
        <v>80</v>
      </c>
      <c r="AY1327" s="144" t="s">
        <v>150</v>
      </c>
    </row>
    <row r="1328" spans="2:65" s="12" customFormat="1">
      <c r="B1328" s="142"/>
      <c r="D1328" s="143" t="s">
        <v>159</v>
      </c>
      <c r="E1328" s="144" t="s">
        <v>32</v>
      </c>
      <c r="F1328" s="145" t="s">
        <v>2407</v>
      </c>
      <c r="H1328" s="144" t="s">
        <v>32</v>
      </c>
      <c r="I1328" s="146"/>
      <c r="L1328" s="142"/>
      <c r="M1328" s="147"/>
      <c r="T1328" s="148"/>
      <c r="AT1328" s="144" t="s">
        <v>159</v>
      </c>
      <c r="AU1328" s="144" t="s">
        <v>89</v>
      </c>
      <c r="AV1328" s="12" t="s">
        <v>40</v>
      </c>
      <c r="AW1328" s="12" t="s">
        <v>38</v>
      </c>
      <c r="AX1328" s="12" t="s">
        <v>80</v>
      </c>
      <c r="AY1328" s="144" t="s">
        <v>150</v>
      </c>
    </row>
    <row r="1329" spans="2:65" s="13" customFormat="1">
      <c r="B1329" s="149"/>
      <c r="D1329" s="143" t="s">
        <v>159</v>
      </c>
      <c r="E1329" s="150" t="s">
        <v>32</v>
      </c>
      <c r="F1329" s="151" t="s">
        <v>1571</v>
      </c>
      <c r="H1329" s="152">
        <v>34</v>
      </c>
      <c r="I1329" s="153"/>
      <c r="L1329" s="149"/>
      <c r="M1329" s="154"/>
      <c r="T1329" s="155"/>
      <c r="AT1329" s="150" t="s">
        <v>159</v>
      </c>
      <c r="AU1329" s="150" t="s">
        <v>89</v>
      </c>
      <c r="AV1329" s="13" t="s">
        <v>89</v>
      </c>
      <c r="AW1329" s="13" t="s">
        <v>38</v>
      </c>
      <c r="AX1329" s="13" t="s">
        <v>40</v>
      </c>
      <c r="AY1329" s="150" t="s">
        <v>150</v>
      </c>
    </row>
    <row r="1330" spans="2:65" s="1" customFormat="1" ht="24.15" customHeight="1">
      <c r="B1330" s="34"/>
      <c r="C1330" s="129" t="s">
        <v>1026</v>
      </c>
      <c r="D1330" s="129" t="s">
        <v>152</v>
      </c>
      <c r="E1330" s="130" t="s">
        <v>2416</v>
      </c>
      <c r="F1330" s="131" t="s">
        <v>2417</v>
      </c>
      <c r="G1330" s="132" t="s">
        <v>155</v>
      </c>
      <c r="H1330" s="133">
        <v>769.2</v>
      </c>
      <c r="I1330" s="134"/>
      <c r="J1330" s="135">
        <f>ROUND(I1330*H1330,2)</f>
        <v>0</v>
      </c>
      <c r="K1330" s="131" t="s">
        <v>172</v>
      </c>
      <c r="L1330" s="34"/>
      <c r="M1330" s="136" t="s">
        <v>32</v>
      </c>
      <c r="N1330" s="137" t="s">
        <v>51</v>
      </c>
      <c r="P1330" s="138">
        <f>O1330*H1330</f>
        <v>0</v>
      </c>
      <c r="Q1330" s="138">
        <v>5.0000000000000002E-5</v>
      </c>
      <c r="R1330" s="138">
        <f>Q1330*H1330</f>
        <v>3.8460000000000001E-2</v>
      </c>
      <c r="S1330" s="138">
        <v>0</v>
      </c>
      <c r="T1330" s="139">
        <f>S1330*H1330</f>
        <v>0</v>
      </c>
      <c r="AR1330" s="140" t="s">
        <v>244</v>
      </c>
      <c r="AT1330" s="140" t="s">
        <v>152</v>
      </c>
      <c r="AU1330" s="140" t="s">
        <v>89</v>
      </c>
      <c r="AY1330" s="18" t="s">
        <v>150</v>
      </c>
      <c r="BE1330" s="141">
        <f>IF(N1330="základní",J1330,0)</f>
        <v>0</v>
      </c>
      <c r="BF1330" s="141">
        <f>IF(N1330="snížená",J1330,0)</f>
        <v>0</v>
      </c>
      <c r="BG1330" s="141">
        <f>IF(N1330="zákl. přenesená",J1330,0)</f>
        <v>0</v>
      </c>
      <c r="BH1330" s="141">
        <f>IF(N1330="sníž. přenesená",J1330,0)</f>
        <v>0</v>
      </c>
      <c r="BI1330" s="141">
        <f>IF(N1330="nulová",J1330,0)</f>
        <v>0</v>
      </c>
      <c r="BJ1330" s="18" t="s">
        <v>40</v>
      </c>
      <c r="BK1330" s="141">
        <f>ROUND(I1330*H1330,2)</f>
        <v>0</v>
      </c>
      <c r="BL1330" s="18" t="s">
        <v>244</v>
      </c>
      <c r="BM1330" s="140" t="s">
        <v>2418</v>
      </c>
    </row>
    <row r="1331" spans="2:65" s="1" customFormat="1">
      <c r="B1331" s="34"/>
      <c r="D1331" s="163" t="s">
        <v>174</v>
      </c>
      <c r="F1331" s="164" t="s">
        <v>2419</v>
      </c>
      <c r="I1331" s="165"/>
      <c r="L1331" s="34"/>
      <c r="M1331" s="166"/>
      <c r="T1331" s="55"/>
      <c r="AT1331" s="18" t="s">
        <v>174</v>
      </c>
      <c r="AU1331" s="18" t="s">
        <v>89</v>
      </c>
    </row>
    <row r="1332" spans="2:65" s="12" customFormat="1">
      <c r="B1332" s="142"/>
      <c r="D1332" s="143" t="s">
        <v>159</v>
      </c>
      <c r="E1332" s="144" t="s">
        <v>32</v>
      </c>
      <c r="F1332" s="145" t="s">
        <v>1603</v>
      </c>
      <c r="H1332" s="144" t="s">
        <v>32</v>
      </c>
      <c r="I1332" s="146"/>
      <c r="L1332" s="142"/>
      <c r="M1332" s="147"/>
      <c r="T1332" s="148"/>
      <c r="AT1332" s="144" t="s">
        <v>159</v>
      </c>
      <c r="AU1332" s="144" t="s">
        <v>89</v>
      </c>
      <c r="AV1332" s="12" t="s">
        <v>40</v>
      </c>
      <c r="AW1332" s="12" t="s">
        <v>38</v>
      </c>
      <c r="AX1332" s="12" t="s">
        <v>80</v>
      </c>
      <c r="AY1332" s="144" t="s">
        <v>150</v>
      </c>
    </row>
    <row r="1333" spans="2:65" s="12" customFormat="1">
      <c r="B1333" s="142"/>
      <c r="D1333" s="143" t="s">
        <v>159</v>
      </c>
      <c r="E1333" s="144" t="s">
        <v>32</v>
      </c>
      <c r="F1333" s="145" t="s">
        <v>2323</v>
      </c>
      <c r="H1333" s="144" t="s">
        <v>32</v>
      </c>
      <c r="I1333" s="146"/>
      <c r="L1333" s="142"/>
      <c r="M1333" s="147"/>
      <c r="T1333" s="148"/>
      <c r="AT1333" s="144" t="s">
        <v>159</v>
      </c>
      <c r="AU1333" s="144" t="s">
        <v>89</v>
      </c>
      <c r="AV1333" s="12" t="s">
        <v>40</v>
      </c>
      <c r="AW1333" s="12" t="s">
        <v>38</v>
      </c>
      <c r="AX1333" s="12" t="s">
        <v>80</v>
      </c>
      <c r="AY1333" s="144" t="s">
        <v>150</v>
      </c>
    </row>
    <row r="1334" spans="2:65" s="12" customFormat="1">
      <c r="B1334" s="142"/>
      <c r="D1334" s="143" t="s">
        <v>159</v>
      </c>
      <c r="E1334" s="144" t="s">
        <v>32</v>
      </c>
      <c r="F1334" s="145" t="s">
        <v>2128</v>
      </c>
      <c r="H1334" s="144" t="s">
        <v>32</v>
      </c>
      <c r="I1334" s="146"/>
      <c r="L1334" s="142"/>
      <c r="M1334" s="147"/>
      <c r="T1334" s="148"/>
      <c r="AT1334" s="144" t="s">
        <v>159</v>
      </c>
      <c r="AU1334" s="144" t="s">
        <v>89</v>
      </c>
      <c r="AV1334" s="12" t="s">
        <v>40</v>
      </c>
      <c r="AW1334" s="12" t="s">
        <v>38</v>
      </c>
      <c r="AX1334" s="12" t="s">
        <v>80</v>
      </c>
      <c r="AY1334" s="144" t="s">
        <v>150</v>
      </c>
    </row>
    <row r="1335" spans="2:65" s="12" customFormat="1">
      <c r="B1335" s="142"/>
      <c r="D1335" s="143" t="s">
        <v>159</v>
      </c>
      <c r="E1335" s="144" t="s">
        <v>32</v>
      </c>
      <c r="F1335" s="145" t="s">
        <v>2129</v>
      </c>
      <c r="H1335" s="144" t="s">
        <v>32</v>
      </c>
      <c r="I1335" s="146"/>
      <c r="L1335" s="142"/>
      <c r="M1335" s="147"/>
      <c r="T1335" s="148"/>
      <c r="AT1335" s="144" t="s">
        <v>159</v>
      </c>
      <c r="AU1335" s="144" t="s">
        <v>89</v>
      </c>
      <c r="AV1335" s="12" t="s">
        <v>40</v>
      </c>
      <c r="AW1335" s="12" t="s">
        <v>38</v>
      </c>
      <c r="AX1335" s="12" t="s">
        <v>80</v>
      </c>
      <c r="AY1335" s="144" t="s">
        <v>150</v>
      </c>
    </row>
    <row r="1336" spans="2:65" s="13" customFormat="1">
      <c r="B1336" s="149"/>
      <c r="D1336" s="143" t="s">
        <v>159</v>
      </c>
      <c r="E1336" s="150" t="s">
        <v>32</v>
      </c>
      <c r="F1336" s="151" t="s">
        <v>1542</v>
      </c>
      <c r="H1336" s="152">
        <v>769.2</v>
      </c>
      <c r="I1336" s="153"/>
      <c r="L1336" s="149"/>
      <c r="M1336" s="154"/>
      <c r="T1336" s="155"/>
      <c r="AT1336" s="150" t="s">
        <v>159</v>
      </c>
      <c r="AU1336" s="150" t="s">
        <v>89</v>
      </c>
      <c r="AV1336" s="13" t="s">
        <v>89</v>
      </c>
      <c r="AW1336" s="13" t="s">
        <v>38</v>
      </c>
      <c r="AX1336" s="13" t="s">
        <v>40</v>
      </c>
      <c r="AY1336" s="150" t="s">
        <v>150</v>
      </c>
    </row>
    <row r="1337" spans="2:65" s="1" customFormat="1" ht="49.05" customHeight="1">
      <c r="B1337" s="34"/>
      <c r="C1337" s="129" t="s">
        <v>1032</v>
      </c>
      <c r="D1337" s="129" t="s">
        <v>152</v>
      </c>
      <c r="E1337" s="130" t="s">
        <v>2420</v>
      </c>
      <c r="F1337" s="131" t="s">
        <v>2421</v>
      </c>
      <c r="G1337" s="132" t="s">
        <v>282</v>
      </c>
      <c r="H1337" s="133">
        <v>32.043999999999997</v>
      </c>
      <c r="I1337" s="134"/>
      <c r="J1337" s="135">
        <f>ROUND(I1337*H1337,2)</f>
        <v>0</v>
      </c>
      <c r="K1337" s="131" t="s">
        <v>172</v>
      </c>
      <c r="L1337" s="34"/>
      <c r="M1337" s="136" t="s">
        <v>32</v>
      </c>
      <c r="N1337" s="137" t="s">
        <v>51</v>
      </c>
      <c r="P1337" s="138">
        <f>O1337*H1337</f>
        <v>0</v>
      </c>
      <c r="Q1337" s="138">
        <v>0</v>
      </c>
      <c r="R1337" s="138">
        <f>Q1337*H1337</f>
        <v>0</v>
      </c>
      <c r="S1337" s="138">
        <v>0</v>
      </c>
      <c r="T1337" s="139">
        <f>S1337*H1337</f>
        <v>0</v>
      </c>
      <c r="AR1337" s="140" t="s">
        <v>244</v>
      </c>
      <c r="AT1337" s="140" t="s">
        <v>152</v>
      </c>
      <c r="AU1337" s="140" t="s">
        <v>89</v>
      </c>
      <c r="AY1337" s="18" t="s">
        <v>150</v>
      </c>
      <c r="BE1337" s="141">
        <f>IF(N1337="základní",J1337,0)</f>
        <v>0</v>
      </c>
      <c r="BF1337" s="141">
        <f>IF(N1337="snížená",J1337,0)</f>
        <v>0</v>
      </c>
      <c r="BG1337" s="141">
        <f>IF(N1337="zákl. přenesená",J1337,0)</f>
        <v>0</v>
      </c>
      <c r="BH1337" s="141">
        <f>IF(N1337="sníž. přenesená",J1337,0)</f>
        <v>0</v>
      </c>
      <c r="BI1337" s="141">
        <f>IF(N1337="nulová",J1337,0)</f>
        <v>0</v>
      </c>
      <c r="BJ1337" s="18" t="s">
        <v>40</v>
      </c>
      <c r="BK1337" s="141">
        <f>ROUND(I1337*H1337,2)</f>
        <v>0</v>
      </c>
      <c r="BL1337" s="18" t="s">
        <v>244</v>
      </c>
      <c r="BM1337" s="140" t="s">
        <v>2422</v>
      </c>
    </row>
    <row r="1338" spans="2:65" s="1" customFormat="1">
      <c r="B1338" s="34"/>
      <c r="D1338" s="163" t="s">
        <v>174</v>
      </c>
      <c r="F1338" s="164" t="s">
        <v>2423</v>
      </c>
      <c r="I1338" s="165"/>
      <c r="L1338" s="34"/>
      <c r="M1338" s="166"/>
      <c r="T1338" s="55"/>
      <c r="AT1338" s="18" t="s">
        <v>174</v>
      </c>
      <c r="AU1338" s="18" t="s">
        <v>89</v>
      </c>
    </row>
    <row r="1339" spans="2:65" s="11" customFormat="1" ht="22.8" customHeight="1">
      <c r="B1339" s="117"/>
      <c r="D1339" s="118" t="s">
        <v>79</v>
      </c>
      <c r="E1339" s="127" t="s">
        <v>2424</v>
      </c>
      <c r="F1339" s="127" t="s">
        <v>2425</v>
      </c>
      <c r="I1339" s="120"/>
      <c r="J1339" s="128">
        <f>BK1339</f>
        <v>0</v>
      </c>
      <c r="L1339" s="117"/>
      <c r="M1339" s="122"/>
      <c r="P1339" s="123">
        <f>SUM(P1340:P1348)</f>
        <v>0</v>
      </c>
      <c r="R1339" s="123">
        <f>SUM(R1340:R1348)</f>
        <v>0</v>
      </c>
      <c r="T1339" s="124">
        <f>SUM(T1340:T1348)</f>
        <v>0.27448</v>
      </c>
      <c r="AR1339" s="118" t="s">
        <v>89</v>
      </c>
      <c r="AT1339" s="125" t="s">
        <v>79</v>
      </c>
      <c r="AU1339" s="125" t="s">
        <v>40</v>
      </c>
      <c r="AY1339" s="118" t="s">
        <v>150</v>
      </c>
      <c r="BK1339" s="126">
        <f>SUM(BK1340:BK1348)</f>
        <v>0</v>
      </c>
    </row>
    <row r="1340" spans="2:65" s="1" customFormat="1" ht="24.15" customHeight="1">
      <c r="B1340" s="34"/>
      <c r="C1340" s="129" t="s">
        <v>1036</v>
      </c>
      <c r="D1340" s="129" t="s">
        <v>152</v>
      </c>
      <c r="E1340" s="130" t="s">
        <v>2426</v>
      </c>
      <c r="F1340" s="131" t="s">
        <v>2427</v>
      </c>
      <c r="G1340" s="132" t="s">
        <v>155</v>
      </c>
      <c r="H1340" s="133">
        <v>548.96</v>
      </c>
      <c r="I1340" s="134"/>
      <c r="J1340" s="135">
        <f>ROUND(I1340*H1340,2)</f>
        <v>0</v>
      </c>
      <c r="K1340" s="131" t="s">
        <v>172</v>
      </c>
      <c r="L1340" s="34"/>
      <c r="M1340" s="136" t="s">
        <v>32</v>
      </c>
      <c r="N1340" s="137" t="s">
        <v>51</v>
      </c>
      <c r="P1340" s="138">
        <f>O1340*H1340</f>
        <v>0</v>
      </c>
      <c r="Q1340" s="138">
        <v>0</v>
      </c>
      <c r="R1340" s="138">
        <f>Q1340*H1340</f>
        <v>0</v>
      </c>
      <c r="S1340" s="138">
        <v>5.0000000000000001E-4</v>
      </c>
      <c r="T1340" s="139">
        <f>S1340*H1340</f>
        <v>0.27448</v>
      </c>
      <c r="AR1340" s="140" t="s">
        <v>244</v>
      </c>
      <c r="AT1340" s="140" t="s">
        <v>152</v>
      </c>
      <c r="AU1340" s="140" t="s">
        <v>89</v>
      </c>
      <c r="AY1340" s="18" t="s">
        <v>150</v>
      </c>
      <c r="BE1340" s="141">
        <f>IF(N1340="základní",J1340,0)</f>
        <v>0</v>
      </c>
      <c r="BF1340" s="141">
        <f>IF(N1340="snížená",J1340,0)</f>
        <v>0</v>
      </c>
      <c r="BG1340" s="141">
        <f>IF(N1340="zákl. přenesená",J1340,0)</f>
        <v>0</v>
      </c>
      <c r="BH1340" s="141">
        <f>IF(N1340="sníž. přenesená",J1340,0)</f>
        <v>0</v>
      </c>
      <c r="BI1340" s="141">
        <f>IF(N1340="nulová",J1340,0)</f>
        <v>0</v>
      </c>
      <c r="BJ1340" s="18" t="s">
        <v>40</v>
      </c>
      <c r="BK1340" s="141">
        <f>ROUND(I1340*H1340,2)</f>
        <v>0</v>
      </c>
      <c r="BL1340" s="18" t="s">
        <v>244</v>
      </c>
      <c r="BM1340" s="140" t="s">
        <v>2428</v>
      </c>
    </row>
    <row r="1341" spans="2:65" s="1" customFormat="1">
      <c r="B1341" s="34"/>
      <c r="D1341" s="163" t="s">
        <v>174</v>
      </c>
      <c r="F1341" s="164" t="s">
        <v>2429</v>
      </c>
      <c r="I1341" s="165"/>
      <c r="L1341" s="34"/>
      <c r="M1341" s="166"/>
      <c r="T1341" s="55"/>
      <c r="AT1341" s="18" t="s">
        <v>174</v>
      </c>
      <c r="AU1341" s="18" t="s">
        <v>89</v>
      </c>
    </row>
    <row r="1342" spans="2:65" s="12" customFormat="1">
      <c r="B1342" s="142"/>
      <c r="D1342" s="143" t="s">
        <v>159</v>
      </c>
      <c r="E1342" s="144" t="s">
        <v>32</v>
      </c>
      <c r="F1342" s="145" t="s">
        <v>1603</v>
      </c>
      <c r="H1342" s="144" t="s">
        <v>32</v>
      </c>
      <c r="I1342" s="146"/>
      <c r="L1342" s="142"/>
      <c r="M1342" s="147"/>
      <c r="T1342" s="148"/>
      <c r="AT1342" s="144" t="s">
        <v>159</v>
      </c>
      <c r="AU1342" s="144" t="s">
        <v>89</v>
      </c>
      <c r="AV1342" s="12" t="s">
        <v>40</v>
      </c>
      <c r="AW1342" s="12" t="s">
        <v>38</v>
      </c>
      <c r="AX1342" s="12" t="s">
        <v>80</v>
      </c>
      <c r="AY1342" s="144" t="s">
        <v>150</v>
      </c>
    </row>
    <row r="1343" spans="2:65" s="12" customFormat="1">
      <c r="B1343" s="142"/>
      <c r="D1343" s="143" t="s">
        <v>159</v>
      </c>
      <c r="E1343" s="144" t="s">
        <v>32</v>
      </c>
      <c r="F1343" s="145" t="s">
        <v>1790</v>
      </c>
      <c r="H1343" s="144" t="s">
        <v>32</v>
      </c>
      <c r="I1343" s="146"/>
      <c r="L1343" s="142"/>
      <c r="M1343" s="147"/>
      <c r="T1343" s="148"/>
      <c r="AT1343" s="144" t="s">
        <v>159</v>
      </c>
      <c r="AU1343" s="144" t="s">
        <v>89</v>
      </c>
      <c r="AV1343" s="12" t="s">
        <v>40</v>
      </c>
      <c r="AW1343" s="12" t="s">
        <v>38</v>
      </c>
      <c r="AX1343" s="12" t="s">
        <v>80</v>
      </c>
      <c r="AY1343" s="144" t="s">
        <v>150</v>
      </c>
    </row>
    <row r="1344" spans="2:65" s="12" customFormat="1">
      <c r="B1344" s="142"/>
      <c r="D1344" s="143" t="s">
        <v>159</v>
      </c>
      <c r="E1344" s="144" t="s">
        <v>32</v>
      </c>
      <c r="F1344" s="145" t="s">
        <v>2430</v>
      </c>
      <c r="H1344" s="144" t="s">
        <v>32</v>
      </c>
      <c r="I1344" s="146"/>
      <c r="L1344" s="142"/>
      <c r="M1344" s="147"/>
      <c r="T1344" s="148"/>
      <c r="AT1344" s="144" t="s">
        <v>159</v>
      </c>
      <c r="AU1344" s="144" t="s">
        <v>89</v>
      </c>
      <c r="AV1344" s="12" t="s">
        <v>40</v>
      </c>
      <c r="AW1344" s="12" t="s">
        <v>38</v>
      </c>
      <c r="AX1344" s="12" t="s">
        <v>80</v>
      </c>
      <c r="AY1344" s="144" t="s">
        <v>150</v>
      </c>
    </row>
    <row r="1345" spans="2:65" s="12" customFormat="1">
      <c r="B1345" s="142"/>
      <c r="D1345" s="143" t="s">
        <v>159</v>
      </c>
      <c r="E1345" s="144" t="s">
        <v>32</v>
      </c>
      <c r="F1345" s="145" t="s">
        <v>2127</v>
      </c>
      <c r="H1345" s="144" t="s">
        <v>32</v>
      </c>
      <c r="I1345" s="146"/>
      <c r="L1345" s="142"/>
      <c r="M1345" s="147"/>
      <c r="T1345" s="148"/>
      <c r="AT1345" s="144" t="s">
        <v>159</v>
      </c>
      <c r="AU1345" s="144" t="s">
        <v>89</v>
      </c>
      <c r="AV1345" s="12" t="s">
        <v>40</v>
      </c>
      <c r="AW1345" s="12" t="s">
        <v>38</v>
      </c>
      <c r="AX1345" s="12" t="s">
        <v>80</v>
      </c>
      <c r="AY1345" s="144" t="s">
        <v>150</v>
      </c>
    </row>
    <row r="1346" spans="2:65" s="12" customFormat="1">
      <c r="B1346" s="142"/>
      <c r="D1346" s="143" t="s">
        <v>159</v>
      </c>
      <c r="E1346" s="144" t="s">
        <v>32</v>
      </c>
      <c r="F1346" s="145" t="s">
        <v>2128</v>
      </c>
      <c r="H1346" s="144" t="s">
        <v>32</v>
      </c>
      <c r="I1346" s="146"/>
      <c r="L1346" s="142"/>
      <c r="M1346" s="147"/>
      <c r="T1346" s="148"/>
      <c r="AT1346" s="144" t="s">
        <v>159</v>
      </c>
      <c r="AU1346" s="144" t="s">
        <v>89</v>
      </c>
      <c r="AV1346" s="12" t="s">
        <v>40</v>
      </c>
      <c r="AW1346" s="12" t="s">
        <v>38</v>
      </c>
      <c r="AX1346" s="12" t="s">
        <v>80</v>
      </c>
      <c r="AY1346" s="144" t="s">
        <v>150</v>
      </c>
    </row>
    <row r="1347" spans="2:65" s="12" customFormat="1">
      <c r="B1347" s="142"/>
      <c r="D1347" s="143" t="s">
        <v>159</v>
      </c>
      <c r="E1347" s="144" t="s">
        <v>32</v>
      </c>
      <c r="F1347" s="145" t="s">
        <v>2129</v>
      </c>
      <c r="H1347" s="144" t="s">
        <v>32</v>
      </c>
      <c r="I1347" s="146"/>
      <c r="L1347" s="142"/>
      <c r="M1347" s="147"/>
      <c r="T1347" s="148"/>
      <c r="AT1347" s="144" t="s">
        <v>159</v>
      </c>
      <c r="AU1347" s="144" t="s">
        <v>89</v>
      </c>
      <c r="AV1347" s="12" t="s">
        <v>40</v>
      </c>
      <c r="AW1347" s="12" t="s">
        <v>38</v>
      </c>
      <c r="AX1347" s="12" t="s">
        <v>80</v>
      </c>
      <c r="AY1347" s="144" t="s">
        <v>150</v>
      </c>
    </row>
    <row r="1348" spans="2:65" s="13" customFormat="1">
      <c r="B1348" s="149"/>
      <c r="D1348" s="143" t="s">
        <v>159</v>
      </c>
      <c r="E1348" s="150" t="s">
        <v>32</v>
      </c>
      <c r="F1348" s="151" t="s">
        <v>1573</v>
      </c>
      <c r="H1348" s="152">
        <v>548.96</v>
      </c>
      <c r="I1348" s="153"/>
      <c r="L1348" s="149"/>
      <c r="M1348" s="154"/>
      <c r="T1348" s="155"/>
      <c r="AT1348" s="150" t="s">
        <v>159</v>
      </c>
      <c r="AU1348" s="150" t="s">
        <v>89</v>
      </c>
      <c r="AV1348" s="13" t="s">
        <v>89</v>
      </c>
      <c r="AW1348" s="13" t="s">
        <v>38</v>
      </c>
      <c r="AX1348" s="13" t="s">
        <v>40</v>
      </c>
      <c r="AY1348" s="150" t="s">
        <v>150</v>
      </c>
    </row>
    <row r="1349" spans="2:65" s="11" customFormat="1" ht="22.8" customHeight="1">
      <c r="B1349" s="117"/>
      <c r="D1349" s="118" t="s">
        <v>79</v>
      </c>
      <c r="E1349" s="127" t="s">
        <v>1268</v>
      </c>
      <c r="F1349" s="127" t="s">
        <v>1269</v>
      </c>
      <c r="I1349" s="120"/>
      <c r="J1349" s="128">
        <f>BK1349</f>
        <v>0</v>
      </c>
      <c r="L1349" s="117"/>
      <c r="M1349" s="122"/>
      <c r="P1349" s="123">
        <f>SUM(P1350:P1578)</f>
        <v>0</v>
      </c>
      <c r="R1349" s="123">
        <f>SUM(R1350:R1578)</f>
        <v>36.547243300000005</v>
      </c>
      <c r="T1349" s="124">
        <f>SUM(T1350:T1578)</f>
        <v>0</v>
      </c>
      <c r="AR1349" s="118" t="s">
        <v>89</v>
      </c>
      <c r="AT1349" s="125" t="s">
        <v>79</v>
      </c>
      <c r="AU1349" s="125" t="s">
        <v>40</v>
      </c>
      <c r="AY1349" s="118" t="s">
        <v>150</v>
      </c>
      <c r="BK1349" s="126">
        <f>SUM(BK1350:BK1578)</f>
        <v>0</v>
      </c>
    </row>
    <row r="1350" spans="2:65" s="1" customFormat="1" ht="24.15" customHeight="1">
      <c r="B1350" s="34"/>
      <c r="C1350" s="129" t="s">
        <v>1043</v>
      </c>
      <c r="D1350" s="129" t="s">
        <v>152</v>
      </c>
      <c r="E1350" s="130" t="s">
        <v>2431</v>
      </c>
      <c r="F1350" s="131" t="s">
        <v>2432</v>
      </c>
      <c r="G1350" s="132" t="s">
        <v>155</v>
      </c>
      <c r="H1350" s="133">
        <v>1445.9770000000001</v>
      </c>
      <c r="I1350" s="134"/>
      <c r="J1350" s="135">
        <f>ROUND(I1350*H1350,2)</f>
        <v>0</v>
      </c>
      <c r="K1350" s="131" t="s">
        <v>172</v>
      </c>
      <c r="L1350" s="34"/>
      <c r="M1350" s="136" t="s">
        <v>32</v>
      </c>
      <c r="N1350" s="137" t="s">
        <v>51</v>
      </c>
      <c r="P1350" s="138">
        <f>O1350*H1350</f>
        <v>0</v>
      </c>
      <c r="Q1350" s="138">
        <v>0</v>
      </c>
      <c r="R1350" s="138">
        <f>Q1350*H1350</f>
        <v>0</v>
      </c>
      <c r="S1350" s="138">
        <v>0</v>
      </c>
      <c r="T1350" s="139">
        <f>S1350*H1350</f>
        <v>0</v>
      </c>
      <c r="AR1350" s="140" t="s">
        <v>244</v>
      </c>
      <c r="AT1350" s="140" t="s">
        <v>152</v>
      </c>
      <c r="AU1350" s="140" t="s">
        <v>89</v>
      </c>
      <c r="AY1350" s="18" t="s">
        <v>150</v>
      </c>
      <c r="BE1350" s="141">
        <f>IF(N1350="základní",J1350,0)</f>
        <v>0</v>
      </c>
      <c r="BF1350" s="141">
        <f>IF(N1350="snížená",J1350,0)</f>
        <v>0</v>
      </c>
      <c r="BG1350" s="141">
        <f>IF(N1350="zákl. přenesená",J1350,0)</f>
        <v>0</v>
      </c>
      <c r="BH1350" s="141">
        <f>IF(N1350="sníž. přenesená",J1350,0)</f>
        <v>0</v>
      </c>
      <c r="BI1350" s="141">
        <f>IF(N1350="nulová",J1350,0)</f>
        <v>0</v>
      </c>
      <c r="BJ1350" s="18" t="s">
        <v>40</v>
      </c>
      <c r="BK1350" s="141">
        <f>ROUND(I1350*H1350,2)</f>
        <v>0</v>
      </c>
      <c r="BL1350" s="18" t="s">
        <v>244</v>
      </c>
      <c r="BM1350" s="140" t="s">
        <v>2433</v>
      </c>
    </row>
    <row r="1351" spans="2:65" s="1" customFormat="1">
      <c r="B1351" s="34"/>
      <c r="D1351" s="163" t="s">
        <v>174</v>
      </c>
      <c r="F1351" s="164" t="s">
        <v>2434</v>
      </c>
      <c r="I1351" s="165"/>
      <c r="L1351" s="34"/>
      <c r="M1351" s="166"/>
      <c r="T1351" s="55"/>
      <c r="AT1351" s="18" t="s">
        <v>174</v>
      </c>
      <c r="AU1351" s="18" t="s">
        <v>89</v>
      </c>
    </row>
    <row r="1352" spans="2:65" s="12" customFormat="1">
      <c r="B1352" s="142"/>
      <c r="D1352" s="143" t="s">
        <v>159</v>
      </c>
      <c r="E1352" s="144" t="s">
        <v>32</v>
      </c>
      <c r="F1352" s="145" t="s">
        <v>1603</v>
      </c>
      <c r="H1352" s="144" t="s">
        <v>32</v>
      </c>
      <c r="I1352" s="146"/>
      <c r="L1352" s="142"/>
      <c r="M1352" s="147"/>
      <c r="T1352" s="148"/>
      <c r="AT1352" s="144" t="s">
        <v>159</v>
      </c>
      <c r="AU1352" s="144" t="s">
        <v>89</v>
      </c>
      <c r="AV1352" s="12" t="s">
        <v>40</v>
      </c>
      <c r="AW1352" s="12" t="s">
        <v>38</v>
      </c>
      <c r="AX1352" s="12" t="s">
        <v>80</v>
      </c>
      <c r="AY1352" s="144" t="s">
        <v>150</v>
      </c>
    </row>
    <row r="1353" spans="2:65" s="12" customFormat="1">
      <c r="B1353" s="142"/>
      <c r="D1353" s="143" t="s">
        <v>159</v>
      </c>
      <c r="E1353" s="144" t="s">
        <v>32</v>
      </c>
      <c r="F1353" s="145" t="s">
        <v>1653</v>
      </c>
      <c r="H1353" s="144" t="s">
        <v>32</v>
      </c>
      <c r="I1353" s="146"/>
      <c r="L1353" s="142"/>
      <c r="M1353" s="147"/>
      <c r="T1353" s="148"/>
      <c r="AT1353" s="144" t="s">
        <v>159</v>
      </c>
      <c r="AU1353" s="144" t="s">
        <v>89</v>
      </c>
      <c r="AV1353" s="12" t="s">
        <v>40</v>
      </c>
      <c r="AW1353" s="12" t="s">
        <v>38</v>
      </c>
      <c r="AX1353" s="12" t="s">
        <v>80</v>
      </c>
      <c r="AY1353" s="144" t="s">
        <v>150</v>
      </c>
    </row>
    <row r="1354" spans="2:65" s="12" customFormat="1">
      <c r="B1354" s="142"/>
      <c r="D1354" s="143" t="s">
        <v>159</v>
      </c>
      <c r="E1354" s="144" t="s">
        <v>32</v>
      </c>
      <c r="F1354" s="145" t="s">
        <v>1654</v>
      </c>
      <c r="H1354" s="144" t="s">
        <v>32</v>
      </c>
      <c r="I1354" s="146"/>
      <c r="L1354" s="142"/>
      <c r="M1354" s="147"/>
      <c r="T1354" s="148"/>
      <c r="AT1354" s="144" t="s">
        <v>159</v>
      </c>
      <c r="AU1354" s="144" t="s">
        <v>89</v>
      </c>
      <c r="AV1354" s="12" t="s">
        <v>40</v>
      </c>
      <c r="AW1354" s="12" t="s">
        <v>38</v>
      </c>
      <c r="AX1354" s="12" t="s">
        <v>80</v>
      </c>
      <c r="AY1354" s="144" t="s">
        <v>150</v>
      </c>
    </row>
    <row r="1355" spans="2:65" s="12" customFormat="1">
      <c r="B1355" s="142"/>
      <c r="D1355" s="143" t="s">
        <v>159</v>
      </c>
      <c r="E1355" s="144" t="s">
        <v>32</v>
      </c>
      <c r="F1355" s="145" t="s">
        <v>1655</v>
      </c>
      <c r="H1355" s="144" t="s">
        <v>32</v>
      </c>
      <c r="I1355" s="146"/>
      <c r="L1355" s="142"/>
      <c r="M1355" s="147"/>
      <c r="T1355" s="148"/>
      <c r="AT1355" s="144" t="s">
        <v>159</v>
      </c>
      <c r="AU1355" s="144" t="s">
        <v>89</v>
      </c>
      <c r="AV1355" s="12" t="s">
        <v>40</v>
      </c>
      <c r="AW1355" s="12" t="s">
        <v>38</v>
      </c>
      <c r="AX1355" s="12" t="s">
        <v>80</v>
      </c>
      <c r="AY1355" s="144" t="s">
        <v>150</v>
      </c>
    </row>
    <row r="1356" spans="2:65" s="12" customFormat="1">
      <c r="B1356" s="142"/>
      <c r="D1356" s="143" t="s">
        <v>159</v>
      </c>
      <c r="E1356" s="144" t="s">
        <v>32</v>
      </c>
      <c r="F1356" s="145" t="s">
        <v>1656</v>
      </c>
      <c r="H1356" s="144" t="s">
        <v>32</v>
      </c>
      <c r="I1356" s="146"/>
      <c r="L1356" s="142"/>
      <c r="M1356" s="147"/>
      <c r="T1356" s="148"/>
      <c r="AT1356" s="144" t="s">
        <v>159</v>
      </c>
      <c r="AU1356" s="144" t="s">
        <v>89</v>
      </c>
      <c r="AV1356" s="12" t="s">
        <v>40</v>
      </c>
      <c r="AW1356" s="12" t="s">
        <v>38</v>
      </c>
      <c r="AX1356" s="12" t="s">
        <v>80</v>
      </c>
      <c r="AY1356" s="144" t="s">
        <v>150</v>
      </c>
    </row>
    <row r="1357" spans="2:65" s="12" customFormat="1">
      <c r="B1357" s="142"/>
      <c r="D1357" s="143" t="s">
        <v>159</v>
      </c>
      <c r="E1357" s="144" t="s">
        <v>32</v>
      </c>
      <c r="F1357" s="145" t="s">
        <v>1657</v>
      </c>
      <c r="H1357" s="144" t="s">
        <v>32</v>
      </c>
      <c r="I1357" s="146"/>
      <c r="L1357" s="142"/>
      <c r="M1357" s="147"/>
      <c r="T1357" s="148"/>
      <c r="AT1357" s="144" t="s">
        <v>159</v>
      </c>
      <c r="AU1357" s="144" t="s">
        <v>89</v>
      </c>
      <c r="AV1357" s="12" t="s">
        <v>40</v>
      </c>
      <c r="AW1357" s="12" t="s">
        <v>38</v>
      </c>
      <c r="AX1357" s="12" t="s">
        <v>80</v>
      </c>
      <c r="AY1357" s="144" t="s">
        <v>150</v>
      </c>
    </row>
    <row r="1358" spans="2:65" s="12" customFormat="1">
      <c r="B1358" s="142"/>
      <c r="D1358" s="143" t="s">
        <v>159</v>
      </c>
      <c r="E1358" s="144" t="s">
        <v>32</v>
      </c>
      <c r="F1358" s="145" t="s">
        <v>1658</v>
      </c>
      <c r="H1358" s="144" t="s">
        <v>32</v>
      </c>
      <c r="I1358" s="146"/>
      <c r="L1358" s="142"/>
      <c r="M1358" s="147"/>
      <c r="T1358" s="148"/>
      <c r="AT1358" s="144" t="s">
        <v>159</v>
      </c>
      <c r="AU1358" s="144" t="s">
        <v>89</v>
      </c>
      <c r="AV1358" s="12" t="s">
        <v>40</v>
      </c>
      <c r="AW1358" s="12" t="s">
        <v>38</v>
      </c>
      <c r="AX1358" s="12" t="s">
        <v>80</v>
      </c>
      <c r="AY1358" s="144" t="s">
        <v>150</v>
      </c>
    </row>
    <row r="1359" spans="2:65" s="12" customFormat="1">
      <c r="B1359" s="142"/>
      <c r="D1359" s="143" t="s">
        <v>159</v>
      </c>
      <c r="E1359" s="144" t="s">
        <v>32</v>
      </c>
      <c r="F1359" s="145" t="s">
        <v>1659</v>
      </c>
      <c r="H1359" s="144" t="s">
        <v>32</v>
      </c>
      <c r="I1359" s="146"/>
      <c r="L1359" s="142"/>
      <c r="M1359" s="147"/>
      <c r="T1359" s="148"/>
      <c r="AT1359" s="144" t="s">
        <v>159</v>
      </c>
      <c r="AU1359" s="144" t="s">
        <v>89</v>
      </c>
      <c r="AV1359" s="12" t="s">
        <v>40</v>
      </c>
      <c r="AW1359" s="12" t="s">
        <v>38</v>
      </c>
      <c r="AX1359" s="12" t="s">
        <v>80</v>
      </c>
      <c r="AY1359" s="144" t="s">
        <v>150</v>
      </c>
    </row>
    <row r="1360" spans="2:65" s="12" customFormat="1">
      <c r="B1360" s="142"/>
      <c r="D1360" s="143" t="s">
        <v>159</v>
      </c>
      <c r="E1360" s="144" t="s">
        <v>32</v>
      </c>
      <c r="F1360" s="145" t="s">
        <v>1660</v>
      </c>
      <c r="H1360" s="144" t="s">
        <v>32</v>
      </c>
      <c r="I1360" s="146"/>
      <c r="L1360" s="142"/>
      <c r="M1360" s="147"/>
      <c r="T1360" s="148"/>
      <c r="AT1360" s="144" t="s">
        <v>159</v>
      </c>
      <c r="AU1360" s="144" t="s">
        <v>89</v>
      </c>
      <c r="AV1360" s="12" t="s">
        <v>40</v>
      </c>
      <c r="AW1360" s="12" t="s">
        <v>38</v>
      </c>
      <c r="AX1360" s="12" t="s">
        <v>80</v>
      </c>
      <c r="AY1360" s="144" t="s">
        <v>150</v>
      </c>
    </row>
    <row r="1361" spans="2:51" s="12" customFormat="1">
      <c r="B1361" s="142"/>
      <c r="D1361" s="143" t="s">
        <v>159</v>
      </c>
      <c r="E1361" s="144" t="s">
        <v>32</v>
      </c>
      <c r="F1361" s="145" t="s">
        <v>1661</v>
      </c>
      <c r="H1361" s="144" t="s">
        <v>32</v>
      </c>
      <c r="I1361" s="146"/>
      <c r="L1361" s="142"/>
      <c r="M1361" s="147"/>
      <c r="T1361" s="148"/>
      <c r="AT1361" s="144" t="s">
        <v>159</v>
      </c>
      <c r="AU1361" s="144" t="s">
        <v>89</v>
      </c>
      <c r="AV1361" s="12" t="s">
        <v>40</v>
      </c>
      <c r="AW1361" s="12" t="s">
        <v>38</v>
      </c>
      <c r="AX1361" s="12" t="s">
        <v>80</v>
      </c>
      <c r="AY1361" s="144" t="s">
        <v>150</v>
      </c>
    </row>
    <row r="1362" spans="2:51" s="12" customFormat="1">
      <c r="B1362" s="142"/>
      <c r="D1362" s="143" t="s">
        <v>159</v>
      </c>
      <c r="E1362" s="144" t="s">
        <v>32</v>
      </c>
      <c r="F1362" s="145" t="s">
        <v>1662</v>
      </c>
      <c r="H1362" s="144" t="s">
        <v>32</v>
      </c>
      <c r="I1362" s="146"/>
      <c r="L1362" s="142"/>
      <c r="M1362" s="147"/>
      <c r="T1362" s="148"/>
      <c r="AT1362" s="144" t="s">
        <v>159</v>
      </c>
      <c r="AU1362" s="144" t="s">
        <v>89</v>
      </c>
      <c r="AV1362" s="12" t="s">
        <v>40</v>
      </c>
      <c r="AW1362" s="12" t="s">
        <v>38</v>
      </c>
      <c r="AX1362" s="12" t="s">
        <v>80</v>
      </c>
      <c r="AY1362" s="144" t="s">
        <v>150</v>
      </c>
    </row>
    <row r="1363" spans="2:51" s="12" customFormat="1">
      <c r="B1363" s="142"/>
      <c r="D1363" s="143" t="s">
        <v>159</v>
      </c>
      <c r="E1363" s="144" t="s">
        <v>32</v>
      </c>
      <c r="F1363" s="145" t="s">
        <v>1663</v>
      </c>
      <c r="H1363" s="144" t="s">
        <v>32</v>
      </c>
      <c r="I1363" s="146"/>
      <c r="L1363" s="142"/>
      <c r="M1363" s="147"/>
      <c r="T1363" s="148"/>
      <c r="AT1363" s="144" t="s">
        <v>159</v>
      </c>
      <c r="AU1363" s="144" t="s">
        <v>89</v>
      </c>
      <c r="AV1363" s="12" t="s">
        <v>40</v>
      </c>
      <c r="AW1363" s="12" t="s">
        <v>38</v>
      </c>
      <c r="AX1363" s="12" t="s">
        <v>80</v>
      </c>
      <c r="AY1363" s="144" t="s">
        <v>150</v>
      </c>
    </row>
    <row r="1364" spans="2:51" s="12" customFormat="1">
      <c r="B1364" s="142"/>
      <c r="D1364" s="143" t="s">
        <v>159</v>
      </c>
      <c r="E1364" s="144" t="s">
        <v>32</v>
      </c>
      <c r="F1364" s="145" t="s">
        <v>1664</v>
      </c>
      <c r="H1364" s="144" t="s">
        <v>32</v>
      </c>
      <c r="I1364" s="146"/>
      <c r="L1364" s="142"/>
      <c r="M1364" s="147"/>
      <c r="T1364" s="148"/>
      <c r="AT1364" s="144" t="s">
        <v>159</v>
      </c>
      <c r="AU1364" s="144" t="s">
        <v>89</v>
      </c>
      <c r="AV1364" s="12" t="s">
        <v>40</v>
      </c>
      <c r="AW1364" s="12" t="s">
        <v>38</v>
      </c>
      <c r="AX1364" s="12" t="s">
        <v>80</v>
      </c>
      <c r="AY1364" s="144" t="s">
        <v>150</v>
      </c>
    </row>
    <row r="1365" spans="2:51" s="12" customFormat="1">
      <c r="B1365" s="142"/>
      <c r="D1365" s="143" t="s">
        <v>159</v>
      </c>
      <c r="E1365" s="144" t="s">
        <v>32</v>
      </c>
      <c r="F1365" s="145" t="s">
        <v>1665</v>
      </c>
      <c r="H1365" s="144" t="s">
        <v>32</v>
      </c>
      <c r="I1365" s="146"/>
      <c r="L1365" s="142"/>
      <c r="M1365" s="147"/>
      <c r="T1365" s="148"/>
      <c r="AT1365" s="144" t="s">
        <v>159</v>
      </c>
      <c r="AU1365" s="144" t="s">
        <v>89</v>
      </c>
      <c r="AV1365" s="12" t="s">
        <v>40</v>
      </c>
      <c r="AW1365" s="12" t="s">
        <v>38</v>
      </c>
      <c r="AX1365" s="12" t="s">
        <v>80</v>
      </c>
      <c r="AY1365" s="144" t="s">
        <v>150</v>
      </c>
    </row>
    <row r="1366" spans="2:51" s="12" customFormat="1">
      <c r="B1366" s="142"/>
      <c r="D1366" s="143" t="s">
        <v>159</v>
      </c>
      <c r="E1366" s="144" t="s">
        <v>32</v>
      </c>
      <c r="F1366" s="145" t="s">
        <v>1666</v>
      </c>
      <c r="H1366" s="144" t="s">
        <v>32</v>
      </c>
      <c r="I1366" s="146"/>
      <c r="L1366" s="142"/>
      <c r="M1366" s="147"/>
      <c r="T1366" s="148"/>
      <c r="AT1366" s="144" t="s">
        <v>159</v>
      </c>
      <c r="AU1366" s="144" t="s">
        <v>89</v>
      </c>
      <c r="AV1366" s="12" t="s">
        <v>40</v>
      </c>
      <c r="AW1366" s="12" t="s">
        <v>38</v>
      </c>
      <c r="AX1366" s="12" t="s">
        <v>80</v>
      </c>
      <c r="AY1366" s="144" t="s">
        <v>150</v>
      </c>
    </row>
    <row r="1367" spans="2:51" s="12" customFormat="1">
      <c r="B1367" s="142"/>
      <c r="D1367" s="143" t="s">
        <v>159</v>
      </c>
      <c r="E1367" s="144" t="s">
        <v>32</v>
      </c>
      <c r="F1367" s="145" t="s">
        <v>1667</v>
      </c>
      <c r="H1367" s="144" t="s">
        <v>32</v>
      </c>
      <c r="I1367" s="146"/>
      <c r="L1367" s="142"/>
      <c r="M1367" s="147"/>
      <c r="T1367" s="148"/>
      <c r="AT1367" s="144" t="s">
        <v>159</v>
      </c>
      <c r="AU1367" s="144" t="s">
        <v>89</v>
      </c>
      <c r="AV1367" s="12" t="s">
        <v>40</v>
      </c>
      <c r="AW1367" s="12" t="s">
        <v>38</v>
      </c>
      <c r="AX1367" s="12" t="s">
        <v>80</v>
      </c>
      <c r="AY1367" s="144" t="s">
        <v>150</v>
      </c>
    </row>
    <row r="1368" spans="2:51" s="12" customFormat="1">
      <c r="B1368" s="142"/>
      <c r="D1368" s="143" t="s">
        <v>159</v>
      </c>
      <c r="E1368" s="144" t="s">
        <v>32</v>
      </c>
      <c r="F1368" s="145" t="s">
        <v>1668</v>
      </c>
      <c r="H1368" s="144" t="s">
        <v>32</v>
      </c>
      <c r="I1368" s="146"/>
      <c r="L1368" s="142"/>
      <c r="M1368" s="147"/>
      <c r="T1368" s="148"/>
      <c r="AT1368" s="144" t="s">
        <v>159</v>
      </c>
      <c r="AU1368" s="144" t="s">
        <v>89</v>
      </c>
      <c r="AV1368" s="12" t="s">
        <v>40</v>
      </c>
      <c r="AW1368" s="12" t="s">
        <v>38</v>
      </c>
      <c r="AX1368" s="12" t="s">
        <v>80</v>
      </c>
      <c r="AY1368" s="144" t="s">
        <v>150</v>
      </c>
    </row>
    <row r="1369" spans="2:51" s="12" customFormat="1">
      <c r="B1369" s="142"/>
      <c r="D1369" s="143" t="s">
        <v>159</v>
      </c>
      <c r="E1369" s="144" t="s">
        <v>32</v>
      </c>
      <c r="F1369" s="145" t="s">
        <v>1669</v>
      </c>
      <c r="H1369" s="144" t="s">
        <v>32</v>
      </c>
      <c r="I1369" s="146"/>
      <c r="L1369" s="142"/>
      <c r="M1369" s="147"/>
      <c r="T1369" s="148"/>
      <c r="AT1369" s="144" t="s">
        <v>159</v>
      </c>
      <c r="AU1369" s="144" t="s">
        <v>89</v>
      </c>
      <c r="AV1369" s="12" t="s">
        <v>40</v>
      </c>
      <c r="AW1369" s="12" t="s">
        <v>38</v>
      </c>
      <c r="AX1369" s="12" t="s">
        <v>80</v>
      </c>
      <c r="AY1369" s="144" t="s">
        <v>150</v>
      </c>
    </row>
    <row r="1370" spans="2:51" s="12" customFormat="1">
      <c r="B1370" s="142"/>
      <c r="D1370" s="143" t="s">
        <v>159</v>
      </c>
      <c r="E1370" s="144" t="s">
        <v>32</v>
      </c>
      <c r="F1370" s="145" t="s">
        <v>1670</v>
      </c>
      <c r="H1370" s="144" t="s">
        <v>32</v>
      </c>
      <c r="I1370" s="146"/>
      <c r="L1370" s="142"/>
      <c r="M1370" s="147"/>
      <c r="T1370" s="148"/>
      <c r="AT1370" s="144" t="s">
        <v>159</v>
      </c>
      <c r="AU1370" s="144" t="s">
        <v>89</v>
      </c>
      <c r="AV1370" s="12" t="s">
        <v>40</v>
      </c>
      <c r="AW1370" s="12" t="s">
        <v>38</v>
      </c>
      <c r="AX1370" s="12" t="s">
        <v>80</v>
      </c>
      <c r="AY1370" s="144" t="s">
        <v>150</v>
      </c>
    </row>
    <row r="1371" spans="2:51" s="12" customFormat="1">
      <c r="B1371" s="142"/>
      <c r="D1371" s="143" t="s">
        <v>159</v>
      </c>
      <c r="E1371" s="144" t="s">
        <v>32</v>
      </c>
      <c r="F1371" s="145" t="s">
        <v>1671</v>
      </c>
      <c r="H1371" s="144" t="s">
        <v>32</v>
      </c>
      <c r="I1371" s="146"/>
      <c r="L1371" s="142"/>
      <c r="M1371" s="147"/>
      <c r="T1371" s="148"/>
      <c r="AT1371" s="144" t="s">
        <v>159</v>
      </c>
      <c r="AU1371" s="144" t="s">
        <v>89</v>
      </c>
      <c r="AV1371" s="12" t="s">
        <v>40</v>
      </c>
      <c r="AW1371" s="12" t="s">
        <v>38</v>
      </c>
      <c r="AX1371" s="12" t="s">
        <v>80</v>
      </c>
      <c r="AY1371" s="144" t="s">
        <v>150</v>
      </c>
    </row>
    <row r="1372" spans="2:51" s="12" customFormat="1">
      <c r="B1372" s="142"/>
      <c r="D1372" s="143" t="s">
        <v>159</v>
      </c>
      <c r="E1372" s="144" t="s">
        <v>32</v>
      </c>
      <c r="F1372" s="145" t="s">
        <v>1672</v>
      </c>
      <c r="H1372" s="144" t="s">
        <v>32</v>
      </c>
      <c r="I1372" s="146"/>
      <c r="L1372" s="142"/>
      <c r="M1372" s="147"/>
      <c r="T1372" s="148"/>
      <c r="AT1372" s="144" t="s">
        <v>159</v>
      </c>
      <c r="AU1372" s="144" t="s">
        <v>89</v>
      </c>
      <c r="AV1372" s="12" t="s">
        <v>40</v>
      </c>
      <c r="AW1372" s="12" t="s">
        <v>38</v>
      </c>
      <c r="AX1372" s="12" t="s">
        <v>80</v>
      </c>
      <c r="AY1372" s="144" t="s">
        <v>150</v>
      </c>
    </row>
    <row r="1373" spans="2:51" s="12" customFormat="1">
      <c r="B1373" s="142"/>
      <c r="D1373" s="143" t="s">
        <v>159</v>
      </c>
      <c r="E1373" s="144" t="s">
        <v>32</v>
      </c>
      <c r="F1373" s="145" t="s">
        <v>1673</v>
      </c>
      <c r="H1373" s="144" t="s">
        <v>32</v>
      </c>
      <c r="I1373" s="146"/>
      <c r="L1373" s="142"/>
      <c r="M1373" s="147"/>
      <c r="T1373" s="148"/>
      <c r="AT1373" s="144" t="s">
        <v>159</v>
      </c>
      <c r="AU1373" s="144" t="s">
        <v>89</v>
      </c>
      <c r="AV1373" s="12" t="s">
        <v>40</v>
      </c>
      <c r="AW1373" s="12" t="s">
        <v>38</v>
      </c>
      <c r="AX1373" s="12" t="s">
        <v>80</v>
      </c>
      <c r="AY1373" s="144" t="s">
        <v>150</v>
      </c>
    </row>
    <row r="1374" spans="2:51" s="12" customFormat="1">
      <c r="B1374" s="142"/>
      <c r="D1374" s="143" t="s">
        <v>159</v>
      </c>
      <c r="E1374" s="144" t="s">
        <v>32</v>
      </c>
      <c r="F1374" s="145" t="s">
        <v>1674</v>
      </c>
      <c r="H1374" s="144" t="s">
        <v>32</v>
      </c>
      <c r="I1374" s="146"/>
      <c r="L1374" s="142"/>
      <c r="M1374" s="147"/>
      <c r="T1374" s="148"/>
      <c r="AT1374" s="144" t="s">
        <v>159</v>
      </c>
      <c r="AU1374" s="144" t="s">
        <v>89</v>
      </c>
      <c r="AV1374" s="12" t="s">
        <v>40</v>
      </c>
      <c r="AW1374" s="12" t="s">
        <v>38</v>
      </c>
      <c r="AX1374" s="12" t="s">
        <v>80</v>
      </c>
      <c r="AY1374" s="144" t="s">
        <v>150</v>
      </c>
    </row>
    <row r="1375" spans="2:51" s="12" customFormat="1">
      <c r="B1375" s="142"/>
      <c r="D1375" s="143" t="s">
        <v>159</v>
      </c>
      <c r="E1375" s="144" t="s">
        <v>32</v>
      </c>
      <c r="F1375" s="145" t="s">
        <v>1675</v>
      </c>
      <c r="H1375" s="144" t="s">
        <v>32</v>
      </c>
      <c r="I1375" s="146"/>
      <c r="L1375" s="142"/>
      <c r="M1375" s="147"/>
      <c r="T1375" s="148"/>
      <c r="AT1375" s="144" t="s">
        <v>159</v>
      </c>
      <c r="AU1375" s="144" t="s">
        <v>89</v>
      </c>
      <c r="AV1375" s="12" t="s">
        <v>40</v>
      </c>
      <c r="AW1375" s="12" t="s">
        <v>38</v>
      </c>
      <c r="AX1375" s="12" t="s">
        <v>80</v>
      </c>
      <c r="AY1375" s="144" t="s">
        <v>150</v>
      </c>
    </row>
    <row r="1376" spans="2:51" s="12" customFormat="1">
      <c r="B1376" s="142"/>
      <c r="D1376" s="143" t="s">
        <v>159</v>
      </c>
      <c r="E1376" s="144" t="s">
        <v>32</v>
      </c>
      <c r="F1376" s="145" t="s">
        <v>1676</v>
      </c>
      <c r="H1376" s="144" t="s">
        <v>32</v>
      </c>
      <c r="I1376" s="146"/>
      <c r="L1376" s="142"/>
      <c r="M1376" s="147"/>
      <c r="T1376" s="148"/>
      <c r="AT1376" s="144" t="s">
        <v>159</v>
      </c>
      <c r="AU1376" s="144" t="s">
        <v>89</v>
      </c>
      <c r="AV1376" s="12" t="s">
        <v>40</v>
      </c>
      <c r="AW1376" s="12" t="s">
        <v>38</v>
      </c>
      <c r="AX1376" s="12" t="s">
        <v>80</v>
      </c>
      <c r="AY1376" s="144" t="s">
        <v>150</v>
      </c>
    </row>
    <row r="1377" spans="2:51" s="12" customFormat="1">
      <c r="B1377" s="142"/>
      <c r="D1377" s="143" t="s">
        <v>159</v>
      </c>
      <c r="E1377" s="144" t="s">
        <v>32</v>
      </c>
      <c r="F1377" s="145" t="s">
        <v>1677</v>
      </c>
      <c r="H1377" s="144" t="s">
        <v>32</v>
      </c>
      <c r="I1377" s="146"/>
      <c r="L1377" s="142"/>
      <c r="M1377" s="147"/>
      <c r="T1377" s="148"/>
      <c r="AT1377" s="144" t="s">
        <v>159</v>
      </c>
      <c r="AU1377" s="144" t="s">
        <v>89</v>
      </c>
      <c r="AV1377" s="12" t="s">
        <v>40</v>
      </c>
      <c r="AW1377" s="12" t="s">
        <v>38</v>
      </c>
      <c r="AX1377" s="12" t="s">
        <v>80</v>
      </c>
      <c r="AY1377" s="144" t="s">
        <v>150</v>
      </c>
    </row>
    <row r="1378" spans="2:51" s="12" customFormat="1">
      <c r="B1378" s="142"/>
      <c r="D1378" s="143" t="s">
        <v>159</v>
      </c>
      <c r="E1378" s="144" t="s">
        <v>32</v>
      </c>
      <c r="F1378" s="145" t="s">
        <v>1678</v>
      </c>
      <c r="H1378" s="144" t="s">
        <v>32</v>
      </c>
      <c r="I1378" s="146"/>
      <c r="L1378" s="142"/>
      <c r="M1378" s="147"/>
      <c r="T1378" s="148"/>
      <c r="AT1378" s="144" t="s">
        <v>159</v>
      </c>
      <c r="AU1378" s="144" t="s">
        <v>89</v>
      </c>
      <c r="AV1378" s="12" t="s">
        <v>40</v>
      </c>
      <c r="AW1378" s="12" t="s">
        <v>38</v>
      </c>
      <c r="AX1378" s="12" t="s">
        <v>80</v>
      </c>
      <c r="AY1378" s="144" t="s">
        <v>150</v>
      </c>
    </row>
    <row r="1379" spans="2:51" s="12" customFormat="1">
      <c r="B1379" s="142"/>
      <c r="D1379" s="143" t="s">
        <v>159</v>
      </c>
      <c r="E1379" s="144" t="s">
        <v>32</v>
      </c>
      <c r="F1379" s="145" t="s">
        <v>1679</v>
      </c>
      <c r="H1379" s="144" t="s">
        <v>32</v>
      </c>
      <c r="I1379" s="146"/>
      <c r="L1379" s="142"/>
      <c r="M1379" s="147"/>
      <c r="T1379" s="148"/>
      <c r="AT1379" s="144" t="s">
        <v>159</v>
      </c>
      <c r="AU1379" s="144" t="s">
        <v>89</v>
      </c>
      <c r="AV1379" s="12" t="s">
        <v>40</v>
      </c>
      <c r="AW1379" s="12" t="s">
        <v>38</v>
      </c>
      <c r="AX1379" s="12" t="s">
        <v>80</v>
      </c>
      <c r="AY1379" s="144" t="s">
        <v>150</v>
      </c>
    </row>
    <row r="1380" spans="2:51" s="12" customFormat="1">
      <c r="B1380" s="142"/>
      <c r="D1380" s="143" t="s">
        <v>159</v>
      </c>
      <c r="E1380" s="144" t="s">
        <v>32</v>
      </c>
      <c r="F1380" s="145" t="s">
        <v>1680</v>
      </c>
      <c r="H1380" s="144" t="s">
        <v>32</v>
      </c>
      <c r="I1380" s="146"/>
      <c r="L1380" s="142"/>
      <c r="M1380" s="147"/>
      <c r="T1380" s="148"/>
      <c r="AT1380" s="144" t="s">
        <v>159</v>
      </c>
      <c r="AU1380" s="144" t="s">
        <v>89</v>
      </c>
      <c r="AV1380" s="12" t="s">
        <v>40</v>
      </c>
      <c r="AW1380" s="12" t="s">
        <v>38</v>
      </c>
      <c r="AX1380" s="12" t="s">
        <v>80</v>
      </c>
      <c r="AY1380" s="144" t="s">
        <v>150</v>
      </c>
    </row>
    <row r="1381" spans="2:51" s="12" customFormat="1">
      <c r="B1381" s="142"/>
      <c r="D1381" s="143" t="s">
        <v>159</v>
      </c>
      <c r="E1381" s="144" t="s">
        <v>32</v>
      </c>
      <c r="F1381" s="145" t="s">
        <v>1681</v>
      </c>
      <c r="H1381" s="144" t="s">
        <v>32</v>
      </c>
      <c r="I1381" s="146"/>
      <c r="L1381" s="142"/>
      <c r="M1381" s="147"/>
      <c r="T1381" s="148"/>
      <c r="AT1381" s="144" t="s">
        <v>159</v>
      </c>
      <c r="AU1381" s="144" t="s">
        <v>89</v>
      </c>
      <c r="AV1381" s="12" t="s">
        <v>40</v>
      </c>
      <c r="AW1381" s="12" t="s">
        <v>38</v>
      </c>
      <c r="AX1381" s="12" t="s">
        <v>80</v>
      </c>
      <c r="AY1381" s="144" t="s">
        <v>150</v>
      </c>
    </row>
    <row r="1382" spans="2:51" s="12" customFormat="1">
      <c r="B1382" s="142"/>
      <c r="D1382" s="143" t="s">
        <v>159</v>
      </c>
      <c r="E1382" s="144" t="s">
        <v>32</v>
      </c>
      <c r="F1382" s="145" t="s">
        <v>1682</v>
      </c>
      <c r="H1382" s="144" t="s">
        <v>32</v>
      </c>
      <c r="I1382" s="146"/>
      <c r="L1382" s="142"/>
      <c r="M1382" s="147"/>
      <c r="T1382" s="148"/>
      <c r="AT1382" s="144" t="s">
        <v>159</v>
      </c>
      <c r="AU1382" s="144" t="s">
        <v>89</v>
      </c>
      <c r="AV1382" s="12" t="s">
        <v>40</v>
      </c>
      <c r="AW1382" s="12" t="s">
        <v>38</v>
      </c>
      <c r="AX1382" s="12" t="s">
        <v>80</v>
      </c>
      <c r="AY1382" s="144" t="s">
        <v>150</v>
      </c>
    </row>
    <row r="1383" spans="2:51" s="12" customFormat="1">
      <c r="B1383" s="142"/>
      <c r="D1383" s="143" t="s">
        <v>159</v>
      </c>
      <c r="E1383" s="144" t="s">
        <v>32</v>
      </c>
      <c r="F1383" s="145" t="s">
        <v>1683</v>
      </c>
      <c r="H1383" s="144" t="s">
        <v>32</v>
      </c>
      <c r="I1383" s="146"/>
      <c r="L1383" s="142"/>
      <c r="M1383" s="147"/>
      <c r="T1383" s="148"/>
      <c r="AT1383" s="144" t="s">
        <v>159</v>
      </c>
      <c r="AU1383" s="144" t="s">
        <v>89</v>
      </c>
      <c r="AV1383" s="12" t="s">
        <v>40</v>
      </c>
      <c r="AW1383" s="12" t="s">
        <v>38</v>
      </c>
      <c r="AX1383" s="12" t="s">
        <v>80</v>
      </c>
      <c r="AY1383" s="144" t="s">
        <v>150</v>
      </c>
    </row>
    <row r="1384" spans="2:51" s="12" customFormat="1">
      <c r="B1384" s="142"/>
      <c r="D1384" s="143" t="s">
        <v>159</v>
      </c>
      <c r="E1384" s="144" t="s">
        <v>32</v>
      </c>
      <c r="F1384" s="145" t="s">
        <v>1684</v>
      </c>
      <c r="H1384" s="144" t="s">
        <v>32</v>
      </c>
      <c r="I1384" s="146"/>
      <c r="L1384" s="142"/>
      <c r="M1384" s="147"/>
      <c r="T1384" s="148"/>
      <c r="AT1384" s="144" t="s">
        <v>159</v>
      </c>
      <c r="AU1384" s="144" t="s">
        <v>89</v>
      </c>
      <c r="AV1384" s="12" t="s">
        <v>40</v>
      </c>
      <c r="AW1384" s="12" t="s">
        <v>38</v>
      </c>
      <c r="AX1384" s="12" t="s">
        <v>80</v>
      </c>
      <c r="AY1384" s="144" t="s">
        <v>150</v>
      </c>
    </row>
    <row r="1385" spans="2:51" s="12" customFormat="1">
      <c r="B1385" s="142"/>
      <c r="D1385" s="143" t="s">
        <v>159</v>
      </c>
      <c r="E1385" s="144" t="s">
        <v>32</v>
      </c>
      <c r="F1385" s="145" t="s">
        <v>1685</v>
      </c>
      <c r="H1385" s="144" t="s">
        <v>32</v>
      </c>
      <c r="I1385" s="146"/>
      <c r="L1385" s="142"/>
      <c r="M1385" s="147"/>
      <c r="T1385" s="148"/>
      <c r="AT1385" s="144" t="s">
        <v>159</v>
      </c>
      <c r="AU1385" s="144" t="s">
        <v>89</v>
      </c>
      <c r="AV1385" s="12" t="s">
        <v>40</v>
      </c>
      <c r="AW1385" s="12" t="s">
        <v>38</v>
      </c>
      <c r="AX1385" s="12" t="s">
        <v>80</v>
      </c>
      <c r="AY1385" s="144" t="s">
        <v>150</v>
      </c>
    </row>
    <row r="1386" spans="2:51" s="12" customFormat="1">
      <c r="B1386" s="142"/>
      <c r="D1386" s="143" t="s">
        <v>159</v>
      </c>
      <c r="E1386" s="144" t="s">
        <v>32</v>
      </c>
      <c r="F1386" s="145" t="s">
        <v>1686</v>
      </c>
      <c r="H1386" s="144" t="s">
        <v>32</v>
      </c>
      <c r="I1386" s="146"/>
      <c r="L1386" s="142"/>
      <c r="M1386" s="147"/>
      <c r="T1386" s="148"/>
      <c r="AT1386" s="144" t="s">
        <v>159</v>
      </c>
      <c r="AU1386" s="144" t="s">
        <v>89</v>
      </c>
      <c r="AV1386" s="12" t="s">
        <v>40</v>
      </c>
      <c r="AW1386" s="12" t="s">
        <v>38</v>
      </c>
      <c r="AX1386" s="12" t="s">
        <v>80</v>
      </c>
      <c r="AY1386" s="144" t="s">
        <v>150</v>
      </c>
    </row>
    <row r="1387" spans="2:51" s="12" customFormat="1">
      <c r="B1387" s="142"/>
      <c r="D1387" s="143" t="s">
        <v>159</v>
      </c>
      <c r="E1387" s="144" t="s">
        <v>32</v>
      </c>
      <c r="F1387" s="145" t="s">
        <v>1687</v>
      </c>
      <c r="H1387" s="144" t="s">
        <v>32</v>
      </c>
      <c r="I1387" s="146"/>
      <c r="L1387" s="142"/>
      <c r="M1387" s="147"/>
      <c r="T1387" s="148"/>
      <c r="AT1387" s="144" t="s">
        <v>159</v>
      </c>
      <c r="AU1387" s="144" t="s">
        <v>89</v>
      </c>
      <c r="AV1387" s="12" t="s">
        <v>40</v>
      </c>
      <c r="AW1387" s="12" t="s">
        <v>38</v>
      </c>
      <c r="AX1387" s="12" t="s">
        <v>80</v>
      </c>
      <c r="AY1387" s="144" t="s">
        <v>150</v>
      </c>
    </row>
    <row r="1388" spans="2:51" s="12" customFormat="1">
      <c r="B1388" s="142"/>
      <c r="D1388" s="143" t="s">
        <v>159</v>
      </c>
      <c r="E1388" s="144" t="s">
        <v>32</v>
      </c>
      <c r="F1388" s="145" t="s">
        <v>1688</v>
      </c>
      <c r="H1388" s="144" t="s">
        <v>32</v>
      </c>
      <c r="I1388" s="146"/>
      <c r="L1388" s="142"/>
      <c r="M1388" s="147"/>
      <c r="T1388" s="148"/>
      <c r="AT1388" s="144" t="s">
        <v>159</v>
      </c>
      <c r="AU1388" s="144" t="s">
        <v>89</v>
      </c>
      <c r="AV1388" s="12" t="s">
        <v>40</v>
      </c>
      <c r="AW1388" s="12" t="s">
        <v>38</v>
      </c>
      <c r="AX1388" s="12" t="s">
        <v>80</v>
      </c>
      <c r="AY1388" s="144" t="s">
        <v>150</v>
      </c>
    </row>
    <row r="1389" spans="2:51" s="12" customFormat="1">
      <c r="B1389" s="142"/>
      <c r="D1389" s="143" t="s">
        <v>159</v>
      </c>
      <c r="E1389" s="144" t="s">
        <v>32</v>
      </c>
      <c r="F1389" s="145" t="s">
        <v>1689</v>
      </c>
      <c r="H1389" s="144" t="s">
        <v>32</v>
      </c>
      <c r="I1389" s="146"/>
      <c r="L1389" s="142"/>
      <c r="M1389" s="147"/>
      <c r="T1389" s="148"/>
      <c r="AT1389" s="144" t="s">
        <v>159</v>
      </c>
      <c r="AU1389" s="144" t="s">
        <v>89</v>
      </c>
      <c r="AV1389" s="12" t="s">
        <v>40</v>
      </c>
      <c r="AW1389" s="12" t="s">
        <v>38</v>
      </c>
      <c r="AX1389" s="12" t="s">
        <v>80</v>
      </c>
      <c r="AY1389" s="144" t="s">
        <v>150</v>
      </c>
    </row>
    <row r="1390" spans="2:51" s="12" customFormat="1">
      <c r="B1390" s="142"/>
      <c r="D1390" s="143" t="s">
        <v>159</v>
      </c>
      <c r="E1390" s="144" t="s">
        <v>32</v>
      </c>
      <c r="F1390" s="145" t="s">
        <v>1690</v>
      </c>
      <c r="H1390" s="144" t="s">
        <v>32</v>
      </c>
      <c r="I1390" s="146"/>
      <c r="L1390" s="142"/>
      <c r="M1390" s="147"/>
      <c r="T1390" s="148"/>
      <c r="AT1390" s="144" t="s">
        <v>159</v>
      </c>
      <c r="AU1390" s="144" t="s">
        <v>89</v>
      </c>
      <c r="AV1390" s="12" t="s">
        <v>40</v>
      </c>
      <c r="AW1390" s="12" t="s">
        <v>38</v>
      </c>
      <c r="AX1390" s="12" t="s">
        <v>80</v>
      </c>
      <c r="AY1390" s="144" t="s">
        <v>150</v>
      </c>
    </row>
    <row r="1391" spans="2:51" s="12" customFormat="1">
      <c r="B1391" s="142"/>
      <c r="D1391" s="143" t="s">
        <v>159</v>
      </c>
      <c r="E1391" s="144" t="s">
        <v>32</v>
      </c>
      <c r="F1391" s="145" t="s">
        <v>1691</v>
      </c>
      <c r="H1391" s="144" t="s">
        <v>32</v>
      </c>
      <c r="I1391" s="146"/>
      <c r="L1391" s="142"/>
      <c r="M1391" s="147"/>
      <c r="T1391" s="148"/>
      <c r="AT1391" s="144" t="s">
        <v>159</v>
      </c>
      <c r="AU1391" s="144" t="s">
        <v>89</v>
      </c>
      <c r="AV1391" s="12" t="s">
        <v>40</v>
      </c>
      <c r="AW1391" s="12" t="s">
        <v>38</v>
      </c>
      <c r="AX1391" s="12" t="s">
        <v>80</v>
      </c>
      <c r="AY1391" s="144" t="s">
        <v>150</v>
      </c>
    </row>
    <row r="1392" spans="2:51" s="12" customFormat="1">
      <c r="B1392" s="142"/>
      <c r="D1392" s="143" t="s">
        <v>159</v>
      </c>
      <c r="E1392" s="144" t="s">
        <v>32</v>
      </c>
      <c r="F1392" s="145" t="s">
        <v>1692</v>
      </c>
      <c r="H1392" s="144" t="s">
        <v>32</v>
      </c>
      <c r="I1392" s="146"/>
      <c r="L1392" s="142"/>
      <c r="M1392" s="147"/>
      <c r="T1392" s="148"/>
      <c r="AT1392" s="144" t="s">
        <v>159</v>
      </c>
      <c r="AU1392" s="144" t="s">
        <v>89</v>
      </c>
      <c r="AV1392" s="12" t="s">
        <v>40</v>
      </c>
      <c r="AW1392" s="12" t="s">
        <v>38</v>
      </c>
      <c r="AX1392" s="12" t="s">
        <v>80</v>
      </c>
      <c r="AY1392" s="144" t="s">
        <v>150</v>
      </c>
    </row>
    <row r="1393" spans="2:65" s="12" customFormat="1">
      <c r="B1393" s="142"/>
      <c r="D1393" s="143" t="s">
        <v>159</v>
      </c>
      <c r="E1393" s="144" t="s">
        <v>32</v>
      </c>
      <c r="F1393" s="145" t="s">
        <v>1693</v>
      </c>
      <c r="H1393" s="144" t="s">
        <v>32</v>
      </c>
      <c r="I1393" s="146"/>
      <c r="L1393" s="142"/>
      <c r="M1393" s="147"/>
      <c r="T1393" s="148"/>
      <c r="AT1393" s="144" t="s">
        <v>159</v>
      </c>
      <c r="AU1393" s="144" t="s">
        <v>89</v>
      </c>
      <c r="AV1393" s="12" t="s">
        <v>40</v>
      </c>
      <c r="AW1393" s="12" t="s">
        <v>38</v>
      </c>
      <c r="AX1393" s="12" t="s">
        <v>80</v>
      </c>
      <c r="AY1393" s="144" t="s">
        <v>150</v>
      </c>
    </row>
    <row r="1394" spans="2:65" s="12" customFormat="1">
      <c r="B1394" s="142"/>
      <c r="D1394" s="143" t="s">
        <v>159</v>
      </c>
      <c r="E1394" s="144" t="s">
        <v>32</v>
      </c>
      <c r="F1394" s="145" t="s">
        <v>1694</v>
      </c>
      <c r="H1394" s="144" t="s">
        <v>32</v>
      </c>
      <c r="I1394" s="146"/>
      <c r="L1394" s="142"/>
      <c r="M1394" s="147"/>
      <c r="T1394" s="148"/>
      <c r="AT1394" s="144" t="s">
        <v>159</v>
      </c>
      <c r="AU1394" s="144" t="s">
        <v>89</v>
      </c>
      <c r="AV1394" s="12" t="s">
        <v>40</v>
      </c>
      <c r="AW1394" s="12" t="s">
        <v>38</v>
      </c>
      <c r="AX1394" s="12" t="s">
        <v>80</v>
      </c>
      <c r="AY1394" s="144" t="s">
        <v>150</v>
      </c>
    </row>
    <row r="1395" spans="2:65" s="13" customFormat="1">
      <c r="B1395" s="149"/>
      <c r="D1395" s="143" t="s">
        <v>159</v>
      </c>
      <c r="E1395" s="150" t="s">
        <v>32</v>
      </c>
      <c r="F1395" s="151" t="s">
        <v>1438</v>
      </c>
      <c r="H1395" s="152">
        <v>1445.9770000000001</v>
      </c>
      <c r="I1395" s="153"/>
      <c r="L1395" s="149"/>
      <c r="M1395" s="154"/>
      <c r="T1395" s="155"/>
      <c r="AT1395" s="150" t="s">
        <v>159</v>
      </c>
      <c r="AU1395" s="150" t="s">
        <v>89</v>
      </c>
      <c r="AV1395" s="13" t="s">
        <v>89</v>
      </c>
      <c r="AW1395" s="13" t="s">
        <v>38</v>
      </c>
      <c r="AX1395" s="13" t="s">
        <v>40</v>
      </c>
      <c r="AY1395" s="150" t="s">
        <v>150</v>
      </c>
    </row>
    <row r="1396" spans="2:65" s="1" customFormat="1" ht="24.15" customHeight="1">
      <c r="B1396" s="34"/>
      <c r="C1396" s="129" t="s">
        <v>1050</v>
      </c>
      <c r="D1396" s="129" t="s">
        <v>152</v>
      </c>
      <c r="E1396" s="130" t="s">
        <v>2435</v>
      </c>
      <c r="F1396" s="131" t="s">
        <v>2436</v>
      </c>
      <c r="G1396" s="132" t="s">
        <v>155</v>
      </c>
      <c r="H1396" s="133">
        <v>1445.9770000000001</v>
      </c>
      <c r="I1396" s="134"/>
      <c r="J1396" s="135">
        <f>ROUND(I1396*H1396,2)</f>
        <v>0</v>
      </c>
      <c r="K1396" s="131" t="s">
        <v>172</v>
      </c>
      <c r="L1396" s="34"/>
      <c r="M1396" s="136" t="s">
        <v>32</v>
      </c>
      <c r="N1396" s="137" t="s">
        <v>51</v>
      </c>
      <c r="P1396" s="138">
        <f>O1396*H1396</f>
        <v>0</v>
      </c>
      <c r="Q1396" s="138">
        <v>2.9999999999999997E-4</v>
      </c>
      <c r="R1396" s="138">
        <f>Q1396*H1396</f>
        <v>0.43379309999999999</v>
      </c>
      <c r="S1396" s="138">
        <v>0</v>
      </c>
      <c r="T1396" s="139">
        <f>S1396*H1396</f>
        <v>0</v>
      </c>
      <c r="AR1396" s="140" t="s">
        <v>244</v>
      </c>
      <c r="AT1396" s="140" t="s">
        <v>152</v>
      </c>
      <c r="AU1396" s="140" t="s">
        <v>89</v>
      </c>
      <c r="AY1396" s="18" t="s">
        <v>150</v>
      </c>
      <c r="BE1396" s="141">
        <f>IF(N1396="základní",J1396,0)</f>
        <v>0</v>
      </c>
      <c r="BF1396" s="141">
        <f>IF(N1396="snížená",J1396,0)</f>
        <v>0</v>
      </c>
      <c r="BG1396" s="141">
        <f>IF(N1396="zákl. přenesená",J1396,0)</f>
        <v>0</v>
      </c>
      <c r="BH1396" s="141">
        <f>IF(N1396="sníž. přenesená",J1396,0)</f>
        <v>0</v>
      </c>
      <c r="BI1396" s="141">
        <f>IF(N1396="nulová",J1396,0)</f>
        <v>0</v>
      </c>
      <c r="BJ1396" s="18" t="s">
        <v>40</v>
      </c>
      <c r="BK1396" s="141">
        <f>ROUND(I1396*H1396,2)</f>
        <v>0</v>
      </c>
      <c r="BL1396" s="18" t="s">
        <v>244</v>
      </c>
      <c r="BM1396" s="140" t="s">
        <v>2437</v>
      </c>
    </row>
    <row r="1397" spans="2:65" s="1" customFormat="1">
      <c r="B1397" s="34"/>
      <c r="D1397" s="163" t="s">
        <v>174</v>
      </c>
      <c r="F1397" s="164" t="s">
        <v>2438</v>
      </c>
      <c r="I1397" s="165"/>
      <c r="L1397" s="34"/>
      <c r="M1397" s="166"/>
      <c r="T1397" s="55"/>
      <c r="AT1397" s="18" t="s">
        <v>174</v>
      </c>
      <c r="AU1397" s="18" t="s">
        <v>89</v>
      </c>
    </row>
    <row r="1398" spans="2:65" s="12" customFormat="1">
      <c r="B1398" s="142"/>
      <c r="D1398" s="143" t="s">
        <v>159</v>
      </c>
      <c r="E1398" s="144" t="s">
        <v>32</v>
      </c>
      <c r="F1398" s="145" t="s">
        <v>1603</v>
      </c>
      <c r="H1398" s="144" t="s">
        <v>32</v>
      </c>
      <c r="I1398" s="146"/>
      <c r="L1398" s="142"/>
      <c r="M1398" s="147"/>
      <c r="T1398" s="148"/>
      <c r="AT1398" s="144" t="s">
        <v>159</v>
      </c>
      <c r="AU1398" s="144" t="s">
        <v>89</v>
      </c>
      <c r="AV1398" s="12" t="s">
        <v>40</v>
      </c>
      <c r="AW1398" s="12" t="s">
        <v>38</v>
      </c>
      <c r="AX1398" s="12" t="s">
        <v>80</v>
      </c>
      <c r="AY1398" s="144" t="s">
        <v>150</v>
      </c>
    </row>
    <row r="1399" spans="2:65" s="12" customFormat="1">
      <c r="B1399" s="142"/>
      <c r="D1399" s="143" t="s">
        <v>159</v>
      </c>
      <c r="E1399" s="144" t="s">
        <v>32</v>
      </c>
      <c r="F1399" s="145" t="s">
        <v>1653</v>
      </c>
      <c r="H1399" s="144" t="s">
        <v>32</v>
      </c>
      <c r="I1399" s="146"/>
      <c r="L1399" s="142"/>
      <c r="M1399" s="147"/>
      <c r="T1399" s="148"/>
      <c r="AT1399" s="144" t="s">
        <v>159</v>
      </c>
      <c r="AU1399" s="144" t="s">
        <v>89</v>
      </c>
      <c r="AV1399" s="12" t="s">
        <v>40</v>
      </c>
      <c r="AW1399" s="12" t="s">
        <v>38</v>
      </c>
      <c r="AX1399" s="12" t="s">
        <v>80</v>
      </c>
      <c r="AY1399" s="144" t="s">
        <v>150</v>
      </c>
    </row>
    <row r="1400" spans="2:65" s="12" customFormat="1">
      <c r="B1400" s="142"/>
      <c r="D1400" s="143" t="s">
        <v>159</v>
      </c>
      <c r="E1400" s="144" t="s">
        <v>32</v>
      </c>
      <c r="F1400" s="145" t="s">
        <v>1654</v>
      </c>
      <c r="H1400" s="144" t="s">
        <v>32</v>
      </c>
      <c r="I1400" s="146"/>
      <c r="L1400" s="142"/>
      <c r="M1400" s="147"/>
      <c r="T1400" s="148"/>
      <c r="AT1400" s="144" t="s">
        <v>159</v>
      </c>
      <c r="AU1400" s="144" t="s">
        <v>89</v>
      </c>
      <c r="AV1400" s="12" t="s">
        <v>40</v>
      </c>
      <c r="AW1400" s="12" t="s">
        <v>38</v>
      </c>
      <c r="AX1400" s="12" t="s">
        <v>80</v>
      </c>
      <c r="AY1400" s="144" t="s">
        <v>150</v>
      </c>
    </row>
    <row r="1401" spans="2:65" s="12" customFormat="1">
      <c r="B1401" s="142"/>
      <c r="D1401" s="143" t="s">
        <v>159</v>
      </c>
      <c r="E1401" s="144" t="s">
        <v>32</v>
      </c>
      <c r="F1401" s="145" t="s">
        <v>1655</v>
      </c>
      <c r="H1401" s="144" t="s">
        <v>32</v>
      </c>
      <c r="I1401" s="146"/>
      <c r="L1401" s="142"/>
      <c r="M1401" s="147"/>
      <c r="T1401" s="148"/>
      <c r="AT1401" s="144" t="s">
        <v>159</v>
      </c>
      <c r="AU1401" s="144" t="s">
        <v>89</v>
      </c>
      <c r="AV1401" s="12" t="s">
        <v>40</v>
      </c>
      <c r="AW1401" s="12" t="s">
        <v>38</v>
      </c>
      <c r="AX1401" s="12" t="s">
        <v>80</v>
      </c>
      <c r="AY1401" s="144" t="s">
        <v>150</v>
      </c>
    </row>
    <row r="1402" spans="2:65" s="12" customFormat="1">
      <c r="B1402" s="142"/>
      <c r="D1402" s="143" t="s">
        <v>159</v>
      </c>
      <c r="E1402" s="144" t="s">
        <v>32</v>
      </c>
      <c r="F1402" s="145" t="s">
        <v>1656</v>
      </c>
      <c r="H1402" s="144" t="s">
        <v>32</v>
      </c>
      <c r="I1402" s="146"/>
      <c r="L1402" s="142"/>
      <c r="M1402" s="147"/>
      <c r="T1402" s="148"/>
      <c r="AT1402" s="144" t="s">
        <v>159</v>
      </c>
      <c r="AU1402" s="144" t="s">
        <v>89</v>
      </c>
      <c r="AV1402" s="12" t="s">
        <v>40</v>
      </c>
      <c r="AW1402" s="12" t="s">
        <v>38</v>
      </c>
      <c r="AX1402" s="12" t="s">
        <v>80</v>
      </c>
      <c r="AY1402" s="144" t="s">
        <v>150</v>
      </c>
    </row>
    <row r="1403" spans="2:65" s="12" customFormat="1">
      <c r="B1403" s="142"/>
      <c r="D1403" s="143" t="s">
        <v>159</v>
      </c>
      <c r="E1403" s="144" t="s">
        <v>32</v>
      </c>
      <c r="F1403" s="145" t="s">
        <v>1657</v>
      </c>
      <c r="H1403" s="144" t="s">
        <v>32</v>
      </c>
      <c r="I1403" s="146"/>
      <c r="L1403" s="142"/>
      <c r="M1403" s="147"/>
      <c r="T1403" s="148"/>
      <c r="AT1403" s="144" t="s">
        <v>159</v>
      </c>
      <c r="AU1403" s="144" t="s">
        <v>89</v>
      </c>
      <c r="AV1403" s="12" t="s">
        <v>40</v>
      </c>
      <c r="AW1403" s="12" t="s">
        <v>38</v>
      </c>
      <c r="AX1403" s="12" t="s">
        <v>80</v>
      </c>
      <c r="AY1403" s="144" t="s">
        <v>150</v>
      </c>
    </row>
    <row r="1404" spans="2:65" s="12" customFormat="1">
      <c r="B1404" s="142"/>
      <c r="D1404" s="143" t="s">
        <v>159</v>
      </c>
      <c r="E1404" s="144" t="s">
        <v>32</v>
      </c>
      <c r="F1404" s="145" t="s">
        <v>1658</v>
      </c>
      <c r="H1404" s="144" t="s">
        <v>32</v>
      </c>
      <c r="I1404" s="146"/>
      <c r="L1404" s="142"/>
      <c r="M1404" s="147"/>
      <c r="T1404" s="148"/>
      <c r="AT1404" s="144" t="s">
        <v>159</v>
      </c>
      <c r="AU1404" s="144" t="s">
        <v>89</v>
      </c>
      <c r="AV1404" s="12" t="s">
        <v>40</v>
      </c>
      <c r="AW1404" s="12" t="s">
        <v>38</v>
      </c>
      <c r="AX1404" s="12" t="s">
        <v>80</v>
      </c>
      <c r="AY1404" s="144" t="s">
        <v>150</v>
      </c>
    </row>
    <row r="1405" spans="2:65" s="12" customFormat="1">
      <c r="B1405" s="142"/>
      <c r="D1405" s="143" t="s">
        <v>159</v>
      </c>
      <c r="E1405" s="144" t="s">
        <v>32</v>
      </c>
      <c r="F1405" s="145" t="s">
        <v>1659</v>
      </c>
      <c r="H1405" s="144" t="s">
        <v>32</v>
      </c>
      <c r="I1405" s="146"/>
      <c r="L1405" s="142"/>
      <c r="M1405" s="147"/>
      <c r="T1405" s="148"/>
      <c r="AT1405" s="144" t="s">
        <v>159</v>
      </c>
      <c r="AU1405" s="144" t="s">
        <v>89</v>
      </c>
      <c r="AV1405" s="12" t="s">
        <v>40</v>
      </c>
      <c r="AW1405" s="12" t="s">
        <v>38</v>
      </c>
      <c r="AX1405" s="12" t="s">
        <v>80</v>
      </c>
      <c r="AY1405" s="144" t="s">
        <v>150</v>
      </c>
    </row>
    <row r="1406" spans="2:65" s="12" customFormat="1">
      <c r="B1406" s="142"/>
      <c r="D1406" s="143" t="s">
        <v>159</v>
      </c>
      <c r="E1406" s="144" t="s">
        <v>32</v>
      </c>
      <c r="F1406" s="145" t="s">
        <v>1660</v>
      </c>
      <c r="H1406" s="144" t="s">
        <v>32</v>
      </c>
      <c r="I1406" s="146"/>
      <c r="L1406" s="142"/>
      <c r="M1406" s="147"/>
      <c r="T1406" s="148"/>
      <c r="AT1406" s="144" t="s">
        <v>159</v>
      </c>
      <c r="AU1406" s="144" t="s">
        <v>89</v>
      </c>
      <c r="AV1406" s="12" t="s">
        <v>40</v>
      </c>
      <c r="AW1406" s="12" t="s">
        <v>38</v>
      </c>
      <c r="AX1406" s="12" t="s">
        <v>80</v>
      </c>
      <c r="AY1406" s="144" t="s">
        <v>150</v>
      </c>
    </row>
    <row r="1407" spans="2:65" s="12" customFormat="1">
      <c r="B1407" s="142"/>
      <c r="D1407" s="143" t="s">
        <v>159</v>
      </c>
      <c r="E1407" s="144" t="s">
        <v>32</v>
      </c>
      <c r="F1407" s="145" t="s">
        <v>1661</v>
      </c>
      <c r="H1407" s="144" t="s">
        <v>32</v>
      </c>
      <c r="I1407" s="146"/>
      <c r="L1407" s="142"/>
      <c r="M1407" s="147"/>
      <c r="T1407" s="148"/>
      <c r="AT1407" s="144" t="s">
        <v>159</v>
      </c>
      <c r="AU1407" s="144" t="s">
        <v>89</v>
      </c>
      <c r="AV1407" s="12" t="s">
        <v>40</v>
      </c>
      <c r="AW1407" s="12" t="s">
        <v>38</v>
      </c>
      <c r="AX1407" s="12" t="s">
        <v>80</v>
      </c>
      <c r="AY1407" s="144" t="s">
        <v>150</v>
      </c>
    </row>
    <row r="1408" spans="2:65" s="12" customFormat="1">
      <c r="B1408" s="142"/>
      <c r="D1408" s="143" t="s">
        <v>159</v>
      </c>
      <c r="E1408" s="144" t="s">
        <v>32</v>
      </c>
      <c r="F1408" s="145" t="s">
        <v>1662</v>
      </c>
      <c r="H1408" s="144" t="s">
        <v>32</v>
      </c>
      <c r="I1408" s="146"/>
      <c r="L1408" s="142"/>
      <c r="M1408" s="147"/>
      <c r="T1408" s="148"/>
      <c r="AT1408" s="144" t="s">
        <v>159</v>
      </c>
      <c r="AU1408" s="144" t="s">
        <v>89</v>
      </c>
      <c r="AV1408" s="12" t="s">
        <v>40</v>
      </c>
      <c r="AW1408" s="12" t="s">
        <v>38</v>
      </c>
      <c r="AX1408" s="12" t="s">
        <v>80</v>
      </c>
      <c r="AY1408" s="144" t="s">
        <v>150</v>
      </c>
    </row>
    <row r="1409" spans="2:51" s="12" customFormat="1">
      <c r="B1409" s="142"/>
      <c r="D1409" s="143" t="s">
        <v>159</v>
      </c>
      <c r="E1409" s="144" t="s">
        <v>32</v>
      </c>
      <c r="F1409" s="145" t="s">
        <v>1663</v>
      </c>
      <c r="H1409" s="144" t="s">
        <v>32</v>
      </c>
      <c r="I1409" s="146"/>
      <c r="L1409" s="142"/>
      <c r="M1409" s="147"/>
      <c r="T1409" s="148"/>
      <c r="AT1409" s="144" t="s">
        <v>159</v>
      </c>
      <c r="AU1409" s="144" t="s">
        <v>89</v>
      </c>
      <c r="AV1409" s="12" t="s">
        <v>40</v>
      </c>
      <c r="AW1409" s="12" t="s">
        <v>38</v>
      </c>
      <c r="AX1409" s="12" t="s">
        <v>80</v>
      </c>
      <c r="AY1409" s="144" t="s">
        <v>150</v>
      </c>
    </row>
    <row r="1410" spans="2:51" s="12" customFormat="1">
      <c r="B1410" s="142"/>
      <c r="D1410" s="143" t="s">
        <v>159</v>
      </c>
      <c r="E1410" s="144" t="s">
        <v>32</v>
      </c>
      <c r="F1410" s="145" t="s">
        <v>1664</v>
      </c>
      <c r="H1410" s="144" t="s">
        <v>32</v>
      </c>
      <c r="I1410" s="146"/>
      <c r="L1410" s="142"/>
      <c r="M1410" s="147"/>
      <c r="T1410" s="148"/>
      <c r="AT1410" s="144" t="s">
        <v>159</v>
      </c>
      <c r="AU1410" s="144" t="s">
        <v>89</v>
      </c>
      <c r="AV1410" s="12" t="s">
        <v>40</v>
      </c>
      <c r="AW1410" s="12" t="s">
        <v>38</v>
      </c>
      <c r="AX1410" s="12" t="s">
        <v>80</v>
      </c>
      <c r="AY1410" s="144" t="s">
        <v>150</v>
      </c>
    </row>
    <row r="1411" spans="2:51" s="12" customFormat="1">
      <c r="B1411" s="142"/>
      <c r="D1411" s="143" t="s">
        <v>159</v>
      </c>
      <c r="E1411" s="144" t="s">
        <v>32</v>
      </c>
      <c r="F1411" s="145" t="s">
        <v>1665</v>
      </c>
      <c r="H1411" s="144" t="s">
        <v>32</v>
      </c>
      <c r="I1411" s="146"/>
      <c r="L1411" s="142"/>
      <c r="M1411" s="147"/>
      <c r="T1411" s="148"/>
      <c r="AT1411" s="144" t="s">
        <v>159</v>
      </c>
      <c r="AU1411" s="144" t="s">
        <v>89</v>
      </c>
      <c r="AV1411" s="12" t="s">
        <v>40</v>
      </c>
      <c r="AW1411" s="12" t="s">
        <v>38</v>
      </c>
      <c r="AX1411" s="12" t="s">
        <v>80</v>
      </c>
      <c r="AY1411" s="144" t="s">
        <v>150</v>
      </c>
    </row>
    <row r="1412" spans="2:51" s="12" customFormat="1">
      <c r="B1412" s="142"/>
      <c r="D1412" s="143" t="s">
        <v>159</v>
      </c>
      <c r="E1412" s="144" t="s">
        <v>32</v>
      </c>
      <c r="F1412" s="145" t="s">
        <v>1666</v>
      </c>
      <c r="H1412" s="144" t="s">
        <v>32</v>
      </c>
      <c r="I1412" s="146"/>
      <c r="L1412" s="142"/>
      <c r="M1412" s="147"/>
      <c r="T1412" s="148"/>
      <c r="AT1412" s="144" t="s">
        <v>159</v>
      </c>
      <c r="AU1412" s="144" t="s">
        <v>89</v>
      </c>
      <c r="AV1412" s="12" t="s">
        <v>40</v>
      </c>
      <c r="AW1412" s="12" t="s">
        <v>38</v>
      </c>
      <c r="AX1412" s="12" t="s">
        <v>80</v>
      </c>
      <c r="AY1412" s="144" t="s">
        <v>150</v>
      </c>
    </row>
    <row r="1413" spans="2:51" s="12" customFormat="1">
      <c r="B1413" s="142"/>
      <c r="D1413" s="143" t="s">
        <v>159</v>
      </c>
      <c r="E1413" s="144" t="s">
        <v>32</v>
      </c>
      <c r="F1413" s="145" t="s">
        <v>1667</v>
      </c>
      <c r="H1413" s="144" t="s">
        <v>32</v>
      </c>
      <c r="I1413" s="146"/>
      <c r="L1413" s="142"/>
      <c r="M1413" s="147"/>
      <c r="T1413" s="148"/>
      <c r="AT1413" s="144" t="s">
        <v>159</v>
      </c>
      <c r="AU1413" s="144" t="s">
        <v>89</v>
      </c>
      <c r="AV1413" s="12" t="s">
        <v>40</v>
      </c>
      <c r="AW1413" s="12" t="s">
        <v>38</v>
      </c>
      <c r="AX1413" s="12" t="s">
        <v>80</v>
      </c>
      <c r="AY1413" s="144" t="s">
        <v>150</v>
      </c>
    </row>
    <row r="1414" spans="2:51" s="12" customFormat="1">
      <c r="B1414" s="142"/>
      <c r="D1414" s="143" t="s">
        <v>159</v>
      </c>
      <c r="E1414" s="144" t="s">
        <v>32</v>
      </c>
      <c r="F1414" s="145" t="s">
        <v>1668</v>
      </c>
      <c r="H1414" s="144" t="s">
        <v>32</v>
      </c>
      <c r="I1414" s="146"/>
      <c r="L1414" s="142"/>
      <c r="M1414" s="147"/>
      <c r="T1414" s="148"/>
      <c r="AT1414" s="144" t="s">
        <v>159</v>
      </c>
      <c r="AU1414" s="144" t="s">
        <v>89</v>
      </c>
      <c r="AV1414" s="12" t="s">
        <v>40</v>
      </c>
      <c r="AW1414" s="12" t="s">
        <v>38</v>
      </c>
      <c r="AX1414" s="12" t="s">
        <v>80</v>
      </c>
      <c r="AY1414" s="144" t="s">
        <v>150</v>
      </c>
    </row>
    <row r="1415" spans="2:51" s="12" customFormat="1">
      <c r="B1415" s="142"/>
      <c r="D1415" s="143" t="s">
        <v>159</v>
      </c>
      <c r="E1415" s="144" t="s">
        <v>32</v>
      </c>
      <c r="F1415" s="145" t="s">
        <v>1669</v>
      </c>
      <c r="H1415" s="144" t="s">
        <v>32</v>
      </c>
      <c r="I1415" s="146"/>
      <c r="L1415" s="142"/>
      <c r="M1415" s="147"/>
      <c r="T1415" s="148"/>
      <c r="AT1415" s="144" t="s">
        <v>159</v>
      </c>
      <c r="AU1415" s="144" t="s">
        <v>89</v>
      </c>
      <c r="AV1415" s="12" t="s">
        <v>40</v>
      </c>
      <c r="AW1415" s="12" t="s">
        <v>38</v>
      </c>
      <c r="AX1415" s="12" t="s">
        <v>80</v>
      </c>
      <c r="AY1415" s="144" t="s">
        <v>150</v>
      </c>
    </row>
    <row r="1416" spans="2:51" s="12" customFormat="1">
      <c r="B1416" s="142"/>
      <c r="D1416" s="143" t="s">
        <v>159</v>
      </c>
      <c r="E1416" s="144" t="s">
        <v>32</v>
      </c>
      <c r="F1416" s="145" t="s">
        <v>1670</v>
      </c>
      <c r="H1416" s="144" t="s">
        <v>32</v>
      </c>
      <c r="I1416" s="146"/>
      <c r="L1416" s="142"/>
      <c r="M1416" s="147"/>
      <c r="T1416" s="148"/>
      <c r="AT1416" s="144" t="s">
        <v>159</v>
      </c>
      <c r="AU1416" s="144" t="s">
        <v>89</v>
      </c>
      <c r="AV1416" s="12" t="s">
        <v>40</v>
      </c>
      <c r="AW1416" s="12" t="s">
        <v>38</v>
      </c>
      <c r="AX1416" s="12" t="s">
        <v>80</v>
      </c>
      <c r="AY1416" s="144" t="s">
        <v>150</v>
      </c>
    </row>
    <row r="1417" spans="2:51" s="12" customFormat="1">
      <c r="B1417" s="142"/>
      <c r="D1417" s="143" t="s">
        <v>159</v>
      </c>
      <c r="E1417" s="144" t="s">
        <v>32</v>
      </c>
      <c r="F1417" s="145" t="s">
        <v>1671</v>
      </c>
      <c r="H1417" s="144" t="s">
        <v>32</v>
      </c>
      <c r="I1417" s="146"/>
      <c r="L1417" s="142"/>
      <c r="M1417" s="147"/>
      <c r="T1417" s="148"/>
      <c r="AT1417" s="144" t="s">
        <v>159</v>
      </c>
      <c r="AU1417" s="144" t="s">
        <v>89</v>
      </c>
      <c r="AV1417" s="12" t="s">
        <v>40</v>
      </c>
      <c r="AW1417" s="12" t="s">
        <v>38</v>
      </c>
      <c r="AX1417" s="12" t="s">
        <v>80</v>
      </c>
      <c r="AY1417" s="144" t="s">
        <v>150</v>
      </c>
    </row>
    <row r="1418" spans="2:51" s="12" customFormat="1">
      <c r="B1418" s="142"/>
      <c r="D1418" s="143" t="s">
        <v>159</v>
      </c>
      <c r="E1418" s="144" t="s">
        <v>32</v>
      </c>
      <c r="F1418" s="145" t="s">
        <v>1672</v>
      </c>
      <c r="H1418" s="144" t="s">
        <v>32</v>
      </c>
      <c r="I1418" s="146"/>
      <c r="L1418" s="142"/>
      <c r="M1418" s="147"/>
      <c r="T1418" s="148"/>
      <c r="AT1418" s="144" t="s">
        <v>159</v>
      </c>
      <c r="AU1418" s="144" t="s">
        <v>89</v>
      </c>
      <c r="AV1418" s="12" t="s">
        <v>40</v>
      </c>
      <c r="AW1418" s="12" t="s">
        <v>38</v>
      </c>
      <c r="AX1418" s="12" t="s">
        <v>80</v>
      </c>
      <c r="AY1418" s="144" t="s">
        <v>150</v>
      </c>
    </row>
    <row r="1419" spans="2:51" s="12" customFormat="1">
      <c r="B1419" s="142"/>
      <c r="D1419" s="143" t="s">
        <v>159</v>
      </c>
      <c r="E1419" s="144" t="s">
        <v>32</v>
      </c>
      <c r="F1419" s="145" t="s">
        <v>1673</v>
      </c>
      <c r="H1419" s="144" t="s">
        <v>32</v>
      </c>
      <c r="I1419" s="146"/>
      <c r="L1419" s="142"/>
      <c r="M1419" s="147"/>
      <c r="T1419" s="148"/>
      <c r="AT1419" s="144" t="s">
        <v>159</v>
      </c>
      <c r="AU1419" s="144" t="s">
        <v>89</v>
      </c>
      <c r="AV1419" s="12" t="s">
        <v>40</v>
      </c>
      <c r="AW1419" s="12" t="s">
        <v>38</v>
      </c>
      <c r="AX1419" s="12" t="s">
        <v>80</v>
      </c>
      <c r="AY1419" s="144" t="s">
        <v>150</v>
      </c>
    </row>
    <row r="1420" spans="2:51" s="12" customFormat="1">
      <c r="B1420" s="142"/>
      <c r="D1420" s="143" t="s">
        <v>159</v>
      </c>
      <c r="E1420" s="144" t="s">
        <v>32</v>
      </c>
      <c r="F1420" s="145" t="s">
        <v>1674</v>
      </c>
      <c r="H1420" s="144" t="s">
        <v>32</v>
      </c>
      <c r="I1420" s="146"/>
      <c r="L1420" s="142"/>
      <c r="M1420" s="147"/>
      <c r="T1420" s="148"/>
      <c r="AT1420" s="144" t="s">
        <v>159</v>
      </c>
      <c r="AU1420" s="144" t="s">
        <v>89</v>
      </c>
      <c r="AV1420" s="12" t="s">
        <v>40</v>
      </c>
      <c r="AW1420" s="12" t="s">
        <v>38</v>
      </c>
      <c r="AX1420" s="12" t="s">
        <v>80</v>
      </c>
      <c r="AY1420" s="144" t="s">
        <v>150</v>
      </c>
    </row>
    <row r="1421" spans="2:51" s="12" customFormat="1">
      <c r="B1421" s="142"/>
      <c r="D1421" s="143" t="s">
        <v>159</v>
      </c>
      <c r="E1421" s="144" t="s">
        <v>32</v>
      </c>
      <c r="F1421" s="145" t="s">
        <v>1675</v>
      </c>
      <c r="H1421" s="144" t="s">
        <v>32</v>
      </c>
      <c r="I1421" s="146"/>
      <c r="L1421" s="142"/>
      <c r="M1421" s="147"/>
      <c r="T1421" s="148"/>
      <c r="AT1421" s="144" t="s">
        <v>159</v>
      </c>
      <c r="AU1421" s="144" t="s">
        <v>89</v>
      </c>
      <c r="AV1421" s="12" t="s">
        <v>40</v>
      </c>
      <c r="AW1421" s="12" t="s">
        <v>38</v>
      </c>
      <c r="AX1421" s="12" t="s">
        <v>80</v>
      </c>
      <c r="AY1421" s="144" t="s">
        <v>150</v>
      </c>
    </row>
    <row r="1422" spans="2:51" s="12" customFormat="1">
      <c r="B1422" s="142"/>
      <c r="D1422" s="143" t="s">
        <v>159</v>
      </c>
      <c r="E1422" s="144" t="s">
        <v>32</v>
      </c>
      <c r="F1422" s="145" t="s">
        <v>1676</v>
      </c>
      <c r="H1422" s="144" t="s">
        <v>32</v>
      </c>
      <c r="I1422" s="146"/>
      <c r="L1422" s="142"/>
      <c r="M1422" s="147"/>
      <c r="T1422" s="148"/>
      <c r="AT1422" s="144" t="s">
        <v>159</v>
      </c>
      <c r="AU1422" s="144" t="s">
        <v>89</v>
      </c>
      <c r="AV1422" s="12" t="s">
        <v>40</v>
      </c>
      <c r="AW1422" s="12" t="s">
        <v>38</v>
      </c>
      <c r="AX1422" s="12" t="s">
        <v>80</v>
      </c>
      <c r="AY1422" s="144" t="s">
        <v>150</v>
      </c>
    </row>
    <row r="1423" spans="2:51" s="12" customFormat="1">
      <c r="B1423" s="142"/>
      <c r="D1423" s="143" t="s">
        <v>159</v>
      </c>
      <c r="E1423" s="144" t="s">
        <v>32</v>
      </c>
      <c r="F1423" s="145" t="s">
        <v>1677</v>
      </c>
      <c r="H1423" s="144" t="s">
        <v>32</v>
      </c>
      <c r="I1423" s="146"/>
      <c r="L1423" s="142"/>
      <c r="M1423" s="147"/>
      <c r="T1423" s="148"/>
      <c r="AT1423" s="144" t="s">
        <v>159</v>
      </c>
      <c r="AU1423" s="144" t="s">
        <v>89</v>
      </c>
      <c r="AV1423" s="12" t="s">
        <v>40</v>
      </c>
      <c r="AW1423" s="12" t="s">
        <v>38</v>
      </c>
      <c r="AX1423" s="12" t="s">
        <v>80</v>
      </c>
      <c r="AY1423" s="144" t="s">
        <v>150</v>
      </c>
    </row>
    <row r="1424" spans="2:51" s="12" customFormat="1">
      <c r="B1424" s="142"/>
      <c r="D1424" s="143" t="s">
        <v>159</v>
      </c>
      <c r="E1424" s="144" t="s">
        <v>32</v>
      </c>
      <c r="F1424" s="145" t="s">
        <v>1678</v>
      </c>
      <c r="H1424" s="144" t="s">
        <v>32</v>
      </c>
      <c r="I1424" s="146"/>
      <c r="L1424" s="142"/>
      <c r="M1424" s="147"/>
      <c r="T1424" s="148"/>
      <c r="AT1424" s="144" t="s">
        <v>159</v>
      </c>
      <c r="AU1424" s="144" t="s">
        <v>89</v>
      </c>
      <c r="AV1424" s="12" t="s">
        <v>40</v>
      </c>
      <c r="AW1424" s="12" t="s">
        <v>38</v>
      </c>
      <c r="AX1424" s="12" t="s">
        <v>80</v>
      </c>
      <c r="AY1424" s="144" t="s">
        <v>150</v>
      </c>
    </row>
    <row r="1425" spans="2:51" s="12" customFormat="1">
      <c r="B1425" s="142"/>
      <c r="D1425" s="143" t="s">
        <v>159</v>
      </c>
      <c r="E1425" s="144" t="s">
        <v>32</v>
      </c>
      <c r="F1425" s="145" t="s">
        <v>1679</v>
      </c>
      <c r="H1425" s="144" t="s">
        <v>32</v>
      </c>
      <c r="I1425" s="146"/>
      <c r="L1425" s="142"/>
      <c r="M1425" s="147"/>
      <c r="T1425" s="148"/>
      <c r="AT1425" s="144" t="s">
        <v>159</v>
      </c>
      <c r="AU1425" s="144" t="s">
        <v>89</v>
      </c>
      <c r="AV1425" s="12" t="s">
        <v>40</v>
      </c>
      <c r="AW1425" s="12" t="s">
        <v>38</v>
      </c>
      <c r="AX1425" s="12" t="s">
        <v>80</v>
      </c>
      <c r="AY1425" s="144" t="s">
        <v>150</v>
      </c>
    </row>
    <row r="1426" spans="2:51" s="12" customFormat="1">
      <c r="B1426" s="142"/>
      <c r="D1426" s="143" t="s">
        <v>159</v>
      </c>
      <c r="E1426" s="144" t="s">
        <v>32</v>
      </c>
      <c r="F1426" s="145" t="s">
        <v>1680</v>
      </c>
      <c r="H1426" s="144" t="s">
        <v>32</v>
      </c>
      <c r="I1426" s="146"/>
      <c r="L1426" s="142"/>
      <c r="M1426" s="147"/>
      <c r="T1426" s="148"/>
      <c r="AT1426" s="144" t="s">
        <v>159</v>
      </c>
      <c r="AU1426" s="144" t="s">
        <v>89</v>
      </c>
      <c r="AV1426" s="12" t="s">
        <v>40</v>
      </c>
      <c r="AW1426" s="12" t="s">
        <v>38</v>
      </c>
      <c r="AX1426" s="12" t="s">
        <v>80</v>
      </c>
      <c r="AY1426" s="144" t="s">
        <v>150</v>
      </c>
    </row>
    <row r="1427" spans="2:51" s="12" customFormat="1">
      <c r="B1427" s="142"/>
      <c r="D1427" s="143" t="s">
        <v>159</v>
      </c>
      <c r="E1427" s="144" t="s">
        <v>32</v>
      </c>
      <c r="F1427" s="145" t="s">
        <v>1681</v>
      </c>
      <c r="H1427" s="144" t="s">
        <v>32</v>
      </c>
      <c r="I1427" s="146"/>
      <c r="L1427" s="142"/>
      <c r="M1427" s="147"/>
      <c r="T1427" s="148"/>
      <c r="AT1427" s="144" t="s">
        <v>159</v>
      </c>
      <c r="AU1427" s="144" t="s">
        <v>89</v>
      </c>
      <c r="AV1427" s="12" t="s">
        <v>40</v>
      </c>
      <c r="AW1427" s="12" t="s">
        <v>38</v>
      </c>
      <c r="AX1427" s="12" t="s">
        <v>80</v>
      </c>
      <c r="AY1427" s="144" t="s">
        <v>150</v>
      </c>
    </row>
    <row r="1428" spans="2:51" s="12" customFormat="1">
      <c r="B1428" s="142"/>
      <c r="D1428" s="143" t="s">
        <v>159</v>
      </c>
      <c r="E1428" s="144" t="s">
        <v>32</v>
      </c>
      <c r="F1428" s="145" t="s">
        <v>1682</v>
      </c>
      <c r="H1428" s="144" t="s">
        <v>32</v>
      </c>
      <c r="I1428" s="146"/>
      <c r="L1428" s="142"/>
      <c r="M1428" s="147"/>
      <c r="T1428" s="148"/>
      <c r="AT1428" s="144" t="s">
        <v>159</v>
      </c>
      <c r="AU1428" s="144" t="s">
        <v>89</v>
      </c>
      <c r="AV1428" s="12" t="s">
        <v>40</v>
      </c>
      <c r="AW1428" s="12" t="s">
        <v>38</v>
      </c>
      <c r="AX1428" s="12" t="s">
        <v>80</v>
      </c>
      <c r="AY1428" s="144" t="s">
        <v>150</v>
      </c>
    </row>
    <row r="1429" spans="2:51" s="12" customFormat="1">
      <c r="B1429" s="142"/>
      <c r="D1429" s="143" t="s">
        <v>159</v>
      </c>
      <c r="E1429" s="144" t="s">
        <v>32</v>
      </c>
      <c r="F1429" s="145" t="s">
        <v>1683</v>
      </c>
      <c r="H1429" s="144" t="s">
        <v>32</v>
      </c>
      <c r="I1429" s="146"/>
      <c r="L1429" s="142"/>
      <c r="M1429" s="147"/>
      <c r="T1429" s="148"/>
      <c r="AT1429" s="144" t="s">
        <v>159</v>
      </c>
      <c r="AU1429" s="144" t="s">
        <v>89</v>
      </c>
      <c r="AV1429" s="12" t="s">
        <v>40</v>
      </c>
      <c r="AW1429" s="12" t="s">
        <v>38</v>
      </c>
      <c r="AX1429" s="12" t="s">
        <v>80</v>
      </c>
      <c r="AY1429" s="144" t="s">
        <v>150</v>
      </c>
    </row>
    <row r="1430" spans="2:51" s="12" customFormat="1">
      <c r="B1430" s="142"/>
      <c r="D1430" s="143" t="s">
        <v>159</v>
      </c>
      <c r="E1430" s="144" t="s">
        <v>32</v>
      </c>
      <c r="F1430" s="145" t="s">
        <v>1684</v>
      </c>
      <c r="H1430" s="144" t="s">
        <v>32</v>
      </c>
      <c r="I1430" s="146"/>
      <c r="L1430" s="142"/>
      <c r="M1430" s="147"/>
      <c r="T1430" s="148"/>
      <c r="AT1430" s="144" t="s">
        <v>159</v>
      </c>
      <c r="AU1430" s="144" t="s">
        <v>89</v>
      </c>
      <c r="AV1430" s="12" t="s">
        <v>40</v>
      </c>
      <c r="AW1430" s="12" t="s">
        <v>38</v>
      </c>
      <c r="AX1430" s="12" t="s">
        <v>80</v>
      </c>
      <c r="AY1430" s="144" t="s">
        <v>150</v>
      </c>
    </row>
    <row r="1431" spans="2:51" s="12" customFormat="1">
      <c r="B1431" s="142"/>
      <c r="D1431" s="143" t="s">
        <v>159</v>
      </c>
      <c r="E1431" s="144" t="s">
        <v>32</v>
      </c>
      <c r="F1431" s="145" t="s">
        <v>1685</v>
      </c>
      <c r="H1431" s="144" t="s">
        <v>32</v>
      </c>
      <c r="I1431" s="146"/>
      <c r="L1431" s="142"/>
      <c r="M1431" s="147"/>
      <c r="T1431" s="148"/>
      <c r="AT1431" s="144" t="s">
        <v>159</v>
      </c>
      <c r="AU1431" s="144" t="s">
        <v>89</v>
      </c>
      <c r="AV1431" s="12" t="s">
        <v>40</v>
      </c>
      <c r="AW1431" s="12" t="s">
        <v>38</v>
      </c>
      <c r="AX1431" s="12" t="s">
        <v>80</v>
      </c>
      <c r="AY1431" s="144" t="s">
        <v>150</v>
      </c>
    </row>
    <row r="1432" spans="2:51" s="12" customFormat="1">
      <c r="B1432" s="142"/>
      <c r="D1432" s="143" t="s">
        <v>159</v>
      </c>
      <c r="E1432" s="144" t="s">
        <v>32</v>
      </c>
      <c r="F1432" s="145" t="s">
        <v>1686</v>
      </c>
      <c r="H1432" s="144" t="s">
        <v>32</v>
      </c>
      <c r="I1432" s="146"/>
      <c r="L1432" s="142"/>
      <c r="M1432" s="147"/>
      <c r="T1432" s="148"/>
      <c r="AT1432" s="144" t="s">
        <v>159</v>
      </c>
      <c r="AU1432" s="144" t="s">
        <v>89</v>
      </c>
      <c r="AV1432" s="12" t="s">
        <v>40</v>
      </c>
      <c r="AW1432" s="12" t="s">
        <v>38</v>
      </c>
      <c r="AX1432" s="12" t="s">
        <v>80</v>
      </c>
      <c r="AY1432" s="144" t="s">
        <v>150</v>
      </c>
    </row>
    <row r="1433" spans="2:51" s="12" customFormat="1">
      <c r="B1433" s="142"/>
      <c r="D1433" s="143" t="s">
        <v>159</v>
      </c>
      <c r="E1433" s="144" t="s">
        <v>32</v>
      </c>
      <c r="F1433" s="145" t="s">
        <v>1687</v>
      </c>
      <c r="H1433" s="144" t="s">
        <v>32</v>
      </c>
      <c r="I1433" s="146"/>
      <c r="L1433" s="142"/>
      <c r="M1433" s="147"/>
      <c r="T1433" s="148"/>
      <c r="AT1433" s="144" t="s">
        <v>159</v>
      </c>
      <c r="AU1433" s="144" t="s">
        <v>89</v>
      </c>
      <c r="AV1433" s="12" t="s">
        <v>40</v>
      </c>
      <c r="AW1433" s="12" t="s">
        <v>38</v>
      </c>
      <c r="AX1433" s="12" t="s">
        <v>80</v>
      </c>
      <c r="AY1433" s="144" t="s">
        <v>150</v>
      </c>
    </row>
    <row r="1434" spans="2:51" s="12" customFormat="1">
      <c r="B1434" s="142"/>
      <c r="D1434" s="143" t="s">
        <v>159</v>
      </c>
      <c r="E1434" s="144" t="s">
        <v>32</v>
      </c>
      <c r="F1434" s="145" t="s">
        <v>1688</v>
      </c>
      <c r="H1434" s="144" t="s">
        <v>32</v>
      </c>
      <c r="I1434" s="146"/>
      <c r="L1434" s="142"/>
      <c r="M1434" s="147"/>
      <c r="T1434" s="148"/>
      <c r="AT1434" s="144" t="s">
        <v>159</v>
      </c>
      <c r="AU1434" s="144" t="s">
        <v>89</v>
      </c>
      <c r="AV1434" s="12" t="s">
        <v>40</v>
      </c>
      <c r="AW1434" s="12" t="s">
        <v>38</v>
      </c>
      <c r="AX1434" s="12" t="s">
        <v>80</v>
      </c>
      <c r="AY1434" s="144" t="s">
        <v>150</v>
      </c>
    </row>
    <row r="1435" spans="2:51" s="12" customFormat="1">
      <c r="B1435" s="142"/>
      <c r="D1435" s="143" t="s">
        <v>159</v>
      </c>
      <c r="E1435" s="144" t="s">
        <v>32</v>
      </c>
      <c r="F1435" s="145" t="s">
        <v>1689</v>
      </c>
      <c r="H1435" s="144" t="s">
        <v>32</v>
      </c>
      <c r="I1435" s="146"/>
      <c r="L1435" s="142"/>
      <c r="M1435" s="147"/>
      <c r="T1435" s="148"/>
      <c r="AT1435" s="144" t="s">
        <v>159</v>
      </c>
      <c r="AU1435" s="144" t="s">
        <v>89</v>
      </c>
      <c r="AV1435" s="12" t="s">
        <v>40</v>
      </c>
      <c r="AW1435" s="12" t="s">
        <v>38</v>
      </c>
      <c r="AX1435" s="12" t="s">
        <v>80</v>
      </c>
      <c r="AY1435" s="144" t="s">
        <v>150</v>
      </c>
    </row>
    <row r="1436" spans="2:51" s="12" customFormat="1">
      <c r="B1436" s="142"/>
      <c r="D1436" s="143" t="s">
        <v>159</v>
      </c>
      <c r="E1436" s="144" t="s">
        <v>32</v>
      </c>
      <c r="F1436" s="145" t="s">
        <v>1690</v>
      </c>
      <c r="H1436" s="144" t="s">
        <v>32</v>
      </c>
      <c r="I1436" s="146"/>
      <c r="L1436" s="142"/>
      <c r="M1436" s="147"/>
      <c r="T1436" s="148"/>
      <c r="AT1436" s="144" t="s">
        <v>159</v>
      </c>
      <c r="AU1436" s="144" t="s">
        <v>89</v>
      </c>
      <c r="AV1436" s="12" t="s">
        <v>40</v>
      </c>
      <c r="AW1436" s="12" t="s">
        <v>38</v>
      </c>
      <c r="AX1436" s="12" t="s">
        <v>80</v>
      </c>
      <c r="AY1436" s="144" t="s">
        <v>150</v>
      </c>
    </row>
    <row r="1437" spans="2:51" s="12" customFormat="1">
      <c r="B1437" s="142"/>
      <c r="D1437" s="143" t="s">
        <v>159</v>
      </c>
      <c r="E1437" s="144" t="s">
        <v>32</v>
      </c>
      <c r="F1437" s="145" t="s">
        <v>1691</v>
      </c>
      <c r="H1437" s="144" t="s">
        <v>32</v>
      </c>
      <c r="I1437" s="146"/>
      <c r="L1437" s="142"/>
      <c r="M1437" s="147"/>
      <c r="T1437" s="148"/>
      <c r="AT1437" s="144" t="s">
        <v>159</v>
      </c>
      <c r="AU1437" s="144" t="s">
        <v>89</v>
      </c>
      <c r="AV1437" s="12" t="s">
        <v>40</v>
      </c>
      <c r="AW1437" s="12" t="s">
        <v>38</v>
      </c>
      <c r="AX1437" s="12" t="s">
        <v>80</v>
      </c>
      <c r="AY1437" s="144" t="s">
        <v>150</v>
      </c>
    </row>
    <row r="1438" spans="2:51" s="12" customFormat="1">
      <c r="B1438" s="142"/>
      <c r="D1438" s="143" t="s">
        <v>159</v>
      </c>
      <c r="E1438" s="144" t="s">
        <v>32</v>
      </c>
      <c r="F1438" s="145" t="s">
        <v>1692</v>
      </c>
      <c r="H1438" s="144" t="s">
        <v>32</v>
      </c>
      <c r="I1438" s="146"/>
      <c r="L1438" s="142"/>
      <c r="M1438" s="147"/>
      <c r="T1438" s="148"/>
      <c r="AT1438" s="144" t="s">
        <v>159</v>
      </c>
      <c r="AU1438" s="144" t="s">
        <v>89</v>
      </c>
      <c r="AV1438" s="12" t="s">
        <v>40</v>
      </c>
      <c r="AW1438" s="12" t="s">
        <v>38</v>
      </c>
      <c r="AX1438" s="12" t="s">
        <v>80</v>
      </c>
      <c r="AY1438" s="144" t="s">
        <v>150</v>
      </c>
    </row>
    <row r="1439" spans="2:51" s="12" customFormat="1">
      <c r="B1439" s="142"/>
      <c r="D1439" s="143" t="s">
        <v>159</v>
      </c>
      <c r="E1439" s="144" t="s">
        <v>32</v>
      </c>
      <c r="F1439" s="145" t="s">
        <v>1693</v>
      </c>
      <c r="H1439" s="144" t="s">
        <v>32</v>
      </c>
      <c r="I1439" s="146"/>
      <c r="L1439" s="142"/>
      <c r="M1439" s="147"/>
      <c r="T1439" s="148"/>
      <c r="AT1439" s="144" t="s">
        <v>159</v>
      </c>
      <c r="AU1439" s="144" t="s">
        <v>89</v>
      </c>
      <c r="AV1439" s="12" t="s">
        <v>40</v>
      </c>
      <c r="AW1439" s="12" t="s">
        <v>38</v>
      </c>
      <c r="AX1439" s="12" t="s">
        <v>80</v>
      </c>
      <c r="AY1439" s="144" t="s">
        <v>150</v>
      </c>
    </row>
    <row r="1440" spans="2:51" s="12" customFormat="1">
      <c r="B1440" s="142"/>
      <c r="D1440" s="143" t="s">
        <v>159</v>
      </c>
      <c r="E1440" s="144" t="s">
        <v>32</v>
      </c>
      <c r="F1440" s="145" t="s">
        <v>1694</v>
      </c>
      <c r="H1440" s="144" t="s">
        <v>32</v>
      </c>
      <c r="I1440" s="146"/>
      <c r="L1440" s="142"/>
      <c r="M1440" s="147"/>
      <c r="T1440" s="148"/>
      <c r="AT1440" s="144" t="s">
        <v>159</v>
      </c>
      <c r="AU1440" s="144" t="s">
        <v>89</v>
      </c>
      <c r="AV1440" s="12" t="s">
        <v>40</v>
      </c>
      <c r="AW1440" s="12" t="s">
        <v>38</v>
      </c>
      <c r="AX1440" s="12" t="s">
        <v>80</v>
      </c>
      <c r="AY1440" s="144" t="s">
        <v>150</v>
      </c>
    </row>
    <row r="1441" spans="2:65" s="13" customFormat="1">
      <c r="B1441" s="149"/>
      <c r="D1441" s="143" t="s">
        <v>159</v>
      </c>
      <c r="E1441" s="150" t="s">
        <v>32</v>
      </c>
      <c r="F1441" s="151" t="s">
        <v>1438</v>
      </c>
      <c r="H1441" s="152">
        <v>1445.9770000000001</v>
      </c>
      <c r="I1441" s="153"/>
      <c r="L1441" s="149"/>
      <c r="M1441" s="154"/>
      <c r="T1441" s="155"/>
      <c r="AT1441" s="150" t="s">
        <v>159</v>
      </c>
      <c r="AU1441" s="150" t="s">
        <v>89</v>
      </c>
      <c r="AV1441" s="13" t="s">
        <v>89</v>
      </c>
      <c r="AW1441" s="13" t="s">
        <v>38</v>
      </c>
      <c r="AX1441" s="13" t="s">
        <v>40</v>
      </c>
      <c r="AY1441" s="150" t="s">
        <v>150</v>
      </c>
    </row>
    <row r="1442" spans="2:65" s="1" customFormat="1" ht="24.15" customHeight="1">
      <c r="B1442" s="34"/>
      <c r="C1442" s="129" t="s">
        <v>1054</v>
      </c>
      <c r="D1442" s="129" t="s">
        <v>152</v>
      </c>
      <c r="E1442" s="130" t="s">
        <v>2439</v>
      </c>
      <c r="F1442" s="131" t="s">
        <v>2440</v>
      </c>
      <c r="G1442" s="132" t="s">
        <v>155</v>
      </c>
      <c r="H1442" s="133">
        <v>124.46</v>
      </c>
      <c r="I1442" s="134"/>
      <c r="J1442" s="135">
        <f>ROUND(I1442*H1442,2)</f>
        <v>0</v>
      </c>
      <c r="K1442" s="131" t="s">
        <v>172</v>
      </c>
      <c r="L1442" s="34"/>
      <c r="M1442" s="136" t="s">
        <v>32</v>
      </c>
      <c r="N1442" s="137" t="s">
        <v>51</v>
      </c>
      <c r="P1442" s="138">
        <f>O1442*H1442</f>
        <v>0</v>
      </c>
      <c r="Q1442" s="138">
        <v>1.5E-3</v>
      </c>
      <c r="R1442" s="138">
        <f>Q1442*H1442</f>
        <v>0.18668999999999999</v>
      </c>
      <c r="S1442" s="138">
        <v>0</v>
      </c>
      <c r="T1442" s="139">
        <f>S1442*H1442</f>
        <v>0</v>
      </c>
      <c r="AR1442" s="140" t="s">
        <v>244</v>
      </c>
      <c r="AT1442" s="140" t="s">
        <v>152</v>
      </c>
      <c r="AU1442" s="140" t="s">
        <v>89</v>
      </c>
      <c r="AY1442" s="18" t="s">
        <v>150</v>
      </c>
      <c r="BE1442" s="141">
        <f>IF(N1442="základní",J1442,0)</f>
        <v>0</v>
      </c>
      <c r="BF1442" s="141">
        <f>IF(N1442="snížená",J1442,0)</f>
        <v>0</v>
      </c>
      <c r="BG1442" s="141">
        <f>IF(N1442="zákl. přenesená",J1442,0)</f>
        <v>0</v>
      </c>
      <c r="BH1442" s="141">
        <f>IF(N1442="sníž. přenesená",J1442,0)</f>
        <v>0</v>
      </c>
      <c r="BI1442" s="141">
        <f>IF(N1442="nulová",J1442,0)</f>
        <v>0</v>
      </c>
      <c r="BJ1442" s="18" t="s">
        <v>40</v>
      </c>
      <c r="BK1442" s="141">
        <f>ROUND(I1442*H1442,2)</f>
        <v>0</v>
      </c>
      <c r="BL1442" s="18" t="s">
        <v>244</v>
      </c>
      <c r="BM1442" s="140" t="s">
        <v>2441</v>
      </c>
    </row>
    <row r="1443" spans="2:65" s="1" customFormat="1">
      <c r="B1443" s="34"/>
      <c r="D1443" s="163" t="s">
        <v>174</v>
      </c>
      <c r="F1443" s="164" t="s">
        <v>2442</v>
      </c>
      <c r="I1443" s="165"/>
      <c r="L1443" s="34"/>
      <c r="M1443" s="166"/>
      <c r="T1443" s="55"/>
      <c r="AT1443" s="18" t="s">
        <v>174</v>
      </c>
      <c r="AU1443" s="18" t="s">
        <v>89</v>
      </c>
    </row>
    <row r="1444" spans="2:65" s="12" customFormat="1">
      <c r="B1444" s="142"/>
      <c r="D1444" s="143" t="s">
        <v>159</v>
      </c>
      <c r="E1444" s="144" t="s">
        <v>32</v>
      </c>
      <c r="F1444" s="145" t="s">
        <v>1603</v>
      </c>
      <c r="H1444" s="144" t="s">
        <v>32</v>
      </c>
      <c r="I1444" s="146"/>
      <c r="L1444" s="142"/>
      <c r="M1444" s="147"/>
      <c r="T1444" s="148"/>
      <c r="AT1444" s="144" t="s">
        <v>159</v>
      </c>
      <c r="AU1444" s="144" t="s">
        <v>89</v>
      </c>
      <c r="AV1444" s="12" t="s">
        <v>40</v>
      </c>
      <c r="AW1444" s="12" t="s">
        <v>38</v>
      </c>
      <c r="AX1444" s="12" t="s">
        <v>80</v>
      </c>
      <c r="AY1444" s="144" t="s">
        <v>150</v>
      </c>
    </row>
    <row r="1445" spans="2:65" s="12" customFormat="1">
      <c r="B1445" s="142"/>
      <c r="D1445" s="143" t="s">
        <v>159</v>
      </c>
      <c r="E1445" s="144" t="s">
        <v>32</v>
      </c>
      <c r="F1445" s="145" t="s">
        <v>2395</v>
      </c>
      <c r="H1445" s="144" t="s">
        <v>32</v>
      </c>
      <c r="I1445" s="146"/>
      <c r="L1445" s="142"/>
      <c r="M1445" s="147"/>
      <c r="T1445" s="148"/>
      <c r="AT1445" s="144" t="s">
        <v>159</v>
      </c>
      <c r="AU1445" s="144" t="s">
        <v>89</v>
      </c>
      <c r="AV1445" s="12" t="s">
        <v>40</v>
      </c>
      <c r="AW1445" s="12" t="s">
        <v>38</v>
      </c>
      <c r="AX1445" s="12" t="s">
        <v>80</v>
      </c>
      <c r="AY1445" s="144" t="s">
        <v>150</v>
      </c>
    </row>
    <row r="1446" spans="2:65" s="12" customFormat="1">
      <c r="B1446" s="142"/>
      <c r="D1446" s="143" t="s">
        <v>159</v>
      </c>
      <c r="E1446" s="144" t="s">
        <v>32</v>
      </c>
      <c r="F1446" s="145" t="s">
        <v>2443</v>
      </c>
      <c r="H1446" s="144" t="s">
        <v>32</v>
      </c>
      <c r="I1446" s="146"/>
      <c r="L1446" s="142"/>
      <c r="M1446" s="147"/>
      <c r="T1446" s="148"/>
      <c r="AT1446" s="144" t="s">
        <v>159</v>
      </c>
      <c r="AU1446" s="144" t="s">
        <v>89</v>
      </c>
      <c r="AV1446" s="12" t="s">
        <v>40</v>
      </c>
      <c r="AW1446" s="12" t="s">
        <v>38</v>
      </c>
      <c r="AX1446" s="12" t="s">
        <v>80</v>
      </c>
      <c r="AY1446" s="144" t="s">
        <v>150</v>
      </c>
    </row>
    <row r="1447" spans="2:65" s="12" customFormat="1">
      <c r="B1447" s="142"/>
      <c r="D1447" s="143" t="s">
        <v>159</v>
      </c>
      <c r="E1447" s="144" t="s">
        <v>32</v>
      </c>
      <c r="F1447" s="145" t="s">
        <v>2444</v>
      </c>
      <c r="H1447" s="144" t="s">
        <v>32</v>
      </c>
      <c r="I1447" s="146"/>
      <c r="L1447" s="142"/>
      <c r="M1447" s="147"/>
      <c r="T1447" s="148"/>
      <c r="AT1447" s="144" t="s">
        <v>159</v>
      </c>
      <c r="AU1447" s="144" t="s">
        <v>89</v>
      </c>
      <c r="AV1447" s="12" t="s">
        <v>40</v>
      </c>
      <c r="AW1447" s="12" t="s">
        <v>38</v>
      </c>
      <c r="AX1447" s="12" t="s">
        <v>80</v>
      </c>
      <c r="AY1447" s="144" t="s">
        <v>150</v>
      </c>
    </row>
    <row r="1448" spans="2:65" s="13" customFormat="1">
      <c r="B1448" s="149"/>
      <c r="D1448" s="143" t="s">
        <v>159</v>
      </c>
      <c r="E1448" s="150" t="s">
        <v>32</v>
      </c>
      <c r="F1448" s="151" t="s">
        <v>1575</v>
      </c>
      <c r="H1448" s="152">
        <v>124.46</v>
      </c>
      <c r="I1448" s="153"/>
      <c r="L1448" s="149"/>
      <c r="M1448" s="154"/>
      <c r="T1448" s="155"/>
      <c r="AT1448" s="150" t="s">
        <v>159</v>
      </c>
      <c r="AU1448" s="150" t="s">
        <v>89</v>
      </c>
      <c r="AV1448" s="13" t="s">
        <v>89</v>
      </c>
      <c r="AW1448" s="13" t="s">
        <v>38</v>
      </c>
      <c r="AX1448" s="13" t="s">
        <v>40</v>
      </c>
      <c r="AY1448" s="150" t="s">
        <v>150</v>
      </c>
    </row>
    <row r="1449" spans="2:65" s="1" customFormat="1" ht="24.15" customHeight="1">
      <c r="B1449" s="34"/>
      <c r="C1449" s="129" t="s">
        <v>1058</v>
      </c>
      <c r="D1449" s="129" t="s">
        <v>152</v>
      </c>
      <c r="E1449" s="130" t="s">
        <v>2445</v>
      </c>
      <c r="F1449" s="131" t="s">
        <v>2446</v>
      </c>
      <c r="G1449" s="132" t="s">
        <v>384</v>
      </c>
      <c r="H1449" s="133">
        <v>77.5</v>
      </c>
      <c r="I1449" s="134"/>
      <c r="J1449" s="135">
        <f>ROUND(I1449*H1449,2)</f>
        <v>0</v>
      </c>
      <c r="K1449" s="131" t="s">
        <v>172</v>
      </c>
      <c r="L1449" s="34"/>
      <c r="M1449" s="136" t="s">
        <v>32</v>
      </c>
      <c r="N1449" s="137" t="s">
        <v>51</v>
      </c>
      <c r="P1449" s="138">
        <f>O1449*H1449</f>
        <v>0</v>
      </c>
      <c r="Q1449" s="138">
        <v>2.7999999999999998E-4</v>
      </c>
      <c r="R1449" s="138">
        <f>Q1449*H1449</f>
        <v>2.1699999999999997E-2</v>
      </c>
      <c r="S1449" s="138">
        <v>0</v>
      </c>
      <c r="T1449" s="139">
        <f>S1449*H1449</f>
        <v>0</v>
      </c>
      <c r="AR1449" s="140" t="s">
        <v>244</v>
      </c>
      <c r="AT1449" s="140" t="s">
        <v>152</v>
      </c>
      <c r="AU1449" s="140" t="s">
        <v>89</v>
      </c>
      <c r="AY1449" s="18" t="s">
        <v>150</v>
      </c>
      <c r="BE1449" s="141">
        <f>IF(N1449="základní",J1449,0)</f>
        <v>0</v>
      </c>
      <c r="BF1449" s="141">
        <f>IF(N1449="snížená",J1449,0)</f>
        <v>0</v>
      </c>
      <c r="BG1449" s="141">
        <f>IF(N1449="zákl. přenesená",J1449,0)</f>
        <v>0</v>
      </c>
      <c r="BH1449" s="141">
        <f>IF(N1449="sníž. přenesená",J1449,0)</f>
        <v>0</v>
      </c>
      <c r="BI1449" s="141">
        <f>IF(N1449="nulová",J1449,0)</f>
        <v>0</v>
      </c>
      <c r="BJ1449" s="18" t="s">
        <v>40</v>
      </c>
      <c r="BK1449" s="141">
        <f>ROUND(I1449*H1449,2)</f>
        <v>0</v>
      </c>
      <c r="BL1449" s="18" t="s">
        <v>244</v>
      </c>
      <c r="BM1449" s="140" t="s">
        <v>2447</v>
      </c>
    </row>
    <row r="1450" spans="2:65" s="1" customFormat="1">
      <c r="B1450" s="34"/>
      <c r="D1450" s="163" t="s">
        <v>174</v>
      </c>
      <c r="F1450" s="164" t="s">
        <v>2448</v>
      </c>
      <c r="I1450" s="165"/>
      <c r="L1450" s="34"/>
      <c r="M1450" s="166"/>
      <c r="T1450" s="55"/>
      <c r="AT1450" s="18" t="s">
        <v>174</v>
      </c>
      <c r="AU1450" s="18" t="s">
        <v>89</v>
      </c>
    </row>
    <row r="1451" spans="2:65" s="12" customFormat="1">
      <c r="B1451" s="142"/>
      <c r="D1451" s="143" t="s">
        <v>159</v>
      </c>
      <c r="E1451" s="144" t="s">
        <v>32</v>
      </c>
      <c r="F1451" s="145" t="s">
        <v>1603</v>
      </c>
      <c r="H1451" s="144" t="s">
        <v>32</v>
      </c>
      <c r="I1451" s="146"/>
      <c r="L1451" s="142"/>
      <c r="M1451" s="147"/>
      <c r="T1451" s="148"/>
      <c r="AT1451" s="144" t="s">
        <v>159</v>
      </c>
      <c r="AU1451" s="144" t="s">
        <v>89</v>
      </c>
      <c r="AV1451" s="12" t="s">
        <v>40</v>
      </c>
      <c r="AW1451" s="12" t="s">
        <v>38</v>
      </c>
      <c r="AX1451" s="12" t="s">
        <v>80</v>
      </c>
      <c r="AY1451" s="144" t="s">
        <v>150</v>
      </c>
    </row>
    <row r="1452" spans="2:65" s="12" customFormat="1">
      <c r="B1452" s="142"/>
      <c r="D1452" s="143" t="s">
        <v>159</v>
      </c>
      <c r="E1452" s="144" t="s">
        <v>32</v>
      </c>
      <c r="F1452" s="145" t="s">
        <v>2449</v>
      </c>
      <c r="H1452" s="144" t="s">
        <v>32</v>
      </c>
      <c r="I1452" s="146"/>
      <c r="L1452" s="142"/>
      <c r="M1452" s="147"/>
      <c r="T1452" s="148"/>
      <c r="AT1452" s="144" t="s">
        <v>159</v>
      </c>
      <c r="AU1452" s="144" t="s">
        <v>89</v>
      </c>
      <c r="AV1452" s="12" t="s">
        <v>40</v>
      </c>
      <c r="AW1452" s="12" t="s">
        <v>38</v>
      </c>
      <c r="AX1452" s="12" t="s">
        <v>80</v>
      </c>
      <c r="AY1452" s="144" t="s">
        <v>150</v>
      </c>
    </row>
    <row r="1453" spans="2:65" s="13" customFormat="1">
      <c r="B1453" s="149"/>
      <c r="D1453" s="143" t="s">
        <v>159</v>
      </c>
      <c r="E1453" s="150" t="s">
        <v>32</v>
      </c>
      <c r="F1453" s="151" t="s">
        <v>1578</v>
      </c>
      <c r="H1453" s="152">
        <v>77.5</v>
      </c>
      <c r="I1453" s="153"/>
      <c r="L1453" s="149"/>
      <c r="M1453" s="154"/>
      <c r="T1453" s="155"/>
      <c r="AT1453" s="150" t="s">
        <v>159</v>
      </c>
      <c r="AU1453" s="150" t="s">
        <v>89</v>
      </c>
      <c r="AV1453" s="13" t="s">
        <v>89</v>
      </c>
      <c r="AW1453" s="13" t="s">
        <v>38</v>
      </c>
      <c r="AX1453" s="13" t="s">
        <v>40</v>
      </c>
      <c r="AY1453" s="150" t="s">
        <v>150</v>
      </c>
    </row>
    <row r="1454" spans="2:65" s="1" customFormat="1" ht="37.799999999999997" customHeight="1">
      <c r="B1454" s="34"/>
      <c r="C1454" s="129" t="s">
        <v>1062</v>
      </c>
      <c r="D1454" s="129" t="s">
        <v>152</v>
      </c>
      <c r="E1454" s="130" t="s">
        <v>2450</v>
      </c>
      <c r="F1454" s="131" t="s">
        <v>2451</v>
      </c>
      <c r="G1454" s="132" t="s">
        <v>155</v>
      </c>
      <c r="H1454" s="133">
        <v>1445.9770000000001</v>
      </c>
      <c r="I1454" s="134"/>
      <c r="J1454" s="135">
        <f>ROUND(I1454*H1454,2)</f>
        <v>0</v>
      </c>
      <c r="K1454" s="131" t="s">
        <v>172</v>
      </c>
      <c r="L1454" s="34"/>
      <c r="M1454" s="136" t="s">
        <v>32</v>
      </c>
      <c r="N1454" s="137" t="s">
        <v>51</v>
      </c>
      <c r="P1454" s="138">
        <f>O1454*H1454</f>
        <v>0</v>
      </c>
      <c r="Q1454" s="138">
        <v>5.3E-3</v>
      </c>
      <c r="R1454" s="138">
        <f>Q1454*H1454</f>
        <v>7.6636781000000003</v>
      </c>
      <c r="S1454" s="138">
        <v>0</v>
      </c>
      <c r="T1454" s="139">
        <f>S1454*H1454</f>
        <v>0</v>
      </c>
      <c r="AR1454" s="140" t="s">
        <v>244</v>
      </c>
      <c r="AT1454" s="140" t="s">
        <v>152</v>
      </c>
      <c r="AU1454" s="140" t="s">
        <v>89</v>
      </c>
      <c r="AY1454" s="18" t="s">
        <v>150</v>
      </c>
      <c r="BE1454" s="141">
        <f>IF(N1454="základní",J1454,0)</f>
        <v>0</v>
      </c>
      <c r="BF1454" s="141">
        <f>IF(N1454="snížená",J1454,0)</f>
        <v>0</v>
      </c>
      <c r="BG1454" s="141">
        <f>IF(N1454="zákl. přenesená",J1454,0)</f>
        <v>0</v>
      </c>
      <c r="BH1454" s="141">
        <f>IF(N1454="sníž. přenesená",J1454,0)</f>
        <v>0</v>
      </c>
      <c r="BI1454" s="141">
        <f>IF(N1454="nulová",J1454,0)</f>
        <v>0</v>
      </c>
      <c r="BJ1454" s="18" t="s">
        <v>40</v>
      </c>
      <c r="BK1454" s="141">
        <f>ROUND(I1454*H1454,2)</f>
        <v>0</v>
      </c>
      <c r="BL1454" s="18" t="s">
        <v>244</v>
      </c>
      <c r="BM1454" s="140" t="s">
        <v>2452</v>
      </c>
    </row>
    <row r="1455" spans="2:65" s="1" customFormat="1">
      <c r="B1455" s="34"/>
      <c r="D1455" s="163" t="s">
        <v>174</v>
      </c>
      <c r="F1455" s="164" t="s">
        <v>2453</v>
      </c>
      <c r="I1455" s="165"/>
      <c r="L1455" s="34"/>
      <c r="M1455" s="166"/>
      <c r="T1455" s="55"/>
      <c r="AT1455" s="18" t="s">
        <v>174</v>
      </c>
      <c r="AU1455" s="18" t="s">
        <v>89</v>
      </c>
    </row>
    <row r="1456" spans="2:65" s="12" customFormat="1">
      <c r="B1456" s="142"/>
      <c r="D1456" s="143" t="s">
        <v>159</v>
      </c>
      <c r="E1456" s="144" t="s">
        <v>32</v>
      </c>
      <c r="F1456" s="145" t="s">
        <v>1603</v>
      </c>
      <c r="H1456" s="144" t="s">
        <v>32</v>
      </c>
      <c r="I1456" s="146"/>
      <c r="L1456" s="142"/>
      <c r="M1456" s="147"/>
      <c r="T1456" s="148"/>
      <c r="AT1456" s="144" t="s">
        <v>159</v>
      </c>
      <c r="AU1456" s="144" t="s">
        <v>89</v>
      </c>
      <c r="AV1456" s="12" t="s">
        <v>40</v>
      </c>
      <c r="AW1456" s="12" t="s">
        <v>38</v>
      </c>
      <c r="AX1456" s="12" t="s">
        <v>80</v>
      </c>
      <c r="AY1456" s="144" t="s">
        <v>150</v>
      </c>
    </row>
    <row r="1457" spans="2:51" s="12" customFormat="1">
      <c r="B1457" s="142"/>
      <c r="D1457" s="143" t="s">
        <v>159</v>
      </c>
      <c r="E1457" s="144" t="s">
        <v>32</v>
      </c>
      <c r="F1457" s="145" t="s">
        <v>1653</v>
      </c>
      <c r="H1457" s="144" t="s">
        <v>32</v>
      </c>
      <c r="I1457" s="146"/>
      <c r="L1457" s="142"/>
      <c r="M1457" s="147"/>
      <c r="T1457" s="148"/>
      <c r="AT1457" s="144" t="s">
        <v>159</v>
      </c>
      <c r="AU1457" s="144" t="s">
        <v>89</v>
      </c>
      <c r="AV1457" s="12" t="s">
        <v>40</v>
      </c>
      <c r="AW1457" s="12" t="s">
        <v>38</v>
      </c>
      <c r="AX1457" s="12" t="s">
        <v>80</v>
      </c>
      <c r="AY1457" s="144" t="s">
        <v>150</v>
      </c>
    </row>
    <row r="1458" spans="2:51" s="12" customFormat="1">
      <c r="B1458" s="142"/>
      <c r="D1458" s="143" t="s">
        <v>159</v>
      </c>
      <c r="E1458" s="144" t="s">
        <v>32</v>
      </c>
      <c r="F1458" s="145" t="s">
        <v>1654</v>
      </c>
      <c r="H1458" s="144" t="s">
        <v>32</v>
      </c>
      <c r="I1458" s="146"/>
      <c r="L1458" s="142"/>
      <c r="M1458" s="147"/>
      <c r="T1458" s="148"/>
      <c r="AT1458" s="144" t="s">
        <v>159</v>
      </c>
      <c r="AU1458" s="144" t="s">
        <v>89</v>
      </c>
      <c r="AV1458" s="12" t="s">
        <v>40</v>
      </c>
      <c r="AW1458" s="12" t="s">
        <v>38</v>
      </c>
      <c r="AX1458" s="12" t="s">
        <v>80</v>
      </c>
      <c r="AY1458" s="144" t="s">
        <v>150</v>
      </c>
    </row>
    <row r="1459" spans="2:51" s="12" customFormat="1">
      <c r="B1459" s="142"/>
      <c r="D1459" s="143" t="s">
        <v>159</v>
      </c>
      <c r="E1459" s="144" t="s">
        <v>32</v>
      </c>
      <c r="F1459" s="145" t="s">
        <v>1655</v>
      </c>
      <c r="H1459" s="144" t="s">
        <v>32</v>
      </c>
      <c r="I1459" s="146"/>
      <c r="L1459" s="142"/>
      <c r="M1459" s="147"/>
      <c r="T1459" s="148"/>
      <c r="AT1459" s="144" t="s">
        <v>159</v>
      </c>
      <c r="AU1459" s="144" t="s">
        <v>89</v>
      </c>
      <c r="AV1459" s="12" t="s">
        <v>40</v>
      </c>
      <c r="AW1459" s="12" t="s">
        <v>38</v>
      </c>
      <c r="AX1459" s="12" t="s">
        <v>80</v>
      </c>
      <c r="AY1459" s="144" t="s">
        <v>150</v>
      </c>
    </row>
    <row r="1460" spans="2:51" s="12" customFormat="1">
      <c r="B1460" s="142"/>
      <c r="D1460" s="143" t="s">
        <v>159</v>
      </c>
      <c r="E1460" s="144" t="s">
        <v>32</v>
      </c>
      <c r="F1460" s="145" t="s">
        <v>1656</v>
      </c>
      <c r="H1460" s="144" t="s">
        <v>32</v>
      </c>
      <c r="I1460" s="146"/>
      <c r="L1460" s="142"/>
      <c r="M1460" s="147"/>
      <c r="T1460" s="148"/>
      <c r="AT1460" s="144" t="s">
        <v>159</v>
      </c>
      <c r="AU1460" s="144" t="s">
        <v>89</v>
      </c>
      <c r="AV1460" s="12" t="s">
        <v>40</v>
      </c>
      <c r="AW1460" s="12" t="s">
        <v>38</v>
      </c>
      <c r="AX1460" s="12" t="s">
        <v>80</v>
      </c>
      <c r="AY1460" s="144" t="s">
        <v>150</v>
      </c>
    </row>
    <row r="1461" spans="2:51" s="12" customFormat="1">
      <c r="B1461" s="142"/>
      <c r="D1461" s="143" t="s">
        <v>159</v>
      </c>
      <c r="E1461" s="144" t="s">
        <v>32</v>
      </c>
      <c r="F1461" s="145" t="s">
        <v>1657</v>
      </c>
      <c r="H1461" s="144" t="s">
        <v>32</v>
      </c>
      <c r="I1461" s="146"/>
      <c r="L1461" s="142"/>
      <c r="M1461" s="147"/>
      <c r="T1461" s="148"/>
      <c r="AT1461" s="144" t="s">
        <v>159</v>
      </c>
      <c r="AU1461" s="144" t="s">
        <v>89</v>
      </c>
      <c r="AV1461" s="12" t="s">
        <v>40</v>
      </c>
      <c r="AW1461" s="12" t="s">
        <v>38</v>
      </c>
      <c r="AX1461" s="12" t="s">
        <v>80</v>
      </c>
      <c r="AY1461" s="144" t="s">
        <v>150</v>
      </c>
    </row>
    <row r="1462" spans="2:51" s="12" customFormat="1">
      <c r="B1462" s="142"/>
      <c r="D1462" s="143" t="s">
        <v>159</v>
      </c>
      <c r="E1462" s="144" t="s">
        <v>32</v>
      </c>
      <c r="F1462" s="145" t="s">
        <v>1658</v>
      </c>
      <c r="H1462" s="144" t="s">
        <v>32</v>
      </c>
      <c r="I1462" s="146"/>
      <c r="L1462" s="142"/>
      <c r="M1462" s="147"/>
      <c r="T1462" s="148"/>
      <c r="AT1462" s="144" t="s">
        <v>159</v>
      </c>
      <c r="AU1462" s="144" t="s">
        <v>89</v>
      </c>
      <c r="AV1462" s="12" t="s">
        <v>40</v>
      </c>
      <c r="AW1462" s="12" t="s">
        <v>38</v>
      </c>
      <c r="AX1462" s="12" t="s">
        <v>80</v>
      </c>
      <c r="AY1462" s="144" t="s">
        <v>150</v>
      </c>
    </row>
    <row r="1463" spans="2:51" s="12" customFormat="1">
      <c r="B1463" s="142"/>
      <c r="D1463" s="143" t="s">
        <v>159</v>
      </c>
      <c r="E1463" s="144" t="s">
        <v>32</v>
      </c>
      <c r="F1463" s="145" t="s">
        <v>1659</v>
      </c>
      <c r="H1463" s="144" t="s">
        <v>32</v>
      </c>
      <c r="I1463" s="146"/>
      <c r="L1463" s="142"/>
      <c r="M1463" s="147"/>
      <c r="T1463" s="148"/>
      <c r="AT1463" s="144" t="s">
        <v>159</v>
      </c>
      <c r="AU1463" s="144" t="s">
        <v>89</v>
      </c>
      <c r="AV1463" s="12" t="s">
        <v>40</v>
      </c>
      <c r="AW1463" s="12" t="s">
        <v>38</v>
      </c>
      <c r="AX1463" s="12" t="s">
        <v>80</v>
      </c>
      <c r="AY1463" s="144" t="s">
        <v>150</v>
      </c>
    </row>
    <row r="1464" spans="2:51" s="12" customFormat="1">
      <c r="B1464" s="142"/>
      <c r="D1464" s="143" t="s">
        <v>159</v>
      </c>
      <c r="E1464" s="144" t="s">
        <v>32</v>
      </c>
      <c r="F1464" s="145" t="s">
        <v>1660</v>
      </c>
      <c r="H1464" s="144" t="s">
        <v>32</v>
      </c>
      <c r="I1464" s="146"/>
      <c r="L1464" s="142"/>
      <c r="M1464" s="147"/>
      <c r="T1464" s="148"/>
      <c r="AT1464" s="144" t="s">
        <v>159</v>
      </c>
      <c r="AU1464" s="144" t="s">
        <v>89</v>
      </c>
      <c r="AV1464" s="12" t="s">
        <v>40</v>
      </c>
      <c r="AW1464" s="12" t="s">
        <v>38</v>
      </c>
      <c r="AX1464" s="12" t="s">
        <v>80</v>
      </c>
      <c r="AY1464" s="144" t="s">
        <v>150</v>
      </c>
    </row>
    <row r="1465" spans="2:51" s="12" customFormat="1">
      <c r="B1465" s="142"/>
      <c r="D1465" s="143" t="s">
        <v>159</v>
      </c>
      <c r="E1465" s="144" t="s">
        <v>32</v>
      </c>
      <c r="F1465" s="145" t="s">
        <v>1661</v>
      </c>
      <c r="H1465" s="144" t="s">
        <v>32</v>
      </c>
      <c r="I1465" s="146"/>
      <c r="L1465" s="142"/>
      <c r="M1465" s="147"/>
      <c r="T1465" s="148"/>
      <c r="AT1465" s="144" t="s">
        <v>159</v>
      </c>
      <c r="AU1465" s="144" t="s">
        <v>89</v>
      </c>
      <c r="AV1465" s="12" t="s">
        <v>40</v>
      </c>
      <c r="AW1465" s="12" t="s">
        <v>38</v>
      </c>
      <c r="AX1465" s="12" t="s">
        <v>80</v>
      </c>
      <c r="AY1465" s="144" t="s">
        <v>150</v>
      </c>
    </row>
    <row r="1466" spans="2:51" s="12" customFormat="1">
      <c r="B1466" s="142"/>
      <c r="D1466" s="143" t="s">
        <v>159</v>
      </c>
      <c r="E1466" s="144" t="s">
        <v>32</v>
      </c>
      <c r="F1466" s="145" t="s">
        <v>1662</v>
      </c>
      <c r="H1466" s="144" t="s">
        <v>32</v>
      </c>
      <c r="I1466" s="146"/>
      <c r="L1466" s="142"/>
      <c r="M1466" s="147"/>
      <c r="T1466" s="148"/>
      <c r="AT1466" s="144" t="s">
        <v>159</v>
      </c>
      <c r="AU1466" s="144" t="s">
        <v>89</v>
      </c>
      <c r="AV1466" s="12" t="s">
        <v>40</v>
      </c>
      <c r="AW1466" s="12" t="s">
        <v>38</v>
      </c>
      <c r="AX1466" s="12" t="s">
        <v>80</v>
      </c>
      <c r="AY1466" s="144" t="s">
        <v>150</v>
      </c>
    </row>
    <row r="1467" spans="2:51" s="12" customFormat="1">
      <c r="B1467" s="142"/>
      <c r="D1467" s="143" t="s">
        <v>159</v>
      </c>
      <c r="E1467" s="144" t="s">
        <v>32</v>
      </c>
      <c r="F1467" s="145" t="s">
        <v>1663</v>
      </c>
      <c r="H1467" s="144" t="s">
        <v>32</v>
      </c>
      <c r="I1467" s="146"/>
      <c r="L1467" s="142"/>
      <c r="M1467" s="147"/>
      <c r="T1467" s="148"/>
      <c r="AT1467" s="144" t="s">
        <v>159</v>
      </c>
      <c r="AU1467" s="144" t="s">
        <v>89</v>
      </c>
      <c r="AV1467" s="12" t="s">
        <v>40</v>
      </c>
      <c r="AW1467" s="12" t="s">
        <v>38</v>
      </c>
      <c r="AX1467" s="12" t="s">
        <v>80</v>
      </c>
      <c r="AY1467" s="144" t="s">
        <v>150</v>
      </c>
    </row>
    <row r="1468" spans="2:51" s="12" customFormat="1">
      <c r="B1468" s="142"/>
      <c r="D1468" s="143" t="s">
        <v>159</v>
      </c>
      <c r="E1468" s="144" t="s">
        <v>32</v>
      </c>
      <c r="F1468" s="145" t="s">
        <v>1664</v>
      </c>
      <c r="H1468" s="144" t="s">
        <v>32</v>
      </c>
      <c r="I1468" s="146"/>
      <c r="L1468" s="142"/>
      <c r="M1468" s="147"/>
      <c r="T1468" s="148"/>
      <c r="AT1468" s="144" t="s">
        <v>159</v>
      </c>
      <c r="AU1468" s="144" t="s">
        <v>89</v>
      </c>
      <c r="AV1468" s="12" t="s">
        <v>40</v>
      </c>
      <c r="AW1468" s="12" t="s">
        <v>38</v>
      </c>
      <c r="AX1468" s="12" t="s">
        <v>80</v>
      </c>
      <c r="AY1468" s="144" t="s">
        <v>150</v>
      </c>
    </row>
    <row r="1469" spans="2:51" s="12" customFormat="1">
      <c r="B1469" s="142"/>
      <c r="D1469" s="143" t="s">
        <v>159</v>
      </c>
      <c r="E1469" s="144" t="s">
        <v>32</v>
      </c>
      <c r="F1469" s="145" t="s">
        <v>1665</v>
      </c>
      <c r="H1469" s="144" t="s">
        <v>32</v>
      </c>
      <c r="I1469" s="146"/>
      <c r="L1469" s="142"/>
      <c r="M1469" s="147"/>
      <c r="T1469" s="148"/>
      <c r="AT1469" s="144" t="s">
        <v>159</v>
      </c>
      <c r="AU1469" s="144" t="s">
        <v>89</v>
      </c>
      <c r="AV1469" s="12" t="s">
        <v>40</v>
      </c>
      <c r="AW1469" s="12" t="s">
        <v>38</v>
      </c>
      <c r="AX1469" s="12" t="s">
        <v>80</v>
      </c>
      <c r="AY1469" s="144" t="s">
        <v>150</v>
      </c>
    </row>
    <row r="1470" spans="2:51" s="12" customFormat="1">
      <c r="B1470" s="142"/>
      <c r="D1470" s="143" t="s">
        <v>159</v>
      </c>
      <c r="E1470" s="144" t="s">
        <v>32</v>
      </c>
      <c r="F1470" s="145" t="s">
        <v>1666</v>
      </c>
      <c r="H1470" s="144" t="s">
        <v>32</v>
      </c>
      <c r="I1470" s="146"/>
      <c r="L1470" s="142"/>
      <c r="M1470" s="147"/>
      <c r="T1470" s="148"/>
      <c r="AT1470" s="144" t="s">
        <v>159</v>
      </c>
      <c r="AU1470" s="144" t="s">
        <v>89</v>
      </c>
      <c r="AV1470" s="12" t="s">
        <v>40</v>
      </c>
      <c r="AW1470" s="12" t="s">
        <v>38</v>
      </c>
      <c r="AX1470" s="12" t="s">
        <v>80</v>
      </c>
      <c r="AY1470" s="144" t="s">
        <v>150</v>
      </c>
    </row>
    <row r="1471" spans="2:51" s="12" customFormat="1">
      <c r="B1471" s="142"/>
      <c r="D1471" s="143" t="s">
        <v>159</v>
      </c>
      <c r="E1471" s="144" t="s">
        <v>32</v>
      </c>
      <c r="F1471" s="145" t="s">
        <v>1667</v>
      </c>
      <c r="H1471" s="144" t="s">
        <v>32</v>
      </c>
      <c r="I1471" s="146"/>
      <c r="L1471" s="142"/>
      <c r="M1471" s="147"/>
      <c r="T1471" s="148"/>
      <c r="AT1471" s="144" t="s">
        <v>159</v>
      </c>
      <c r="AU1471" s="144" t="s">
        <v>89</v>
      </c>
      <c r="AV1471" s="12" t="s">
        <v>40</v>
      </c>
      <c r="AW1471" s="12" t="s">
        <v>38</v>
      </c>
      <c r="AX1471" s="12" t="s">
        <v>80</v>
      </c>
      <c r="AY1471" s="144" t="s">
        <v>150</v>
      </c>
    </row>
    <row r="1472" spans="2:51" s="12" customFormat="1">
      <c r="B1472" s="142"/>
      <c r="D1472" s="143" t="s">
        <v>159</v>
      </c>
      <c r="E1472" s="144" t="s">
        <v>32</v>
      </c>
      <c r="F1472" s="145" t="s">
        <v>1668</v>
      </c>
      <c r="H1472" s="144" t="s">
        <v>32</v>
      </c>
      <c r="I1472" s="146"/>
      <c r="L1472" s="142"/>
      <c r="M1472" s="147"/>
      <c r="T1472" s="148"/>
      <c r="AT1472" s="144" t="s">
        <v>159</v>
      </c>
      <c r="AU1472" s="144" t="s">
        <v>89</v>
      </c>
      <c r="AV1472" s="12" t="s">
        <v>40</v>
      </c>
      <c r="AW1472" s="12" t="s">
        <v>38</v>
      </c>
      <c r="AX1472" s="12" t="s">
        <v>80</v>
      </c>
      <c r="AY1472" s="144" t="s">
        <v>150</v>
      </c>
    </row>
    <row r="1473" spans="2:51" s="12" customFormat="1">
      <c r="B1473" s="142"/>
      <c r="D1473" s="143" t="s">
        <v>159</v>
      </c>
      <c r="E1473" s="144" t="s">
        <v>32</v>
      </c>
      <c r="F1473" s="145" t="s">
        <v>1669</v>
      </c>
      <c r="H1473" s="144" t="s">
        <v>32</v>
      </c>
      <c r="I1473" s="146"/>
      <c r="L1473" s="142"/>
      <c r="M1473" s="147"/>
      <c r="T1473" s="148"/>
      <c r="AT1473" s="144" t="s">
        <v>159</v>
      </c>
      <c r="AU1473" s="144" t="s">
        <v>89</v>
      </c>
      <c r="AV1473" s="12" t="s">
        <v>40</v>
      </c>
      <c r="AW1473" s="12" t="s">
        <v>38</v>
      </c>
      <c r="AX1473" s="12" t="s">
        <v>80</v>
      </c>
      <c r="AY1473" s="144" t="s">
        <v>150</v>
      </c>
    </row>
    <row r="1474" spans="2:51" s="12" customFormat="1">
      <c r="B1474" s="142"/>
      <c r="D1474" s="143" t="s">
        <v>159</v>
      </c>
      <c r="E1474" s="144" t="s">
        <v>32</v>
      </c>
      <c r="F1474" s="145" t="s">
        <v>1670</v>
      </c>
      <c r="H1474" s="144" t="s">
        <v>32</v>
      </c>
      <c r="I1474" s="146"/>
      <c r="L1474" s="142"/>
      <c r="M1474" s="147"/>
      <c r="T1474" s="148"/>
      <c r="AT1474" s="144" t="s">
        <v>159</v>
      </c>
      <c r="AU1474" s="144" t="s">
        <v>89</v>
      </c>
      <c r="AV1474" s="12" t="s">
        <v>40</v>
      </c>
      <c r="AW1474" s="12" t="s">
        <v>38</v>
      </c>
      <c r="AX1474" s="12" t="s">
        <v>80</v>
      </c>
      <c r="AY1474" s="144" t="s">
        <v>150</v>
      </c>
    </row>
    <row r="1475" spans="2:51" s="12" customFormat="1">
      <c r="B1475" s="142"/>
      <c r="D1475" s="143" t="s">
        <v>159</v>
      </c>
      <c r="E1475" s="144" t="s">
        <v>32</v>
      </c>
      <c r="F1475" s="145" t="s">
        <v>1671</v>
      </c>
      <c r="H1475" s="144" t="s">
        <v>32</v>
      </c>
      <c r="I1475" s="146"/>
      <c r="L1475" s="142"/>
      <c r="M1475" s="147"/>
      <c r="T1475" s="148"/>
      <c r="AT1475" s="144" t="s">
        <v>159</v>
      </c>
      <c r="AU1475" s="144" t="s">
        <v>89</v>
      </c>
      <c r="AV1475" s="12" t="s">
        <v>40</v>
      </c>
      <c r="AW1475" s="12" t="s">
        <v>38</v>
      </c>
      <c r="AX1475" s="12" t="s">
        <v>80</v>
      </c>
      <c r="AY1475" s="144" t="s">
        <v>150</v>
      </c>
    </row>
    <row r="1476" spans="2:51" s="12" customFormat="1">
      <c r="B1476" s="142"/>
      <c r="D1476" s="143" t="s">
        <v>159</v>
      </c>
      <c r="E1476" s="144" t="s">
        <v>32</v>
      </c>
      <c r="F1476" s="145" t="s">
        <v>1672</v>
      </c>
      <c r="H1476" s="144" t="s">
        <v>32</v>
      </c>
      <c r="I1476" s="146"/>
      <c r="L1476" s="142"/>
      <c r="M1476" s="147"/>
      <c r="T1476" s="148"/>
      <c r="AT1476" s="144" t="s">
        <v>159</v>
      </c>
      <c r="AU1476" s="144" t="s">
        <v>89</v>
      </c>
      <c r="AV1476" s="12" t="s">
        <v>40</v>
      </c>
      <c r="AW1476" s="12" t="s">
        <v>38</v>
      </c>
      <c r="AX1476" s="12" t="s">
        <v>80</v>
      </c>
      <c r="AY1476" s="144" t="s">
        <v>150</v>
      </c>
    </row>
    <row r="1477" spans="2:51" s="12" customFormat="1">
      <c r="B1477" s="142"/>
      <c r="D1477" s="143" t="s">
        <v>159</v>
      </c>
      <c r="E1477" s="144" t="s">
        <v>32</v>
      </c>
      <c r="F1477" s="145" t="s">
        <v>1673</v>
      </c>
      <c r="H1477" s="144" t="s">
        <v>32</v>
      </c>
      <c r="I1477" s="146"/>
      <c r="L1477" s="142"/>
      <c r="M1477" s="147"/>
      <c r="T1477" s="148"/>
      <c r="AT1477" s="144" t="s">
        <v>159</v>
      </c>
      <c r="AU1477" s="144" t="s">
        <v>89</v>
      </c>
      <c r="AV1477" s="12" t="s">
        <v>40</v>
      </c>
      <c r="AW1477" s="12" t="s">
        <v>38</v>
      </c>
      <c r="AX1477" s="12" t="s">
        <v>80</v>
      </c>
      <c r="AY1477" s="144" t="s">
        <v>150</v>
      </c>
    </row>
    <row r="1478" spans="2:51" s="12" customFormat="1">
      <c r="B1478" s="142"/>
      <c r="D1478" s="143" t="s">
        <v>159</v>
      </c>
      <c r="E1478" s="144" t="s">
        <v>32</v>
      </c>
      <c r="F1478" s="145" t="s">
        <v>1674</v>
      </c>
      <c r="H1478" s="144" t="s">
        <v>32</v>
      </c>
      <c r="I1478" s="146"/>
      <c r="L1478" s="142"/>
      <c r="M1478" s="147"/>
      <c r="T1478" s="148"/>
      <c r="AT1478" s="144" t="s">
        <v>159</v>
      </c>
      <c r="AU1478" s="144" t="s">
        <v>89</v>
      </c>
      <c r="AV1478" s="12" t="s">
        <v>40</v>
      </c>
      <c r="AW1478" s="12" t="s">
        <v>38</v>
      </c>
      <c r="AX1478" s="12" t="s">
        <v>80</v>
      </c>
      <c r="AY1478" s="144" t="s">
        <v>150</v>
      </c>
    </row>
    <row r="1479" spans="2:51" s="12" customFormat="1">
      <c r="B1479" s="142"/>
      <c r="D1479" s="143" t="s">
        <v>159</v>
      </c>
      <c r="E1479" s="144" t="s">
        <v>32</v>
      </c>
      <c r="F1479" s="145" t="s">
        <v>1675</v>
      </c>
      <c r="H1479" s="144" t="s">
        <v>32</v>
      </c>
      <c r="I1479" s="146"/>
      <c r="L1479" s="142"/>
      <c r="M1479" s="147"/>
      <c r="T1479" s="148"/>
      <c r="AT1479" s="144" t="s">
        <v>159</v>
      </c>
      <c r="AU1479" s="144" t="s">
        <v>89</v>
      </c>
      <c r="AV1479" s="12" t="s">
        <v>40</v>
      </c>
      <c r="AW1479" s="12" t="s">
        <v>38</v>
      </c>
      <c r="AX1479" s="12" t="s">
        <v>80</v>
      </c>
      <c r="AY1479" s="144" t="s">
        <v>150</v>
      </c>
    </row>
    <row r="1480" spans="2:51" s="12" customFormat="1">
      <c r="B1480" s="142"/>
      <c r="D1480" s="143" t="s">
        <v>159</v>
      </c>
      <c r="E1480" s="144" t="s">
        <v>32</v>
      </c>
      <c r="F1480" s="145" t="s">
        <v>1676</v>
      </c>
      <c r="H1480" s="144" t="s">
        <v>32</v>
      </c>
      <c r="I1480" s="146"/>
      <c r="L1480" s="142"/>
      <c r="M1480" s="147"/>
      <c r="T1480" s="148"/>
      <c r="AT1480" s="144" t="s">
        <v>159</v>
      </c>
      <c r="AU1480" s="144" t="s">
        <v>89</v>
      </c>
      <c r="AV1480" s="12" t="s">
        <v>40</v>
      </c>
      <c r="AW1480" s="12" t="s">
        <v>38</v>
      </c>
      <c r="AX1480" s="12" t="s">
        <v>80</v>
      </c>
      <c r="AY1480" s="144" t="s">
        <v>150</v>
      </c>
    </row>
    <row r="1481" spans="2:51" s="12" customFormat="1">
      <c r="B1481" s="142"/>
      <c r="D1481" s="143" t="s">
        <v>159</v>
      </c>
      <c r="E1481" s="144" t="s">
        <v>32</v>
      </c>
      <c r="F1481" s="145" t="s">
        <v>1677</v>
      </c>
      <c r="H1481" s="144" t="s">
        <v>32</v>
      </c>
      <c r="I1481" s="146"/>
      <c r="L1481" s="142"/>
      <c r="M1481" s="147"/>
      <c r="T1481" s="148"/>
      <c r="AT1481" s="144" t="s">
        <v>159</v>
      </c>
      <c r="AU1481" s="144" t="s">
        <v>89</v>
      </c>
      <c r="AV1481" s="12" t="s">
        <v>40</v>
      </c>
      <c r="AW1481" s="12" t="s">
        <v>38</v>
      </c>
      <c r="AX1481" s="12" t="s">
        <v>80</v>
      </c>
      <c r="AY1481" s="144" t="s">
        <v>150</v>
      </c>
    </row>
    <row r="1482" spans="2:51" s="12" customFormat="1">
      <c r="B1482" s="142"/>
      <c r="D1482" s="143" t="s">
        <v>159</v>
      </c>
      <c r="E1482" s="144" t="s">
        <v>32</v>
      </c>
      <c r="F1482" s="145" t="s">
        <v>1678</v>
      </c>
      <c r="H1482" s="144" t="s">
        <v>32</v>
      </c>
      <c r="I1482" s="146"/>
      <c r="L1482" s="142"/>
      <c r="M1482" s="147"/>
      <c r="T1482" s="148"/>
      <c r="AT1482" s="144" t="s">
        <v>159</v>
      </c>
      <c r="AU1482" s="144" t="s">
        <v>89</v>
      </c>
      <c r="AV1482" s="12" t="s">
        <v>40</v>
      </c>
      <c r="AW1482" s="12" t="s">
        <v>38</v>
      </c>
      <c r="AX1482" s="12" t="s">
        <v>80</v>
      </c>
      <c r="AY1482" s="144" t="s">
        <v>150</v>
      </c>
    </row>
    <row r="1483" spans="2:51" s="12" customFormat="1">
      <c r="B1483" s="142"/>
      <c r="D1483" s="143" t="s">
        <v>159</v>
      </c>
      <c r="E1483" s="144" t="s">
        <v>32</v>
      </c>
      <c r="F1483" s="145" t="s">
        <v>1679</v>
      </c>
      <c r="H1483" s="144" t="s">
        <v>32</v>
      </c>
      <c r="I1483" s="146"/>
      <c r="L1483" s="142"/>
      <c r="M1483" s="147"/>
      <c r="T1483" s="148"/>
      <c r="AT1483" s="144" t="s">
        <v>159</v>
      </c>
      <c r="AU1483" s="144" t="s">
        <v>89</v>
      </c>
      <c r="AV1483" s="12" t="s">
        <v>40</v>
      </c>
      <c r="AW1483" s="12" t="s">
        <v>38</v>
      </c>
      <c r="AX1483" s="12" t="s">
        <v>80</v>
      </c>
      <c r="AY1483" s="144" t="s">
        <v>150</v>
      </c>
    </row>
    <row r="1484" spans="2:51" s="12" customFormat="1">
      <c r="B1484" s="142"/>
      <c r="D1484" s="143" t="s">
        <v>159</v>
      </c>
      <c r="E1484" s="144" t="s">
        <v>32</v>
      </c>
      <c r="F1484" s="145" t="s">
        <v>1680</v>
      </c>
      <c r="H1484" s="144" t="s">
        <v>32</v>
      </c>
      <c r="I1484" s="146"/>
      <c r="L1484" s="142"/>
      <c r="M1484" s="147"/>
      <c r="T1484" s="148"/>
      <c r="AT1484" s="144" t="s">
        <v>159</v>
      </c>
      <c r="AU1484" s="144" t="s">
        <v>89</v>
      </c>
      <c r="AV1484" s="12" t="s">
        <v>40</v>
      </c>
      <c r="AW1484" s="12" t="s">
        <v>38</v>
      </c>
      <c r="AX1484" s="12" t="s">
        <v>80</v>
      </c>
      <c r="AY1484" s="144" t="s">
        <v>150</v>
      </c>
    </row>
    <row r="1485" spans="2:51" s="12" customFormat="1">
      <c r="B1485" s="142"/>
      <c r="D1485" s="143" t="s">
        <v>159</v>
      </c>
      <c r="E1485" s="144" t="s">
        <v>32</v>
      </c>
      <c r="F1485" s="145" t="s">
        <v>1681</v>
      </c>
      <c r="H1485" s="144" t="s">
        <v>32</v>
      </c>
      <c r="I1485" s="146"/>
      <c r="L1485" s="142"/>
      <c r="M1485" s="147"/>
      <c r="T1485" s="148"/>
      <c r="AT1485" s="144" t="s">
        <v>159</v>
      </c>
      <c r="AU1485" s="144" t="s">
        <v>89</v>
      </c>
      <c r="AV1485" s="12" t="s">
        <v>40</v>
      </c>
      <c r="AW1485" s="12" t="s">
        <v>38</v>
      </c>
      <c r="AX1485" s="12" t="s">
        <v>80</v>
      </c>
      <c r="AY1485" s="144" t="s">
        <v>150</v>
      </c>
    </row>
    <row r="1486" spans="2:51" s="12" customFormat="1">
      <c r="B1486" s="142"/>
      <c r="D1486" s="143" t="s">
        <v>159</v>
      </c>
      <c r="E1486" s="144" t="s">
        <v>32</v>
      </c>
      <c r="F1486" s="145" t="s">
        <v>1682</v>
      </c>
      <c r="H1486" s="144" t="s">
        <v>32</v>
      </c>
      <c r="I1486" s="146"/>
      <c r="L1486" s="142"/>
      <c r="M1486" s="147"/>
      <c r="T1486" s="148"/>
      <c r="AT1486" s="144" t="s">
        <v>159</v>
      </c>
      <c r="AU1486" s="144" t="s">
        <v>89</v>
      </c>
      <c r="AV1486" s="12" t="s">
        <v>40</v>
      </c>
      <c r="AW1486" s="12" t="s">
        <v>38</v>
      </c>
      <c r="AX1486" s="12" t="s">
        <v>80</v>
      </c>
      <c r="AY1486" s="144" t="s">
        <v>150</v>
      </c>
    </row>
    <row r="1487" spans="2:51" s="12" customFormat="1">
      <c r="B1487" s="142"/>
      <c r="D1487" s="143" t="s">
        <v>159</v>
      </c>
      <c r="E1487" s="144" t="s">
        <v>32</v>
      </c>
      <c r="F1487" s="145" t="s">
        <v>1683</v>
      </c>
      <c r="H1487" s="144" t="s">
        <v>32</v>
      </c>
      <c r="I1487" s="146"/>
      <c r="L1487" s="142"/>
      <c r="M1487" s="147"/>
      <c r="T1487" s="148"/>
      <c r="AT1487" s="144" t="s">
        <v>159</v>
      </c>
      <c r="AU1487" s="144" t="s">
        <v>89</v>
      </c>
      <c r="AV1487" s="12" t="s">
        <v>40</v>
      </c>
      <c r="AW1487" s="12" t="s">
        <v>38</v>
      </c>
      <c r="AX1487" s="12" t="s">
        <v>80</v>
      </c>
      <c r="AY1487" s="144" t="s">
        <v>150</v>
      </c>
    </row>
    <row r="1488" spans="2:51" s="12" customFormat="1">
      <c r="B1488" s="142"/>
      <c r="D1488" s="143" t="s">
        <v>159</v>
      </c>
      <c r="E1488" s="144" t="s">
        <v>32</v>
      </c>
      <c r="F1488" s="145" t="s">
        <v>1684</v>
      </c>
      <c r="H1488" s="144" t="s">
        <v>32</v>
      </c>
      <c r="I1488" s="146"/>
      <c r="L1488" s="142"/>
      <c r="M1488" s="147"/>
      <c r="T1488" s="148"/>
      <c r="AT1488" s="144" t="s">
        <v>159</v>
      </c>
      <c r="AU1488" s="144" t="s">
        <v>89</v>
      </c>
      <c r="AV1488" s="12" t="s">
        <v>40</v>
      </c>
      <c r="AW1488" s="12" t="s">
        <v>38</v>
      </c>
      <c r="AX1488" s="12" t="s">
        <v>80</v>
      </c>
      <c r="AY1488" s="144" t="s">
        <v>150</v>
      </c>
    </row>
    <row r="1489" spans="2:65" s="12" customFormat="1">
      <c r="B1489" s="142"/>
      <c r="D1489" s="143" t="s">
        <v>159</v>
      </c>
      <c r="E1489" s="144" t="s">
        <v>32</v>
      </c>
      <c r="F1489" s="145" t="s">
        <v>1685</v>
      </c>
      <c r="H1489" s="144" t="s">
        <v>32</v>
      </c>
      <c r="I1489" s="146"/>
      <c r="L1489" s="142"/>
      <c r="M1489" s="147"/>
      <c r="T1489" s="148"/>
      <c r="AT1489" s="144" t="s">
        <v>159</v>
      </c>
      <c r="AU1489" s="144" t="s">
        <v>89</v>
      </c>
      <c r="AV1489" s="12" t="s">
        <v>40</v>
      </c>
      <c r="AW1489" s="12" t="s">
        <v>38</v>
      </c>
      <c r="AX1489" s="12" t="s">
        <v>80</v>
      </c>
      <c r="AY1489" s="144" t="s">
        <v>150</v>
      </c>
    </row>
    <row r="1490" spans="2:65" s="12" customFormat="1">
      <c r="B1490" s="142"/>
      <c r="D1490" s="143" t="s">
        <v>159</v>
      </c>
      <c r="E1490" s="144" t="s">
        <v>32</v>
      </c>
      <c r="F1490" s="145" t="s">
        <v>1686</v>
      </c>
      <c r="H1490" s="144" t="s">
        <v>32</v>
      </c>
      <c r="I1490" s="146"/>
      <c r="L1490" s="142"/>
      <c r="M1490" s="147"/>
      <c r="T1490" s="148"/>
      <c r="AT1490" s="144" t="s">
        <v>159</v>
      </c>
      <c r="AU1490" s="144" t="s">
        <v>89</v>
      </c>
      <c r="AV1490" s="12" t="s">
        <v>40</v>
      </c>
      <c r="AW1490" s="12" t="s">
        <v>38</v>
      </c>
      <c r="AX1490" s="12" t="s">
        <v>80</v>
      </c>
      <c r="AY1490" s="144" t="s">
        <v>150</v>
      </c>
    </row>
    <row r="1491" spans="2:65" s="12" customFormat="1">
      <c r="B1491" s="142"/>
      <c r="D1491" s="143" t="s">
        <v>159</v>
      </c>
      <c r="E1491" s="144" t="s">
        <v>32</v>
      </c>
      <c r="F1491" s="145" t="s">
        <v>1687</v>
      </c>
      <c r="H1491" s="144" t="s">
        <v>32</v>
      </c>
      <c r="I1491" s="146"/>
      <c r="L1491" s="142"/>
      <c r="M1491" s="147"/>
      <c r="T1491" s="148"/>
      <c r="AT1491" s="144" t="s">
        <v>159</v>
      </c>
      <c r="AU1491" s="144" t="s">
        <v>89</v>
      </c>
      <c r="AV1491" s="12" t="s">
        <v>40</v>
      </c>
      <c r="AW1491" s="12" t="s">
        <v>38</v>
      </c>
      <c r="AX1491" s="12" t="s">
        <v>80</v>
      </c>
      <c r="AY1491" s="144" t="s">
        <v>150</v>
      </c>
    </row>
    <row r="1492" spans="2:65" s="12" customFormat="1">
      <c r="B1492" s="142"/>
      <c r="D1492" s="143" t="s">
        <v>159</v>
      </c>
      <c r="E1492" s="144" t="s">
        <v>32</v>
      </c>
      <c r="F1492" s="145" t="s">
        <v>1688</v>
      </c>
      <c r="H1492" s="144" t="s">
        <v>32</v>
      </c>
      <c r="I1492" s="146"/>
      <c r="L1492" s="142"/>
      <c r="M1492" s="147"/>
      <c r="T1492" s="148"/>
      <c r="AT1492" s="144" t="s">
        <v>159</v>
      </c>
      <c r="AU1492" s="144" t="s">
        <v>89</v>
      </c>
      <c r="AV1492" s="12" t="s">
        <v>40</v>
      </c>
      <c r="AW1492" s="12" t="s">
        <v>38</v>
      </c>
      <c r="AX1492" s="12" t="s">
        <v>80</v>
      </c>
      <c r="AY1492" s="144" t="s">
        <v>150</v>
      </c>
    </row>
    <row r="1493" spans="2:65" s="12" customFormat="1">
      <c r="B1493" s="142"/>
      <c r="D1493" s="143" t="s">
        <v>159</v>
      </c>
      <c r="E1493" s="144" t="s">
        <v>32</v>
      </c>
      <c r="F1493" s="145" t="s">
        <v>1689</v>
      </c>
      <c r="H1493" s="144" t="s">
        <v>32</v>
      </c>
      <c r="I1493" s="146"/>
      <c r="L1493" s="142"/>
      <c r="M1493" s="147"/>
      <c r="T1493" s="148"/>
      <c r="AT1493" s="144" t="s">
        <v>159</v>
      </c>
      <c r="AU1493" s="144" t="s">
        <v>89</v>
      </c>
      <c r="AV1493" s="12" t="s">
        <v>40</v>
      </c>
      <c r="AW1493" s="12" t="s">
        <v>38</v>
      </c>
      <c r="AX1493" s="12" t="s">
        <v>80</v>
      </c>
      <c r="AY1493" s="144" t="s">
        <v>150</v>
      </c>
    </row>
    <row r="1494" spans="2:65" s="12" customFormat="1">
      <c r="B1494" s="142"/>
      <c r="D1494" s="143" t="s">
        <v>159</v>
      </c>
      <c r="E1494" s="144" t="s">
        <v>32</v>
      </c>
      <c r="F1494" s="145" t="s">
        <v>1690</v>
      </c>
      <c r="H1494" s="144" t="s">
        <v>32</v>
      </c>
      <c r="I1494" s="146"/>
      <c r="L1494" s="142"/>
      <c r="M1494" s="147"/>
      <c r="T1494" s="148"/>
      <c r="AT1494" s="144" t="s">
        <v>159</v>
      </c>
      <c r="AU1494" s="144" t="s">
        <v>89</v>
      </c>
      <c r="AV1494" s="12" t="s">
        <v>40</v>
      </c>
      <c r="AW1494" s="12" t="s">
        <v>38</v>
      </c>
      <c r="AX1494" s="12" t="s">
        <v>80</v>
      </c>
      <c r="AY1494" s="144" t="s">
        <v>150</v>
      </c>
    </row>
    <row r="1495" spans="2:65" s="12" customFormat="1">
      <c r="B1495" s="142"/>
      <c r="D1495" s="143" t="s">
        <v>159</v>
      </c>
      <c r="E1495" s="144" t="s">
        <v>32</v>
      </c>
      <c r="F1495" s="145" t="s">
        <v>1691</v>
      </c>
      <c r="H1495" s="144" t="s">
        <v>32</v>
      </c>
      <c r="I1495" s="146"/>
      <c r="L1495" s="142"/>
      <c r="M1495" s="147"/>
      <c r="T1495" s="148"/>
      <c r="AT1495" s="144" t="s">
        <v>159</v>
      </c>
      <c r="AU1495" s="144" t="s">
        <v>89</v>
      </c>
      <c r="AV1495" s="12" t="s">
        <v>40</v>
      </c>
      <c r="AW1495" s="12" t="s">
        <v>38</v>
      </c>
      <c r="AX1495" s="12" t="s">
        <v>80</v>
      </c>
      <c r="AY1495" s="144" t="s">
        <v>150</v>
      </c>
    </row>
    <row r="1496" spans="2:65" s="12" customFormat="1">
      <c r="B1496" s="142"/>
      <c r="D1496" s="143" t="s">
        <v>159</v>
      </c>
      <c r="E1496" s="144" t="s">
        <v>32</v>
      </c>
      <c r="F1496" s="145" t="s">
        <v>1692</v>
      </c>
      <c r="H1496" s="144" t="s">
        <v>32</v>
      </c>
      <c r="I1496" s="146"/>
      <c r="L1496" s="142"/>
      <c r="M1496" s="147"/>
      <c r="T1496" s="148"/>
      <c r="AT1496" s="144" t="s">
        <v>159</v>
      </c>
      <c r="AU1496" s="144" t="s">
        <v>89</v>
      </c>
      <c r="AV1496" s="12" t="s">
        <v>40</v>
      </c>
      <c r="AW1496" s="12" t="s">
        <v>38</v>
      </c>
      <c r="AX1496" s="12" t="s">
        <v>80</v>
      </c>
      <c r="AY1496" s="144" t="s">
        <v>150</v>
      </c>
    </row>
    <row r="1497" spans="2:65" s="12" customFormat="1">
      <c r="B1497" s="142"/>
      <c r="D1497" s="143" t="s">
        <v>159</v>
      </c>
      <c r="E1497" s="144" t="s">
        <v>32</v>
      </c>
      <c r="F1497" s="145" t="s">
        <v>1693</v>
      </c>
      <c r="H1497" s="144" t="s">
        <v>32</v>
      </c>
      <c r="I1497" s="146"/>
      <c r="L1497" s="142"/>
      <c r="M1497" s="147"/>
      <c r="T1497" s="148"/>
      <c r="AT1497" s="144" t="s">
        <v>159</v>
      </c>
      <c r="AU1497" s="144" t="s">
        <v>89</v>
      </c>
      <c r="AV1497" s="12" t="s">
        <v>40</v>
      </c>
      <c r="AW1497" s="12" t="s">
        <v>38</v>
      </c>
      <c r="AX1497" s="12" t="s">
        <v>80</v>
      </c>
      <c r="AY1497" s="144" t="s">
        <v>150</v>
      </c>
    </row>
    <row r="1498" spans="2:65" s="12" customFormat="1">
      <c r="B1498" s="142"/>
      <c r="D1498" s="143" t="s">
        <v>159</v>
      </c>
      <c r="E1498" s="144" t="s">
        <v>32</v>
      </c>
      <c r="F1498" s="145" t="s">
        <v>1694</v>
      </c>
      <c r="H1498" s="144" t="s">
        <v>32</v>
      </c>
      <c r="I1498" s="146"/>
      <c r="L1498" s="142"/>
      <c r="M1498" s="147"/>
      <c r="T1498" s="148"/>
      <c r="AT1498" s="144" t="s">
        <v>159</v>
      </c>
      <c r="AU1498" s="144" t="s">
        <v>89</v>
      </c>
      <c r="AV1498" s="12" t="s">
        <v>40</v>
      </c>
      <c r="AW1498" s="12" t="s">
        <v>38</v>
      </c>
      <c r="AX1498" s="12" t="s">
        <v>80</v>
      </c>
      <c r="AY1498" s="144" t="s">
        <v>150</v>
      </c>
    </row>
    <row r="1499" spans="2:65" s="13" customFormat="1">
      <c r="B1499" s="149"/>
      <c r="D1499" s="143" t="s">
        <v>159</v>
      </c>
      <c r="E1499" s="150" t="s">
        <v>32</v>
      </c>
      <c r="F1499" s="151" t="s">
        <v>1438</v>
      </c>
      <c r="H1499" s="152">
        <v>1445.9770000000001</v>
      </c>
      <c r="I1499" s="153"/>
      <c r="L1499" s="149"/>
      <c r="M1499" s="154"/>
      <c r="T1499" s="155"/>
      <c r="AT1499" s="150" t="s">
        <v>159</v>
      </c>
      <c r="AU1499" s="150" t="s">
        <v>89</v>
      </c>
      <c r="AV1499" s="13" t="s">
        <v>89</v>
      </c>
      <c r="AW1499" s="13" t="s">
        <v>38</v>
      </c>
      <c r="AX1499" s="13" t="s">
        <v>40</v>
      </c>
      <c r="AY1499" s="150" t="s">
        <v>150</v>
      </c>
    </row>
    <row r="1500" spans="2:65" s="1" customFormat="1" ht="24.15" customHeight="1">
      <c r="B1500" s="34"/>
      <c r="C1500" s="178" t="s">
        <v>1066</v>
      </c>
      <c r="D1500" s="178" t="s">
        <v>389</v>
      </c>
      <c r="E1500" s="179" t="s">
        <v>2454</v>
      </c>
      <c r="F1500" s="180" t="s">
        <v>2455</v>
      </c>
      <c r="G1500" s="181" t="s">
        <v>155</v>
      </c>
      <c r="H1500" s="182">
        <v>1590.575</v>
      </c>
      <c r="I1500" s="183"/>
      <c r="J1500" s="184">
        <f>ROUND(I1500*H1500,2)</f>
        <v>0</v>
      </c>
      <c r="K1500" s="180" t="s">
        <v>172</v>
      </c>
      <c r="L1500" s="185"/>
      <c r="M1500" s="186" t="s">
        <v>32</v>
      </c>
      <c r="N1500" s="187" t="s">
        <v>51</v>
      </c>
      <c r="P1500" s="138">
        <f>O1500*H1500</f>
        <v>0</v>
      </c>
      <c r="Q1500" s="138">
        <v>1.771E-2</v>
      </c>
      <c r="R1500" s="138">
        <f>Q1500*H1500</f>
        <v>28.16908325</v>
      </c>
      <c r="S1500" s="138">
        <v>0</v>
      </c>
      <c r="T1500" s="139">
        <f>S1500*H1500</f>
        <v>0</v>
      </c>
      <c r="AR1500" s="140" t="s">
        <v>537</v>
      </c>
      <c r="AT1500" s="140" t="s">
        <v>389</v>
      </c>
      <c r="AU1500" s="140" t="s">
        <v>89</v>
      </c>
      <c r="AY1500" s="18" t="s">
        <v>150</v>
      </c>
      <c r="BE1500" s="141">
        <f>IF(N1500="základní",J1500,0)</f>
        <v>0</v>
      </c>
      <c r="BF1500" s="141">
        <f>IF(N1500="snížená",J1500,0)</f>
        <v>0</v>
      </c>
      <c r="BG1500" s="141">
        <f>IF(N1500="zákl. přenesená",J1500,0)</f>
        <v>0</v>
      </c>
      <c r="BH1500" s="141">
        <f>IF(N1500="sníž. přenesená",J1500,0)</f>
        <v>0</v>
      </c>
      <c r="BI1500" s="141">
        <f>IF(N1500="nulová",J1500,0)</f>
        <v>0</v>
      </c>
      <c r="BJ1500" s="18" t="s">
        <v>40</v>
      </c>
      <c r="BK1500" s="141">
        <f>ROUND(I1500*H1500,2)</f>
        <v>0</v>
      </c>
      <c r="BL1500" s="18" t="s">
        <v>244</v>
      </c>
      <c r="BM1500" s="140" t="s">
        <v>2456</v>
      </c>
    </row>
    <row r="1501" spans="2:65" s="13" customFormat="1">
      <c r="B1501" s="149"/>
      <c r="D1501" s="143" t="s">
        <v>159</v>
      </c>
      <c r="F1501" s="151" t="s">
        <v>2457</v>
      </c>
      <c r="H1501" s="152">
        <v>1590.575</v>
      </c>
      <c r="I1501" s="153"/>
      <c r="L1501" s="149"/>
      <c r="M1501" s="154"/>
      <c r="T1501" s="155"/>
      <c r="AT1501" s="150" t="s">
        <v>159</v>
      </c>
      <c r="AU1501" s="150" t="s">
        <v>89</v>
      </c>
      <c r="AV1501" s="13" t="s">
        <v>89</v>
      </c>
      <c r="AW1501" s="13" t="s">
        <v>4</v>
      </c>
      <c r="AX1501" s="13" t="s">
        <v>40</v>
      </c>
      <c r="AY1501" s="150" t="s">
        <v>150</v>
      </c>
    </row>
    <row r="1502" spans="2:65" s="1" customFormat="1" ht="24.15" customHeight="1">
      <c r="B1502" s="34"/>
      <c r="C1502" s="129" t="s">
        <v>1073</v>
      </c>
      <c r="D1502" s="129" t="s">
        <v>152</v>
      </c>
      <c r="E1502" s="130" t="s">
        <v>2458</v>
      </c>
      <c r="F1502" s="131" t="s">
        <v>2459</v>
      </c>
      <c r="G1502" s="132" t="s">
        <v>171</v>
      </c>
      <c r="H1502" s="133">
        <v>148</v>
      </c>
      <c r="I1502" s="134"/>
      <c r="J1502" s="135">
        <f>ROUND(I1502*H1502,2)</f>
        <v>0</v>
      </c>
      <c r="K1502" s="131" t="s">
        <v>172</v>
      </c>
      <c r="L1502" s="34"/>
      <c r="M1502" s="136" t="s">
        <v>32</v>
      </c>
      <c r="N1502" s="137" t="s">
        <v>51</v>
      </c>
      <c r="P1502" s="138">
        <f>O1502*H1502</f>
        <v>0</v>
      </c>
      <c r="Q1502" s="138">
        <v>0</v>
      </c>
      <c r="R1502" s="138">
        <f>Q1502*H1502</f>
        <v>0</v>
      </c>
      <c r="S1502" s="138">
        <v>0</v>
      </c>
      <c r="T1502" s="139">
        <f>S1502*H1502</f>
        <v>0</v>
      </c>
      <c r="AR1502" s="140" t="s">
        <v>244</v>
      </c>
      <c r="AT1502" s="140" t="s">
        <v>152</v>
      </c>
      <c r="AU1502" s="140" t="s">
        <v>89</v>
      </c>
      <c r="AY1502" s="18" t="s">
        <v>150</v>
      </c>
      <c r="BE1502" s="141">
        <f>IF(N1502="základní",J1502,0)</f>
        <v>0</v>
      </c>
      <c r="BF1502" s="141">
        <f>IF(N1502="snížená",J1502,0)</f>
        <v>0</v>
      </c>
      <c r="BG1502" s="141">
        <f>IF(N1502="zákl. přenesená",J1502,0)</f>
        <v>0</v>
      </c>
      <c r="BH1502" s="141">
        <f>IF(N1502="sníž. přenesená",J1502,0)</f>
        <v>0</v>
      </c>
      <c r="BI1502" s="141">
        <f>IF(N1502="nulová",J1502,0)</f>
        <v>0</v>
      </c>
      <c r="BJ1502" s="18" t="s">
        <v>40</v>
      </c>
      <c r="BK1502" s="141">
        <f>ROUND(I1502*H1502,2)</f>
        <v>0</v>
      </c>
      <c r="BL1502" s="18" t="s">
        <v>244</v>
      </c>
      <c r="BM1502" s="140" t="s">
        <v>2460</v>
      </c>
    </row>
    <row r="1503" spans="2:65" s="1" customFormat="1">
      <c r="B1503" s="34"/>
      <c r="D1503" s="163" t="s">
        <v>174</v>
      </c>
      <c r="F1503" s="164" t="s">
        <v>2461</v>
      </c>
      <c r="I1503" s="165"/>
      <c r="L1503" s="34"/>
      <c r="M1503" s="166"/>
      <c r="T1503" s="55"/>
      <c r="AT1503" s="18" t="s">
        <v>174</v>
      </c>
      <c r="AU1503" s="18" t="s">
        <v>89</v>
      </c>
    </row>
    <row r="1504" spans="2:65" s="12" customFormat="1">
      <c r="B1504" s="142"/>
      <c r="D1504" s="143" t="s">
        <v>159</v>
      </c>
      <c r="E1504" s="144" t="s">
        <v>32</v>
      </c>
      <c r="F1504" s="145" t="s">
        <v>1603</v>
      </c>
      <c r="H1504" s="144" t="s">
        <v>32</v>
      </c>
      <c r="I1504" s="146"/>
      <c r="L1504" s="142"/>
      <c r="M1504" s="147"/>
      <c r="T1504" s="148"/>
      <c r="AT1504" s="144" t="s">
        <v>159</v>
      </c>
      <c r="AU1504" s="144" t="s">
        <v>89</v>
      </c>
      <c r="AV1504" s="12" t="s">
        <v>40</v>
      </c>
      <c r="AW1504" s="12" t="s">
        <v>38</v>
      </c>
      <c r="AX1504" s="12" t="s">
        <v>80</v>
      </c>
      <c r="AY1504" s="144" t="s">
        <v>150</v>
      </c>
    </row>
    <row r="1505" spans="2:65" s="12" customFormat="1">
      <c r="B1505" s="142"/>
      <c r="D1505" s="143" t="s">
        <v>159</v>
      </c>
      <c r="E1505" s="144" t="s">
        <v>32</v>
      </c>
      <c r="F1505" s="145" t="s">
        <v>2193</v>
      </c>
      <c r="H1505" s="144" t="s">
        <v>32</v>
      </c>
      <c r="I1505" s="146"/>
      <c r="L1505" s="142"/>
      <c r="M1505" s="147"/>
      <c r="T1505" s="148"/>
      <c r="AT1505" s="144" t="s">
        <v>159</v>
      </c>
      <c r="AU1505" s="144" t="s">
        <v>89</v>
      </c>
      <c r="AV1505" s="12" t="s">
        <v>40</v>
      </c>
      <c r="AW1505" s="12" t="s">
        <v>38</v>
      </c>
      <c r="AX1505" s="12" t="s">
        <v>80</v>
      </c>
      <c r="AY1505" s="144" t="s">
        <v>150</v>
      </c>
    </row>
    <row r="1506" spans="2:65" s="12" customFormat="1">
      <c r="B1506" s="142"/>
      <c r="D1506" s="143" t="s">
        <v>159</v>
      </c>
      <c r="E1506" s="144" t="s">
        <v>32</v>
      </c>
      <c r="F1506" s="145" t="s">
        <v>2194</v>
      </c>
      <c r="H1506" s="144" t="s">
        <v>32</v>
      </c>
      <c r="I1506" s="146"/>
      <c r="L1506" s="142"/>
      <c r="M1506" s="147"/>
      <c r="T1506" s="148"/>
      <c r="AT1506" s="144" t="s">
        <v>159</v>
      </c>
      <c r="AU1506" s="144" t="s">
        <v>89</v>
      </c>
      <c r="AV1506" s="12" t="s">
        <v>40</v>
      </c>
      <c r="AW1506" s="12" t="s">
        <v>38</v>
      </c>
      <c r="AX1506" s="12" t="s">
        <v>80</v>
      </c>
      <c r="AY1506" s="144" t="s">
        <v>150</v>
      </c>
    </row>
    <row r="1507" spans="2:65" s="12" customFormat="1">
      <c r="B1507" s="142"/>
      <c r="D1507" s="143" t="s">
        <v>159</v>
      </c>
      <c r="E1507" s="144" t="s">
        <v>32</v>
      </c>
      <c r="F1507" s="145" t="s">
        <v>2196</v>
      </c>
      <c r="H1507" s="144" t="s">
        <v>32</v>
      </c>
      <c r="I1507" s="146"/>
      <c r="L1507" s="142"/>
      <c r="M1507" s="147"/>
      <c r="T1507" s="148"/>
      <c r="AT1507" s="144" t="s">
        <v>159</v>
      </c>
      <c r="AU1507" s="144" t="s">
        <v>89</v>
      </c>
      <c r="AV1507" s="12" t="s">
        <v>40</v>
      </c>
      <c r="AW1507" s="12" t="s">
        <v>38</v>
      </c>
      <c r="AX1507" s="12" t="s">
        <v>80</v>
      </c>
      <c r="AY1507" s="144" t="s">
        <v>150</v>
      </c>
    </row>
    <row r="1508" spans="2:65" s="12" customFormat="1">
      <c r="B1508" s="142"/>
      <c r="D1508" s="143" t="s">
        <v>159</v>
      </c>
      <c r="E1508" s="144" t="s">
        <v>32</v>
      </c>
      <c r="F1508" s="145" t="s">
        <v>2462</v>
      </c>
      <c r="H1508" s="144" t="s">
        <v>32</v>
      </c>
      <c r="I1508" s="146"/>
      <c r="L1508" s="142"/>
      <c r="M1508" s="147"/>
      <c r="T1508" s="148"/>
      <c r="AT1508" s="144" t="s">
        <v>159</v>
      </c>
      <c r="AU1508" s="144" t="s">
        <v>89</v>
      </c>
      <c r="AV1508" s="12" t="s">
        <v>40</v>
      </c>
      <c r="AW1508" s="12" t="s">
        <v>38</v>
      </c>
      <c r="AX1508" s="12" t="s">
        <v>80</v>
      </c>
      <c r="AY1508" s="144" t="s">
        <v>150</v>
      </c>
    </row>
    <row r="1509" spans="2:65" s="12" customFormat="1">
      <c r="B1509" s="142"/>
      <c r="D1509" s="143" t="s">
        <v>159</v>
      </c>
      <c r="E1509" s="144" t="s">
        <v>32</v>
      </c>
      <c r="F1509" s="145" t="s">
        <v>2197</v>
      </c>
      <c r="H1509" s="144" t="s">
        <v>32</v>
      </c>
      <c r="I1509" s="146"/>
      <c r="L1509" s="142"/>
      <c r="M1509" s="147"/>
      <c r="T1509" s="148"/>
      <c r="AT1509" s="144" t="s">
        <v>159</v>
      </c>
      <c r="AU1509" s="144" t="s">
        <v>89</v>
      </c>
      <c r="AV1509" s="12" t="s">
        <v>40</v>
      </c>
      <c r="AW1509" s="12" t="s">
        <v>38</v>
      </c>
      <c r="AX1509" s="12" t="s">
        <v>80</v>
      </c>
      <c r="AY1509" s="144" t="s">
        <v>150</v>
      </c>
    </row>
    <row r="1510" spans="2:65" s="12" customFormat="1">
      <c r="B1510" s="142"/>
      <c r="D1510" s="143" t="s">
        <v>159</v>
      </c>
      <c r="E1510" s="144" t="s">
        <v>32</v>
      </c>
      <c r="F1510" s="145" t="s">
        <v>2199</v>
      </c>
      <c r="H1510" s="144" t="s">
        <v>32</v>
      </c>
      <c r="I1510" s="146"/>
      <c r="L1510" s="142"/>
      <c r="M1510" s="147"/>
      <c r="T1510" s="148"/>
      <c r="AT1510" s="144" t="s">
        <v>159</v>
      </c>
      <c r="AU1510" s="144" t="s">
        <v>89</v>
      </c>
      <c r="AV1510" s="12" t="s">
        <v>40</v>
      </c>
      <c r="AW1510" s="12" t="s">
        <v>38</v>
      </c>
      <c r="AX1510" s="12" t="s">
        <v>80</v>
      </c>
      <c r="AY1510" s="144" t="s">
        <v>150</v>
      </c>
    </row>
    <row r="1511" spans="2:65" s="12" customFormat="1">
      <c r="B1511" s="142"/>
      <c r="D1511" s="143" t="s">
        <v>159</v>
      </c>
      <c r="E1511" s="144" t="s">
        <v>32</v>
      </c>
      <c r="F1511" s="145" t="s">
        <v>2463</v>
      </c>
      <c r="H1511" s="144" t="s">
        <v>32</v>
      </c>
      <c r="I1511" s="146"/>
      <c r="L1511" s="142"/>
      <c r="M1511" s="147"/>
      <c r="T1511" s="148"/>
      <c r="AT1511" s="144" t="s">
        <v>159</v>
      </c>
      <c r="AU1511" s="144" t="s">
        <v>89</v>
      </c>
      <c r="AV1511" s="12" t="s">
        <v>40</v>
      </c>
      <c r="AW1511" s="12" t="s">
        <v>38</v>
      </c>
      <c r="AX1511" s="12" t="s">
        <v>80</v>
      </c>
      <c r="AY1511" s="144" t="s">
        <v>150</v>
      </c>
    </row>
    <row r="1512" spans="2:65" s="13" customFormat="1">
      <c r="B1512" s="149"/>
      <c r="D1512" s="143" t="s">
        <v>159</v>
      </c>
      <c r="E1512" s="150" t="s">
        <v>32</v>
      </c>
      <c r="F1512" s="151" t="s">
        <v>1581</v>
      </c>
      <c r="H1512" s="152">
        <v>148</v>
      </c>
      <c r="I1512" s="153"/>
      <c r="L1512" s="149"/>
      <c r="M1512" s="154"/>
      <c r="T1512" s="155"/>
      <c r="AT1512" s="150" t="s">
        <v>159</v>
      </c>
      <c r="AU1512" s="150" t="s">
        <v>89</v>
      </c>
      <c r="AV1512" s="13" t="s">
        <v>89</v>
      </c>
      <c r="AW1512" s="13" t="s">
        <v>38</v>
      </c>
      <c r="AX1512" s="13" t="s">
        <v>40</v>
      </c>
      <c r="AY1512" s="150" t="s">
        <v>150</v>
      </c>
    </row>
    <row r="1513" spans="2:65" s="1" customFormat="1" ht="24.15" customHeight="1">
      <c r="B1513" s="34"/>
      <c r="C1513" s="129" t="s">
        <v>1079</v>
      </c>
      <c r="D1513" s="129" t="s">
        <v>152</v>
      </c>
      <c r="E1513" s="130" t="s">
        <v>2464</v>
      </c>
      <c r="F1513" s="131" t="s">
        <v>2465</v>
      </c>
      <c r="G1513" s="132" t="s">
        <v>171</v>
      </c>
      <c r="H1513" s="133">
        <v>42</v>
      </c>
      <c r="I1513" s="134"/>
      <c r="J1513" s="135">
        <f>ROUND(I1513*H1513,2)</f>
        <v>0</v>
      </c>
      <c r="K1513" s="131" t="s">
        <v>172</v>
      </c>
      <c r="L1513" s="34"/>
      <c r="M1513" s="136" t="s">
        <v>32</v>
      </c>
      <c r="N1513" s="137" t="s">
        <v>51</v>
      </c>
      <c r="P1513" s="138">
        <f>O1513*H1513</f>
        <v>0</v>
      </c>
      <c r="Q1513" s="138">
        <v>0</v>
      </c>
      <c r="R1513" s="138">
        <f>Q1513*H1513</f>
        <v>0</v>
      </c>
      <c r="S1513" s="138">
        <v>0</v>
      </c>
      <c r="T1513" s="139">
        <f>S1513*H1513</f>
        <v>0</v>
      </c>
      <c r="AR1513" s="140" t="s">
        <v>244</v>
      </c>
      <c r="AT1513" s="140" t="s">
        <v>152</v>
      </c>
      <c r="AU1513" s="140" t="s">
        <v>89</v>
      </c>
      <c r="AY1513" s="18" t="s">
        <v>150</v>
      </c>
      <c r="BE1513" s="141">
        <f>IF(N1513="základní",J1513,0)</f>
        <v>0</v>
      </c>
      <c r="BF1513" s="141">
        <f>IF(N1513="snížená",J1513,0)</f>
        <v>0</v>
      </c>
      <c r="BG1513" s="141">
        <f>IF(N1513="zákl. přenesená",J1513,0)</f>
        <v>0</v>
      </c>
      <c r="BH1513" s="141">
        <f>IF(N1513="sníž. přenesená",J1513,0)</f>
        <v>0</v>
      </c>
      <c r="BI1513" s="141">
        <f>IF(N1513="nulová",J1513,0)</f>
        <v>0</v>
      </c>
      <c r="BJ1513" s="18" t="s">
        <v>40</v>
      </c>
      <c r="BK1513" s="141">
        <f>ROUND(I1513*H1513,2)</f>
        <v>0</v>
      </c>
      <c r="BL1513" s="18" t="s">
        <v>244</v>
      </c>
      <c r="BM1513" s="140" t="s">
        <v>2466</v>
      </c>
    </row>
    <row r="1514" spans="2:65" s="1" customFormat="1">
      <c r="B1514" s="34"/>
      <c r="D1514" s="163" t="s">
        <v>174</v>
      </c>
      <c r="F1514" s="164" t="s">
        <v>2467</v>
      </c>
      <c r="I1514" s="165"/>
      <c r="L1514" s="34"/>
      <c r="M1514" s="166"/>
      <c r="T1514" s="55"/>
      <c r="AT1514" s="18" t="s">
        <v>174</v>
      </c>
      <c r="AU1514" s="18" t="s">
        <v>89</v>
      </c>
    </row>
    <row r="1515" spans="2:65" s="12" customFormat="1">
      <c r="B1515" s="142"/>
      <c r="D1515" s="143" t="s">
        <v>159</v>
      </c>
      <c r="E1515" s="144" t="s">
        <v>32</v>
      </c>
      <c r="F1515" s="145" t="s">
        <v>1603</v>
      </c>
      <c r="H1515" s="144" t="s">
        <v>32</v>
      </c>
      <c r="I1515" s="146"/>
      <c r="L1515" s="142"/>
      <c r="M1515" s="147"/>
      <c r="T1515" s="148"/>
      <c r="AT1515" s="144" t="s">
        <v>159</v>
      </c>
      <c r="AU1515" s="144" t="s">
        <v>89</v>
      </c>
      <c r="AV1515" s="12" t="s">
        <v>40</v>
      </c>
      <c r="AW1515" s="12" t="s">
        <v>38</v>
      </c>
      <c r="AX1515" s="12" t="s">
        <v>80</v>
      </c>
      <c r="AY1515" s="144" t="s">
        <v>150</v>
      </c>
    </row>
    <row r="1516" spans="2:65" s="12" customFormat="1">
      <c r="B1516" s="142"/>
      <c r="D1516" s="143" t="s">
        <v>159</v>
      </c>
      <c r="E1516" s="144" t="s">
        <v>32</v>
      </c>
      <c r="F1516" s="145" t="s">
        <v>2182</v>
      </c>
      <c r="H1516" s="144" t="s">
        <v>32</v>
      </c>
      <c r="I1516" s="146"/>
      <c r="L1516" s="142"/>
      <c r="M1516" s="147"/>
      <c r="T1516" s="148"/>
      <c r="AT1516" s="144" t="s">
        <v>159</v>
      </c>
      <c r="AU1516" s="144" t="s">
        <v>89</v>
      </c>
      <c r="AV1516" s="12" t="s">
        <v>40</v>
      </c>
      <c r="AW1516" s="12" t="s">
        <v>38</v>
      </c>
      <c r="AX1516" s="12" t="s">
        <v>80</v>
      </c>
      <c r="AY1516" s="144" t="s">
        <v>150</v>
      </c>
    </row>
    <row r="1517" spans="2:65" s="12" customFormat="1">
      <c r="B1517" s="142"/>
      <c r="D1517" s="143" t="s">
        <v>159</v>
      </c>
      <c r="E1517" s="144" t="s">
        <v>32</v>
      </c>
      <c r="F1517" s="145" t="s">
        <v>2183</v>
      </c>
      <c r="H1517" s="144" t="s">
        <v>32</v>
      </c>
      <c r="I1517" s="146"/>
      <c r="L1517" s="142"/>
      <c r="M1517" s="147"/>
      <c r="T1517" s="148"/>
      <c r="AT1517" s="144" t="s">
        <v>159</v>
      </c>
      <c r="AU1517" s="144" t="s">
        <v>89</v>
      </c>
      <c r="AV1517" s="12" t="s">
        <v>40</v>
      </c>
      <c r="AW1517" s="12" t="s">
        <v>38</v>
      </c>
      <c r="AX1517" s="12" t="s">
        <v>80</v>
      </c>
      <c r="AY1517" s="144" t="s">
        <v>150</v>
      </c>
    </row>
    <row r="1518" spans="2:65" s="12" customFormat="1">
      <c r="B1518" s="142"/>
      <c r="D1518" s="143" t="s">
        <v>159</v>
      </c>
      <c r="E1518" s="144" t="s">
        <v>32</v>
      </c>
      <c r="F1518" s="145" t="s">
        <v>2186</v>
      </c>
      <c r="H1518" s="144" t="s">
        <v>32</v>
      </c>
      <c r="I1518" s="146"/>
      <c r="L1518" s="142"/>
      <c r="M1518" s="147"/>
      <c r="T1518" s="148"/>
      <c r="AT1518" s="144" t="s">
        <v>159</v>
      </c>
      <c r="AU1518" s="144" t="s">
        <v>89</v>
      </c>
      <c r="AV1518" s="12" t="s">
        <v>40</v>
      </c>
      <c r="AW1518" s="12" t="s">
        <v>38</v>
      </c>
      <c r="AX1518" s="12" t="s">
        <v>80</v>
      </c>
      <c r="AY1518" s="144" t="s">
        <v>150</v>
      </c>
    </row>
    <row r="1519" spans="2:65" s="12" customFormat="1">
      <c r="B1519" s="142"/>
      <c r="D1519" s="143" t="s">
        <v>159</v>
      </c>
      <c r="E1519" s="144" t="s">
        <v>32</v>
      </c>
      <c r="F1519" s="145" t="s">
        <v>2187</v>
      </c>
      <c r="H1519" s="144" t="s">
        <v>32</v>
      </c>
      <c r="I1519" s="146"/>
      <c r="L1519" s="142"/>
      <c r="M1519" s="147"/>
      <c r="T1519" s="148"/>
      <c r="AT1519" s="144" t="s">
        <v>159</v>
      </c>
      <c r="AU1519" s="144" t="s">
        <v>89</v>
      </c>
      <c r="AV1519" s="12" t="s">
        <v>40</v>
      </c>
      <c r="AW1519" s="12" t="s">
        <v>38</v>
      </c>
      <c r="AX1519" s="12" t="s">
        <v>80</v>
      </c>
      <c r="AY1519" s="144" t="s">
        <v>150</v>
      </c>
    </row>
    <row r="1520" spans="2:65" s="13" customFormat="1">
      <c r="B1520" s="149"/>
      <c r="D1520" s="143" t="s">
        <v>159</v>
      </c>
      <c r="E1520" s="150" t="s">
        <v>32</v>
      </c>
      <c r="F1520" s="151" t="s">
        <v>1583</v>
      </c>
      <c r="H1520" s="152">
        <v>42</v>
      </c>
      <c r="I1520" s="153"/>
      <c r="L1520" s="149"/>
      <c r="M1520" s="154"/>
      <c r="T1520" s="155"/>
      <c r="AT1520" s="150" t="s">
        <v>159</v>
      </c>
      <c r="AU1520" s="150" t="s">
        <v>89</v>
      </c>
      <c r="AV1520" s="13" t="s">
        <v>89</v>
      </c>
      <c r="AW1520" s="13" t="s">
        <v>38</v>
      </c>
      <c r="AX1520" s="13" t="s">
        <v>40</v>
      </c>
      <c r="AY1520" s="150" t="s">
        <v>150</v>
      </c>
    </row>
    <row r="1521" spans="2:65" s="1" customFormat="1" ht="24.15" customHeight="1">
      <c r="B1521" s="34"/>
      <c r="C1521" s="129" t="s">
        <v>1084</v>
      </c>
      <c r="D1521" s="129" t="s">
        <v>152</v>
      </c>
      <c r="E1521" s="130" t="s">
        <v>2468</v>
      </c>
      <c r="F1521" s="131" t="s">
        <v>2469</v>
      </c>
      <c r="G1521" s="132" t="s">
        <v>171</v>
      </c>
      <c r="H1521" s="133">
        <v>18</v>
      </c>
      <c r="I1521" s="134"/>
      <c r="J1521" s="135">
        <f>ROUND(I1521*H1521,2)</f>
        <v>0</v>
      </c>
      <c r="K1521" s="131" t="s">
        <v>172</v>
      </c>
      <c r="L1521" s="34"/>
      <c r="M1521" s="136" t="s">
        <v>32</v>
      </c>
      <c r="N1521" s="137" t="s">
        <v>51</v>
      </c>
      <c r="P1521" s="138">
        <f>O1521*H1521</f>
        <v>0</v>
      </c>
      <c r="Q1521" s="138">
        <v>0</v>
      </c>
      <c r="R1521" s="138">
        <f>Q1521*H1521</f>
        <v>0</v>
      </c>
      <c r="S1521" s="138">
        <v>0</v>
      </c>
      <c r="T1521" s="139">
        <f>S1521*H1521</f>
        <v>0</v>
      </c>
      <c r="AR1521" s="140" t="s">
        <v>244</v>
      </c>
      <c r="AT1521" s="140" t="s">
        <v>152</v>
      </c>
      <c r="AU1521" s="140" t="s">
        <v>89</v>
      </c>
      <c r="AY1521" s="18" t="s">
        <v>150</v>
      </c>
      <c r="BE1521" s="141">
        <f>IF(N1521="základní",J1521,0)</f>
        <v>0</v>
      </c>
      <c r="BF1521" s="141">
        <f>IF(N1521="snížená",J1521,0)</f>
        <v>0</v>
      </c>
      <c r="BG1521" s="141">
        <f>IF(N1521="zákl. přenesená",J1521,0)</f>
        <v>0</v>
      </c>
      <c r="BH1521" s="141">
        <f>IF(N1521="sníž. přenesená",J1521,0)</f>
        <v>0</v>
      </c>
      <c r="BI1521" s="141">
        <f>IF(N1521="nulová",J1521,0)</f>
        <v>0</v>
      </c>
      <c r="BJ1521" s="18" t="s">
        <v>40</v>
      </c>
      <c r="BK1521" s="141">
        <f>ROUND(I1521*H1521,2)</f>
        <v>0</v>
      </c>
      <c r="BL1521" s="18" t="s">
        <v>244</v>
      </c>
      <c r="BM1521" s="140" t="s">
        <v>2470</v>
      </c>
    </row>
    <row r="1522" spans="2:65" s="1" customFormat="1">
      <c r="B1522" s="34"/>
      <c r="D1522" s="163" t="s">
        <v>174</v>
      </c>
      <c r="F1522" s="164" t="s">
        <v>2471</v>
      </c>
      <c r="I1522" s="165"/>
      <c r="L1522" s="34"/>
      <c r="M1522" s="166"/>
      <c r="T1522" s="55"/>
      <c r="AT1522" s="18" t="s">
        <v>174</v>
      </c>
      <c r="AU1522" s="18" t="s">
        <v>89</v>
      </c>
    </row>
    <row r="1523" spans="2:65" s="12" customFormat="1">
      <c r="B1523" s="142"/>
      <c r="D1523" s="143" t="s">
        <v>159</v>
      </c>
      <c r="E1523" s="144" t="s">
        <v>32</v>
      </c>
      <c r="F1523" s="145" t="s">
        <v>1603</v>
      </c>
      <c r="H1523" s="144" t="s">
        <v>32</v>
      </c>
      <c r="I1523" s="146"/>
      <c r="L1523" s="142"/>
      <c r="M1523" s="147"/>
      <c r="T1523" s="148"/>
      <c r="AT1523" s="144" t="s">
        <v>159</v>
      </c>
      <c r="AU1523" s="144" t="s">
        <v>89</v>
      </c>
      <c r="AV1523" s="12" t="s">
        <v>40</v>
      </c>
      <c r="AW1523" s="12" t="s">
        <v>38</v>
      </c>
      <c r="AX1523" s="12" t="s">
        <v>80</v>
      </c>
      <c r="AY1523" s="144" t="s">
        <v>150</v>
      </c>
    </row>
    <row r="1524" spans="2:65" s="12" customFormat="1">
      <c r="B1524" s="142"/>
      <c r="D1524" s="143" t="s">
        <v>159</v>
      </c>
      <c r="E1524" s="144" t="s">
        <v>32</v>
      </c>
      <c r="F1524" s="145" t="s">
        <v>2184</v>
      </c>
      <c r="H1524" s="144" t="s">
        <v>32</v>
      </c>
      <c r="I1524" s="146"/>
      <c r="L1524" s="142"/>
      <c r="M1524" s="147"/>
      <c r="T1524" s="148"/>
      <c r="AT1524" s="144" t="s">
        <v>159</v>
      </c>
      <c r="AU1524" s="144" t="s">
        <v>89</v>
      </c>
      <c r="AV1524" s="12" t="s">
        <v>40</v>
      </c>
      <c r="AW1524" s="12" t="s">
        <v>38</v>
      </c>
      <c r="AX1524" s="12" t="s">
        <v>80</v>
      </c>
      <c r="AY1524" s="144" t="s">
        <v>150</v>
      </c>
    </row>
    <row r="1525" spans="2:65" s="12" customFormat="1">
      <c r="B1525" s="142"/>
      <c r="D1525" s="143" t="s">
        <v>159</v>
      </c>
      <c r="E1525" s="144" t="s">
        <v>32</v>
      </c>
      <c r="F1525" s="145" t="s">
        <v>2185</v>
      </c>
      <c r="H1525" s="144" t="s">
        <v>32</v>
      </c>
      <c r="I1525" s="146"/>
      <c r="L1525" s="142"/>
      <c r="M1525" s="147"/>
      <c r="T1525" s="148"/>
      <c r="AT1525" s="144" t="s">
        <v>159</v>
      </c>
      <c r="AU1525" s="144" t="s">
        <v>89</v>
      </c>
      <c r="AV1525" s="12" t="s">
        <v>40</v>
      </c>
      <c r="AW1525" s="12" t="s">
        <v>38</v>
      </c>
      <c r="AX1525" s="12" t="s">
        <v>80</v>
      </c>
      <c r="AY1525" s="144" t="s">
        <v>150</v>
      </c>
    </row>
    <row r="1526" spans="2:65" s="13" customFormat="1">
      <c r="B1526" s="149"/>
      <c r="D1526" s="143" t="s">
        <v>159</v>
      </c>
      <c r="E1526" s="150" t="s">
        <v>32</v>
      </c>
      <c r="F1526" s="151" t="s">
        <v>1585</v>
      </c>
      <c r="H1526" s="152">
        <v>18</v>
      </c>
      <c r="I1526" s="153"/>
      <c r="L1526" s="149"/>
      <c r="M1526" s="154"/>
      <c r="T1526" s="155"/>
      <c r="AT1526" s="150" t="s">
        <v>159</v>
      </c>
      <c r="AU1526" s="150" t="s">
        <v>89</v>
      </c>
      <c r="AV1526" s="13" t="s">
        <v>89</v>
      </c>
      <c r="AW1526" s="13" t="s">
        <v>38</v>
      </c>
      <c r="AX1526" s="13" t="s">
        <v>40</v>
      </c>
      <c r="AY1526" s="150" t="s">
        <v>150</v>
      </c>
    </row>
    <row r="1527" spans="2:65" s="1" customFormat="1" ht="24.15" customHeight="1">
      <c r="B1527" s="34"/>
      <c r="C1527" s="129" t="s">
        <v>1089</v>
      </c>
      <c r="D1527" s="129" t="s">
        <v>152</v>
      </c>
      <c r="E1527" s="130" t="s">
        <v>2472</v>
      </c>
      <c r="F1527" s="131" t="s">
        <v>2473</v>
      </c>
      <c r="G1527" s="132" t="s">
        <v>384</v>
      </c>
      <c r="H1527" s="133">
        <v>722.98900000000003</v>
      </c>
      <c r="I1527" s="134"/>
      <c r="J1527" s="135">
        <f>ROUND(I1527*H1527,2)</f>
        <v>0</v>
      </c>
      <c r="K1527" s="131" t="s">
        <v>172</v>
      </c>
      <c r="L1527" s="34"/>
      <c r="M1527" s="136" t="s">
        <v>32</v>
      </c>
      <c r="N1527" s="137" t="s">
        <v>51</v>
      </c>
      <c r="P1527" s="138">
        <f>O1527*H1527</f>
        <v>0</v>
      </c>
      <c r="Q1527" s="138">
        <v>0</v>
      </c>
      <c r="R1527" s="138">
        <f>Q1527*H1527</f>
        <v>0</v>
      </c>
      <c r="S1527" s="138">
        <v>0</v>
      </c>
      <c r="T1527" s="139">
        <f>S1527*H1527</f>
        <v>0</v>
      </c>
      <c r="AR1527" s="140" t="s">
        <v>244</v>
      </c>
      <c r="AT1527" s="140" t="s">
        <v>152</v>
      </c>
      <c r="AU1527" s="140" t="s">
        <v>89</v>
      </c>
      <c r="AY1527" s="18" t="s">
        <v>150</v>
      </c>
      <c r="BE1527" s="141">
        <f>IF(N1527="základní",J1527,0)</f>
        <v>0</v>
      </c>
      <c r="BF1527" s="141">
        <f>IF(N1527="snížená",J1527,0)</f>
        <v>0</v>
      </c>
      <c r="BG1527" s="141">
        <f>IF(N1527="zákl. přenesená",J1527,0)</f>
        <v>0</v>
      </c>
      <c r="BH1527" s="141">
        <f>IF(N1527="sníž. přenesená",J1527,0)</f>
        <v>0</v>
      </c>
      <c r="BI1527" s="141">
        <f>IF(N1527="nulová",J1527,0)</f>
        <v>0</v>
      </c>
      <c r="BJ1527" s="18" t="s">
        <v>40</v>
      </c>
      <c r="BK1527" s="141">
        <f>ROUND(I1527*H1527,2)</f>
        <v>0</v>
      </c>
      <c r="BL1527" s="18" t="s">
        <v>244</v>
      </c>
      <c r="BM1527" s="140" t="s">
        <v>2474</v>
      </c>
    </row>
    <row r="1528" spans="2:65" s="1" customFormat="1">
      <c r="B1528" s="34"/>
      <c r="D1528" s="163" t="s">
        <v>174</v>
      </c>
      <c r="F1528" s="164" t="s">
        <v>2475</v>
      </c>
      <c r="I1528" s="165"/>
      <c r="L1528" s="34"/>
      <c r="M1528" s="166"/>
      <c r="T1528" s="55"/>
      <c r="AT1528" s="18" t="s">
        <v>174</v>
      </c>
      <c r="AU1528" s="18" t="s">
        <v>89</v>
      </c>
    </row>
    <row r="1529" spans="2:65" s="12" customFormat="1">
      <c r="B1529" s="142"/>
      <c r="D1529" s="143" t="s">
        <v>159</v>
      </c>
      <c r="E1529" s="144" t="s">
        <v>32</v>
      </c>
      <c r="F1529" s="145" t="s">
        <v>2476</v>
      </c>
      <c r="H1529" s="144" t="s">
        <v>32</v>
      </c>
      <c r="I1529" s="146"/>
      <c r="L1529" s="142"/>
      <c r="M1529" s="147"/>
      <c r="T1529" s="148"/>
      <c r="AT1529" s="144" t="s">
        <v>159</v>
      </c>
      <c r="AU1529" s="144" t="s">
        <v>89</v>
      </c>
      <c r="AV1529" s="12" t="s">
        <v>40</v>
      </c>
      <c r="AW1529" s="12" t="s">
        <v>38</v>
      </c>
      <c r="AX1529" s="12" t="s">
        <v>80</v>
      </c>
      <c r="AY1529" s="144" t="s">
        <v>150</v>
      </c>
    </row>
    <row r="1530" spans="2:65" s="13" customFormat="1">
      <c r="B1530" s="149"/>
      <c r="D1530" s="143" t="s">
        <v>159</v>
      </c>
      <c r="E1530" s="150" t="s">
        <v>32</v>
      </c>
      <c r="F1530" s="151" t="s">
        <v>2477</v>
      </c>
      <c r="H1530" s="152">
        <v>722.98900000000003</v>
      </c>
      <c r="I1530" s="153"/>
      <c r="L1530" s="149"/>
      <c r="M1530" s="154"/>
      <c r="T1530" s="155"/>
      <c r="AT1530" s="150" t="s">
        <v>159</v>
      </c>
      <c r="AU1530" s="150" t="s">
        <v>89</v>
      </c>
      <c r="AV1530" s="13" t="s">
        <v>89</v>
      </c>
      <c r="AW1530" s="13" t="s">
        <v>38</v>
      </c>
      <c r="AX1530" s="13" t="s">
        <v>40</v>
      </c>
      <c r="AY1530" s="150" t="s">
        <v>150</v>
      </c>
    </row>
    <row r="1531" spans="2:65" s="1" customFormat="1" ht="24.15" customHeight="1">
      <c r="B1531" s="34"/>
      <c r="C1531" s="129" t="s">
        <v>1094</v>
      </c>
      <c r="D1531" s="129" t="s">
        <v>152</v>
      </c>
      <c r="E1531" s="130" t="s">
        <v>2478</v>
      </c>
      <c r="F1531" s="131" t="s">
        <v>2479</v>
      </c>
      <c r="G1531" s="132" t="s">
        <v>155</v>
      </c>
      <c r="H1531" s="133">
        <v>1445.9770000000001</v>
      </c>
      <c r="I1531" s="134"/>
      <c r="J1531" s="135">
        <f>ROUND(I1531*H1531,2)</f>
        <v>0</v>
      </c>
      <c r="K1531" s="131" t="s">
        <v>172</v>
      </c>
      <c r="L1531" s="34"/>
      <c r="M1531" s="136" t="s">
        <v>32</v>
      </c>
      <c r="N1531" s="137" t="s">
        <v>51</v>
      </c>
      <c r="P1531" s="138">
        <f>O1531*H1531</f>
        <v>0</v>
      </c>
      <c r="Q1531" s="138">
        <v>5.0000000000000002E-5</v>
      </c>
      <c r="R1531" s="138">
        <f>Q1531*H1531</f>
        <v>7.2298850000000012E-2</v>
      </c>
      <c r="S1531" s="138">
        <v>0</v>
      </c>
      <c r="T1531" s="139">
        <f>S1531*H1531</f>
        <v>0</v>
      </c>
      <c r="AR1531" s="140" t="s">
        <v>244</v>
      </c>
      <c r="AT1531" s="140" t="s">
        <v>152</v>
      </c>
      <c r="AU1531" s="140" t="s">
        <v>89</v>
      </c>
      <c r="AY1531" s="18" t="s">
        <v>150</v>
      </c>
      <c r="BE1531" s="141">
        <f>IF(N1531="základní",J1531,0)</f>
        <v>0</v>
      </c>
      <c r="BF1531" s="141">
        <f>IF(N1531="snížená",J1531,0)</f>
        <v>0</v>
      </c>
      <c r="BG1531" s="141">
        <f>IF(N1531="zákl. přenesená",J1531,0)</f>
        <v>0</v>
      </c>
      <c r="BH1531" s="141">
        <f>IF(N1531="sníž. přenesená",J1531,0)</f>
        <v>0</v>
      </c>
      <c r="BI1531" s="141">
        <f>IF(N1531="nulová",J1531,0)</f>
        <v>0</v>
      </c>
      <c r="BJ1531" s="18" t="s">
        <v>40</v>
      </c>
      <c r="BK1531" s="141">
        <f>ROUND(I1531*H1531,2)</f>
        <v>0</v>
      </c>
      <c r="BL1531" s="18" t="s">
        <v>244</v>
      </c>
      <c r="BM1531" s="140" t="s">
        <v>2480</v>
      </c>
    </row>
    <row r="1532" spans="2:65" s="1" customFormat="1">
      <c r="B1532" s="34"/>
      <c r="D1532" s="163" t="s">
        <v>174</v>
      </c>
      <c r="F1532" s="164" t="s">
        <v>2481</v>
      </c>
      <c r="I1532" s="165"/>
      <c r="L1532" s="34"/>
      <c r="M1532" s="166"/>
      <c r="T1532" s="55"/>
      <c r="AT1532" s="18" t="s">
        <v>174</v>
      </c>
      <c r="AU1532" s="18" t="s">
        <v>89</v>
      </c>
    </row>
    <row r="1533" spans="2:65" s="12" customFormat="1">
      <c r="B1533" s="142"/>
      <c r="D1533" s="143" t="s">
        <v>159</v>
      </c>
      <c r="E1533" s="144" t="s">
        <v>32</v>
      </c>
      <c r="F1533" s="145" t="s">
        <v>1603</v>
      </c>
      <c r="H1533" s="144" t="s">
        <v>32</v>
      </c>
      <c r="I1533" s="146"/>
      <c r="L1533" s="142"/>
      <c r="M1533" s="147"/>
      <c r="T1533" s="148"/>
      <c r="AT1533" s="144" t="s">
        <v>159</v>
      </c>
      <c r="AU1533" s="144" t="s">
        <v>89</v>
      </c>
      <c r="AV1533" s="12" t="s">
        <v>40</v>
      </c>
      <c r="AW1533" s="12" t="s">
        <v>38</v>
      </c>
      <c r="AX1533" s="12" t="s">
        <v>80</v>
      </c>
      <c r="AY1533" s="144" t="s">
        <v>150</v>
      </c>
    </row>
    <row r="1534" spans="2:65" s="12" customFormat="1">
      <c r="B1534" s="142"/>
      <c r="D1534" s="143" t="s">
        <v>159</v>
      </c>
      <c r="E1534" s="144" t="s">
        <v>32</v>
      </c>
      <c r="F1534" s="145" t="s">
        <v>1653</v>
      </c>
      <c r="H1534" s="144" t="s">
        <v>32</v>
      </c>
      <c r="I1534" s="146"/>
      <c r="L1534" s="142"/>
      <c r="M1534" s="147"/>
      <c r="T1534" s="148"/>
      <c r="AT1534" s="144" t="s">
        <v>159</v>
      </c>
      <c r="AU1534" s="144" t="s">
        <v>89</v>
      </c>
      <c r="AV1534" s="12" t="s">
        <v>40</v>
      </c>
      <c r="AW1534" s="12" t="s">
        <v>38</v>
      </c>
      <c r="AX1534" s="12" t="s">
        <v>80</v>
      </c>
      <c r="AY1534" s="144" t="s">
        <v>150</v>
      </c>
    </row>
    <row r="1535" spans="2:65" s="12" customFormat="1">
      <c r="B1535" s="142"/>
      <c r="D1535" s="143" t="s">
        <v>159</v>
      </c>
      <c r="E1535" s="144" t="s">
        <v>32</v>
      </c>
      <c r="F1535" s="145" t="s">
        <v>1654</v>
      </c>
      <c r="H1535" s="144" t="s">
        <v>32</v>
      </c>
      <c r="I1535" s="146"/>
      <c r="L1535" s="142"/>
      <c r="M1535" s="147"/>
      <c r="T1535" s="148"/>
      <c r="AT1535" s="144" t="s">
        <v>159</v>
      </c>
      <c r="AU1535" s="144" t="s">
        <v>89</v>
      </c>
      <c r="AV1535" s="12" t="s">
        <v>40</v>
      </c>
      <c r="AW1535" s="12" t="s">
        <v>38</v>
      </c>
      <c r="AX1535" s="12" t="s">
        <v>80</v>
      </c>
      <c r="AY1535" s="144" t="s">
        <v>150</v>
      </c>
    </row>
    <row r="1536" spans="2:65" s="12" customFormat="1">
      <c r="B1536" s="142"/>
      <c r="D1536" s="143" t="s">
        <v>159</v>
      </c>
      <c r="E1536" s="144" t="s">
        <v>32</v>
      </c>
      <c r="F1536" s="145" t="s">
        <v>1655</v>
      </c>
      <c r="H1536" s="144" t="s">
        <v>32</v>
      </c>
      <c r="I1536" s="146"/>
      <c r="L1536" s="142"/>
      <c r="M1536" s="147"/>
      <c r="T1536" s="148"/>
      <c r="AT1536" s="144" t="s">
        <v>159</v>
      </c>
      <c r="AU1536" s="144" t="s">
        <v>89</v>
      </c>
      <c r="AV1536" s="12" t="s">
        <v>40</v>
      </c>
      <c r="AW1536" s="12" t="s">
        <v>38</v>
      </c>
      <c r="AX1536" s="12" t="s">
        <v>80</v>
      </c>
      <c r="AY1536" s="144" t="s">
        <v>150</v>
      </c>
    </row>
    <row r="1537" spans="2:51" s="12" customFormat="1">
      <c r="B1537" s="142"/>
      <c r="D1537" s="143" t="s">
        <v>159</v>
      </c>
      <c r="E1537" s="144" t="s">
        <v>32</v>
      </c>
      <c r="F1537" s="145" t="s">
        <v>1656</v>
      </c>
      <c r="H1537" s="144" t="s">
        <v>32</v>
      </c>
      <c r="I1537" s="146"/>
      <c r="L1537" s="142"/>
      <c r="M1537" s="147"/>
      <c r="T1537" s="148"/>
      <c r="AT1537" s="144" t="s">
        <v>159</v>
      </c>
      <c r="AU1537" s="144" t="s">
        <v>89</v>
      </c>
      <c r="AV1537" s="12" t="s">
        <v>40</v>
      </c>
      <c r="AW1537" s="12" t="s">
        <v>38</v>
      </c>
      <c r="AX1537" s="12" t="s">
        <v>80</v>
      </c>
      <c r="AY1537" s="144" t="s">
        <v>150</v>
      </c>
    </row>
    <row r="1538" spans="2:51" s="12" customFormat="1">
      <c r="B1538" s="142"/>
      <c r="D1538" s="143" t="s">
        <v>159</v>
      </c>
      <c r="E1538" s="144" t="s">
        <v>32</v>
      </c>
      <c r="F1538" s="145" t="s">
        <v>1657</v>
      </c>
      <c r="H1538" s="144" t="s">
        <v>32</v>
      </c>
      <c r="I1538" s="146"/>
      <c r="L1538" s="142"/>
      <c r="M1538" s="147"/>
      <c r="T1538" s="148"/>
      <c r="AT1538" s="144" t="s">
        <v>159</v>
      </c>
      <c r="AU1538" s="144" t="s">
        <v>89</v>
      </c>
      <c r="AV1538" s="12" t="s">
        <v>40</v>
      </c>
      <c r="AW1538" s="12" t="s">
        <v>38</v>
      </c>
      <c r="AX1538" s="12" t="s">
        <v>80</v>
      </c>
      <c r="AY1538" s="144" t="s">
        <v>150</v>
      </c>
    </row>
    <row r="1539" spans="2:51" s="12" customFormat="1">
      <c r="B1539" s="142"/>
      <c r="D1539" s="143" t="s">
        <v>159</v>
      </c>
      <c r="E1539" s="144" t="s">
        <v>32</v>
      </c>
      <c r="F1539" s="145" t="s">
        <v>1658</v>
      </c>
      <c r="H1539" s="144" t="s">
        <v>32</v>
      </c>
      <c r="I1539" s="146"/>
      <c r="L1539" s="142"/>
      <c r="M1539" s="147"/>
      <c r="T1539" s="148"/>
      <c r="AT1539" s="144" t="s">
        <v>159</v>
      </c>
      <c r="AU1539" s="144" t="s">
        <v>89</v>
      </c>
      <c r="AV1539" s="12" t="s">
        <v>40</v>
      </c>
      <c r="AW1539" s="12" t="s">
        <v>38</v>
      </c>
      <c r="AX1539" s="12" t="s">
        <v>80</v>
      </c>
      <c r="AY1539" s="144" t="s">
        <v>150</v>
      </c>
    </row>
    <row r="1540" spans="2:51" s="12" customFormat="1">
      <c r="B1540" s="142"/>
      <c r="D1540" s="143" t="s">
        <v>159</v>
      </c>
      <c r="E1540" s="144" t="s">
        <v>32</v>
      </c>
      <c r="F1540" s="145" t="s">
        <v>1659</v>
      </c>
      <c r="H1540" s="144" t="s">
        <v>32</v>
      </c>
      <c r="I1540" s="146"/>
      <c r="L1540" s="142"/>
      <c r="M1540" s="147"/>
      <c r="T1540" s="148"/>
      <c r="AT1540" s="144" t="s">
        <v>159</v>
      </c>
      <c r="AU1540" s="144" t="s">
        <v>89</v>
      </c>
      <c r="AV1540" s="12" t="s">
        <v>40</v>
      </c>
      <c r="AW1540" s="12" t="s">
        <v>38</v>
      </c>
      <c r="AX1540" s="12" t="s">
        <v>80</v>
      </c>
      <c r="AY1540" s="144" t="s">
        <v>150</v>
      </c>
    </row>
    <row r="1541" spans="2:51" s="12" customFormat="1">
      <c r="B1541" s="142"/>
      <c r="D1541" s="143" t="s">
        <v>159</v>
      </c>
      <c r="E1541" s="144" t="s">
        <v>32</v>
      </c>
      <c r="F1541" s="145" t="s">
        <v>1660</v>
      </c>
      <c r="H1541" s="144" t="s">
        <v>32</v>
      </c>
      <c r="I1541" s="146"/>
      <c r="L1541" s="142"/>
      <c r="M1541" s="147"/>
      <c r="T1541" s="148"/>
      <c r="AT1541" s="144" t="s">
        <v>159</v>
      </c>
      <c r="AU1541" s="144" t="s">
        <v>89</v>
      </c>
      <c r="AV1541" s="12" t="s">
        <v>40</v>
      </c>
      <c r="AW1541" s="12" t="s">
        <v>38</v>
      </c>
      <c r="AX1541" s="12" t="s">
        <v>80</v>
      </c>
      <c r="AY1541" s="144" t="s">
        <v>150</v>
      </c>
    </row>
    <row r="1542" spans="2:51" s="12" customFormat="1">
      <c r="B1542" s="142"/>
      <c r="D1542" s="143" t="s">
        <v>159</v>
      </c>
      <c r="E1542" s="144" t="s">
        <v>32</v>
      </c>
      <c r="F1542" s="145" t="s">
        <v>1661</v>
      </c>
      <c r="H1542" s="144" t="s">
        <v>32</v>
      </c>
      <c r="I1542" s="146"/>
      <c r="L1542" s="142"/>
      <c r="M1542" s="147"/>
      <c r="T1542" s="148"/>
      <c r="AT1542" s="144" t="s">
        <v>159</v>
      </c>
      <c r="AU1542" s="144" t="s">
        <v>89</v>
      </c>
      <c r="AV1542" s="12" t="s">
        <v>40</v>
      </c>
      <c r="AW1542" s="12" t="s">
        <v>38</v>
      </c>
      <c r="AX1542" s="12" t="s">
        <v>80</v>
      </c>
      <c r="AY1542" s="144" t="s">
        <v>150</v>
      </c>
    </row>
    <row r="1543" spans="2:51" s="12" customFormat="1">
      <c r="B1543" s="142"/>
      <c r="D1543" s="143" t="s">
        <v>159</v>
      </c>
      <c r="E1543" s="144" t="s">
        <v>32</v>
      </c>
      <c r="F1543" s="145" t="s">
        <v>1662</v>
      </c>
      <c r="H1543" s="144" t="s">
        <v>32</v>
      </c>
      <c r="I1543" s="146"/>
      <c r="L1543" s="142"/>
      <c r="M1543" s="147"/>
      <c r="T1543" s="148"/>
      <c r="AT1543" s="144" t="s">
        <v>159</v>
      </c>
      <c r="AU1543" s="144" t="s">
        <v>89</v>
      </c>
      <c r="AV1543" s="12" t="s">
        <v>40</v>
      </c>
      <c r="AW1543" s="12" t="s">
        <v>38</v>
      </c>
      <c r="AX1543" s="12" t="s">
        <v>80</v>
      </c>
      <c r="AY1543" s="144" t="s">
        <v>150</v>
      </c>
    </row>
    <row r="1544" spans="2:51" s="12" customFormat="1">
      <c r="B1544" s="142"/>
      <c r="D1544" s="143" t="s">
        <v>159</v>
      </c>
      <c r="E1544" s="144" t="s">
        <v>32</v>
      </c>
      <c r="F1544" s="145" t="s">
        <v>1663</v>
      </c>
      <c r="H1544" s="144" t="s">
        <v>32</v>
      </c>
      <c r="I1544" s="146"/>
      <c r="L1544" s="142"/>
      <c r="M1544" s="147"/>
      <c r="T1544" s="148"/>
      <c r="AT1544" s="144" t="s">
        <v>159</v>
      </c>
      <c r="AU1544" s="144" t="s">
        <v>89</v>
      </c>
      <c r="AV1544" s="12" t="s">
        <v>40</v>
      </c>
      <c r="AW1544" s="12" t="s">
        <v>38</v>
      </c>
      <c r="AX1544" s="12" t="s">
        <v>80</v>
      </c>
      <c r="AY1544" s="144" t="s">
        <v>150</v>
      </c>
    </row>
    <row r="1545" spans="2:51" s="12" customFormat="1">
      <c r="B1545" s="142"/>
      <c r="D1545" s="143" t="s">
        <v>159</v>
      </c>
      <c r="E1545" s="144" t="s">
        <v>32</v>
      </c>
      <c r="F1545" s="145" t="s">
        <v>1664</v>
      </c>
      <c r="H1545" s="144" t="s">
        <v>32</v>
      </c>
      <c r="I1545" s="146"/>
      <c r="L1545" s="142"/>
      <c r="M1545" s="147"/>
      <c r="T1545" s="148"/>
      <c r="AT1545" s="144" t="s">
        <v>159</v>
      </c>
      <c r="AU1545" s="144" t="s">
        <v>89</v>
      </c>
      <c r="AV1545" s="12" t="s">
        <v>40</v>
      </c>
      <c r="AW1545" s="12" t="s">
        <v>38</v>
      </c>
      <c r="AX1545" s="12" t="s">
        <v>80</v>
      </c>
      <c r="AY1545" s="144" t="s">
        <v>150</v>
      </c>
    </row>
    <row r="1546" spans="2:51" s="12" customFormat="1">
      <c r="B1546" s="142"/>
      <c r="D1546" s="143" t="s">
        <v>159</v>
      </c>
      <c r="E1546" s="144" t="s">
        <v>32</v>
      </c>
      <c r="F1546" s="145" t="s">
        <v>1665</v>
      </c>
      <c r="H1546" s="144" t="s">
        <v>32</v>
      </c>
      <c r="I1546" s="146"/>
      <c r="L1546" s="142"/>
      <c r="M1546" s="147"/>
      <c r="T1546" s="148"/>
      <c r="AT1546" s="144" t="s">
        <v>159</v>
      </c>
      <c r="AU1546" s="144" t="s">
        <v>89</v>
      </c>
      <c r="AV1546" s="12" t="s">
        <v>40</v>
      </c>
      <c r="AW1546" s="12" t="s">
        <v>38</v>
      </c>
      <c r="AX1546" s="12" t="s">
        <v>80</v>
      </c>
      <c r="AY1546" s="144" t="s">
        <v>150</v>
      </c>
    </row>
    <row r="1547" spans="2:51" s="12" customFormat="1">
      <c r="B1547" s="142"/>
      <c r="D1547" s="143" t="s">
        <v>159</v>
      </c>
      <c r="E1547" s="144" t="s">
        <v>32</v>
      </c>
      <c r="F1547" s="145" t="s">
        <v>1666</v>
      </c>
      <c r="H1547" s="144" t="s">
        <v>32</v>
      </c>
      <c r="I1547" s="146"/>
      <c r="L1547" s="142"/>
      <c r="M1547" s="147"/>
      <c r="T1547" s="148"/>
      <c r="AT1547" s="144" t="s">
        <v>159</v>
      </c>
      <c r="AU1547" s="144" t="s">
        <v>89</v>
      </c>
      <c r="AV1547" s="12" t="s">
        <v>40</v>
      </c>
      <c r="AW1547" s="12" t="s">
        <v>38</v>
      </c>
      <c r="AX1547" s="12" t="s">
        <v>80</v>
      </c>
      <c r="AY1547" s="144" t="s">
        <v>150</v>
      </c>
    </row>
    <row r="1548" spans="2:51" s="12" customFormat="1">
      <c r="B1548" s="142"/>
      <c r="D1548" s="143" t="s">
        <v>159</v>
      </c>
      <c r="E1548" s="144" t="s">
        <v>32</v>
      </c>
      <c r="F1548" s="145" t="s">
        <v>1667</v>
      </c>
      <c r="H1548" s="144" t="s">
        <v>32</v>
      </c>
      <c r="I1548" s="146"/>
      <c r="L1548" s="142"/>
      <c r="M1548" s="147"/>
      <c r="T1548" s="148"/>
      <c r="AT1548" s="144" t="s">
        <v>159</v>
      </c>
      <c r="AU1548" s="144" t="s">
        <v>89</v>
      </c>
      <c r="AV1548" s="12" t="s">
        <v>40</v>
      </c>
      <c r="AW1548" s="12" t="s">
        <v>38</v>
      </c>
      <c r="AX1548" s="12" t="s">
        <v>80</v>
      </c>
      <c r="AY1548" s="144" t="s">
        <v>150</v>
      </c>
    </row>
    <row r="1549" spans="2:51" s="12" customFormat="1">
      <c r="B1549" s="142"/>
      <c r="D1549" s="143" t="s">
        <v>159</v>
      </c>
      <c r="E1549" s="144" t="s">
        <v>32</v>
      </c>
      <c r="F1549" s="145" t="s">
        <v>1668</v>
      </c>
      <c r="H1549" s="144" t="s">
        <v>32</v>
      </c>
      <c r="I1549" s="146"/>
      <c r="L1549" s="142"/>
      <c r="M1549" s="147"/>
      <c r="T1549" s="148"/>
      <c r="AT1549" s="144" t="s">
        <v>159</v>
      </c>
      <c r="AU1549" s="144" t="s">
        <v>89</v>
      </c>
      <c r="AV1549" s="12" t="s">
        <v>40</v>
      </c>
      <c r="AW1549" s="12" t="s">
        <v>38</v>
      </c>
      <c r="AX1549" s="12" t="s">
        <v>80</v>
      </c>
      <c r="AY1549" s="144" t="s">
        <v>150</v>
      </c>
    </row>
    <row r="1550" spans="2:51" s="12" customFormat="1">
      <c r="B1550" s="142"/>
      <c r="D1550" s="143" t="s">
        <v>159</v>
      </c>
      <c r="E1550" s="144" t="s">
        <v>32</v>
      </c>
      <c r="F1550" s="145" t="s">
        <v>1669</v>
      </c>
      <c r="H1550" s="144" t="s">
        <v>32</v>
      </c>
      <c r="I1550" s="146"/>
      <c r="L1550" s="142"/>
      <c r="M1550" s="147"/>
      <c r="T1550" s="148"/>
      <c r="AT1550" s="144" t="s">
        <v>159</v>
      </c>
      <c r="AU1550" s="144" t="s">
        <v>89</v>
      </c>
      <c r="AV1550" s="12" t="s">
        <v>40</v>
      </c>
      <c r="AW1550" s="12" t="s">
        <v>38</v>
      </c>
      <c r="AX1550" s="12" t="s">
        <v>80</v>
      </c>
      <c r="AY1550" s="144" t="s">
        <v>150</v>
      </c>
    </row>
    <row r="1551" spans="2:51" s="12" customFormat="1">
      <c r="B1551" s="142"/>
      <c r="D1551" s="143" t="s">
        <v>159</v>
      </c>
      <c r="E1551" s="144" t="s">
        <v>32</v>
      </c>
      <c r="F1551" s="145" t="s">
        <v>1670</v>
      </c>
      <c r="H1551" s="144" t="s">
        <v>32</v>
      </c>
      <c r="I1551" s="146"/>
      <c r="L1551" s="142"/>
      <c r="M1551" s="147"/>
      <c r="T1551" s="148"/>
      <c r="AT1551" s="144" t="s">
        <v>159</v>
      </c>
      <c r="AU1551" s="144" t="s">
        <v>89</v>
      </c>
      <c r="AV1551" s="12" t="s">
        <v>40</v>
      </c>
      <c r="AW1551" s="12" t="s">
        <v>38</v>
      </c>
      <c r="AX1551" s="12" t="s">
        <v>80</v>
      </c>
      <c r="AY1551" s="144" t="s">
        <v>150</v>
      </c>
    </row>
    <row r="1552" spans="2:51" s="12" customFormat="1">
      <c r="B1552" s="142"/>
      <c r="D1552" s="143" t="s">
        <v>159</v>
      </c>
      <c r="E1552" s="144" t="s">
        <v>32</v>
      </c>
      <c r="F1552" s="145" t="s">
        <v>1671</v>
      </c>
      <c r="H1552" s="144" t="s">
        <v>32</v>
      </c>
      <c r="I1552" s="146"/>
      <c r="L1552" s="142"/>
      <c r="M1552" s="147"/>
      <c r="T1552" s="148"/>
      <c r="AT1552" s="144" t="s">
        <v>159</v>
      </c>
      <c r="AU1552" s="144" t="s">
        <v>89</v>
      </c>
      <c r="AV1552" s="12" t="s">
        <v>40</v>
      </c>
      <c r="AW1552" s="12" t="s">
        <v>38</v>
      </c>
      <c r="AX1552" s="12" t="s">
        <v>80</v>
      </c>
      <c r="AY1552" s="144" t="s">
        <v>150</v>
      </c>
    </row>
    <row r="1553" spans="2:51" s="12" customFormat="1">
      <c r="B1553" s="142"/>
      <c r="D1553" s="143" t="s">
        <v>159</v>
      </c>
      <c r="E1553" s="144" t="s">
        <v>32</v>
      </c>
      <c r="F1553" s="145" t="s">
        <v>1672</v>
      </c>
      <c r="H1553" s="144" t="s">
        <v>32</v>
      </c>
      <c r="I1553" s="146"/>
      <c r="L1553" s="142"/>
      <c r="M1553" s="147"/>
      <c r="T1553" s="148"/>
      <c r="AT1553" s="144" t="s">
        <v>159</v>
      </c>
      <c r="AU1553" s="144" t="s">
        <v>89</v>
      </c>
      <c r="AV1553" s="12" t="s">
        <v>40</v>
      </c>
      <c r="AW1553" s="12" t="s">
        <v>38</v>
      </c>
      <c r="AX1553" s="12" t="s">
        <v>80</v>
      </c>
      <c r="AY1553" s="144" t="s">
        <v>150</v>
      </c>
    </row>
    <row r="1554" spans="2:51" s="12" customFormat="1">
      <c r="B1554" s="142"/>
      <c r="D1554" s="143" t="s">
        <v>159</v>
      </c>
      <c r="E1554" s="144" t="s">
        <v>32</v>
      </c>
      <c r="F1554" s="145" t="s">
        <v>1673</v>
      </c>
      <c r="H1554" s="144" t="s">
        <v>32</v>
      </c>
      <c r="I1554" s="146"/>
      <c r="L1554" s="142"/>
      <c r="M1554" s="147"/>
      <c r="T1554" s="148"/>
      <c r="AT1554" s="144" t="s">
        <v>159</v>
      </c>
      <c r="AU1554" s="144" t="s">
        <v>89</v>
      </c>
      <c r="AV1554" s="12" t="s">
        <v>40</v>
      </c>
      <c r="AW1554" s="12" t="s">
        <v>38</v>
      </c>
      <c r="AX1554" s="12" t="s">
        <v>80</v>
      </c>
      <c r="AY1554" s="144" t="s">
        <v>150</v>
      </c>
    </row>
    <row r="1555" spans="2:51" s="12" customFormat="1">
      <c r="B1555" s="142"/>
      <c r="D1555" s="143" t="s">
        <v>159</v>
      </c>
      <c r="E1555" s="144" t="s">
        <v>32</v>
      </c>
      <c r="F1555" s="145" t="s">
        <v>1674</v>
      </c>
      <c r="H1555" s="144" t="s">
        <v>32</v>
      </c>
      <c r="I1555" s="146"/>
      <c r="L1555" s="142"/>
      <c r="M1555" s="147"/>
      <c r="T1555" s="148"/>
      <c r="AT1555" s="144" t="s">
        <v>159</v>
      </c>
      <c r="AU1555" s="144" t="s">
        <v>89</v>
      </c>
      <c r="AV1555" s="12" t="s">
        <v>40</v>
      </c>
      <c r="AW1555" s="12" t="s">
        <v>38</v>
      </c>
      <c r="AX1555" s="12" t="s">
        <v>80</v>
      </c>
      <c r="AY1555" s="144" t="s">
        <v>150</v>
      </c>
    </row>
    <row r="1556" spans="2:51" s="12" customFormat="1">
      <c r="B1556" s="142"/>
      <c r="D1556" s="143" t="s">
        <v>159</v>
      </c>
      <c r="E1556" s="144" t="s">
        <v>32</v>
      </c>
      <c r="F1556" s="145" t="s">
        <v>1675</v>
      </c>
      <c r="H1556" s="144" t="s">
        <v>32</v>
      </c>
      <c r="I1556" s="146"/>
      <c r="L1556" s="142"/>
      <c r="M1556" s="147"/>
      <c r="T1556" s="148"/>
      <c r="AT1556" s="144" t="s">
        <v>159</v>
      </c>
      <c r="AU1556" s="144" t="s">
        <v>89</v>
      </c>
      <c r="AV1556" s="12" t="s">
        <v>40</v>
      </c>
      <c r="AW1556" s="12" t="s">
        <v>38</v>
      </c>
      <c r="AX1556" s="12" t="s">
        <v>80</v>
      </c>
      <c r="AY1556" s="144" t="s">
        <v>150</v>
      </c>
    </row>
    <row r="1557" spans="2:51" s="12" customFormat="1">
      <c r="B1557" s="142"/>
      <c r="D1557" s="143" t="s">
        <v>159</v>
      </c>
      <c r="E1557" s="144" t="s">
        <v>32</v>
      </c>
      <c r="F1557" s="145" t="s">
        <v>1676</v>
      </c>
      <c r="H1557" s="144" t="s">
        <v>32</v>
      </c>
      <c r="I1557" s="146"/>
      <c r="L1557" s="142"/>
      <c r="M1557" s="147"/>
      <c r="T1557" s="148"/>
      <c r="AT1557" s="144" t="s">
        <v>159</v>
      </c>
      <c r="AU1557" s="144" t="s">
        <v>89</v>
      </c>
      <c r="AV1557" s="12" t="s">
        <v>40</v>
      </c>
      <c r="AW1557" s="12" t="s">
        <v>38</v>
      </c>
      <c r="AX1557" s="12" t="s">
        <v>80</v>
      </c>
      <c r="AY1557" s="144" t="s">
        <v>150</v>
      </c>
    </row>
    <row r="1558" spans="2:51" s="12" customFormat="1">
      <c r="B1558" s="142"/>
      <c r="D1558" s="143" t="s">
        <v>159</v>
      </c>
      <c r="E1558" s="144" t="s">
        <v>32</v>
      </c>
      <c r="F1558" s="145" t="s">
        <v>1677</v>
      </c>
      <c r="H1558" s="144" t="s">
        <v>32</v>
      </c>
      <c r="I1558" s="146"/>
      <c r="L1558" s="142"/>
      <c r="M1558" s="147"/>
      <c r="T1558" s="148"/>
      <c r="AT1558" s="144" t="s">
        <v>159</v>
      </c>
      <c r="AU1558" s="144" t="s">
        <v>89</v>
      </c>
      <c r="AV1558" s="12" t="s">
        <v>40</v>
      </c>
      <c r="AW1558" s="12" t="s">
        <v>38</v>
      </c>
      <c r="AX1558" s="12" t="s">
        <v>80</v>
      </c>
      <c r="AY1558" s="144" t="s">
        <v>150</v>
      </c>
    </row>
    <row r="1559" spans="2:51" s="12" customFormat="1">
      <c r="B1559" s="142"/>
      <c r="D1559" s="143" t="s">
        <v>159</v>
      </c>
      <c r="E1559" s="144" t="s">
        <v>32</v>
      </c>
      <c r="F1559" s="145" t="s">
        <v>1678</v>
      </c>
      <c r="H1559" s="144" t="s">
        <v>32</v>
      </c>
      <c r="I1559" s="146"/>
      <c r="L1559" s="142"/>
      <c r="M1559" s="147"/>
      <c r="T1559" s="148"/>
      <c r="AT1559" s="144" t="s">
        <v>159</v>
      </c>
      <c r="AU1559" s="144" t="s">
        <v>89</v>
      </c>
      <c r="AV1559" s="12" t="s">
        <v>40</v>
      </c>
      <c r="AW1559" s="12" t="s">
        <v>38</v>
      </c>
      <c r="AX1559" s="12" t="s">
        <v>80</v>
      </c>
      <c r="AY1559" s="144" t="s">
        <v>150</v>
      </c>
    </row>
    <row r="1560" spans="2:51" s="12" customFormat="1">
      <c r="B1560" s="142"/>
      <c r="D1560" s="143" t="s">
        <v>159</v>
      </c>
      <c r="E1560" s="144" t="s">
        <v>32</v>
      </c>
      <c r="F1560" s="145" t="s">
        <v>1679</v>
      </c>
      <c r="H1560" s="144" t="s">
        <v>32</v>
      </c>
      <c r="I1560" s="146"/>
      <c r="L1560" s="142"/>
      <c r="M1560" s="147"/>
      <c r="T1560" s="148"/>
      <c r="AT1560" s="144" t="s">
        <v>159</v>
      </c>
      <c r="AU1560" s="144" t="s">
        <v>89</v>
      </c>
      <c r="AV1560" s="12" t="s">
        <v>40</v>
      </c>
      <c r="AW1560" s="12" t="s">
        <v>38</v>
      </c>
      <c r="AX1560" s="12" t="s">
        <v>80</v>
      </c>
      <c r="AY1560" s="144" t="s">
        <v>150</v>
      </c>
    </row>
    <row r="1561" spans="2:51" s="12" customFormat="1">
      <c r="B1561" s="142"/>
      <c r="D1561" s="143" t="s">
        <v>159</v>
      </c>
      <c r="E1561" s="144" t="s">
        <v>32</v>
      </c>
      <c r="F1561" s="145" t="s">
        <v>1680</v>
      </c>
      <c r="H1561" s="144" t="s">
        <v>32</v>
      </c>
      <c r="I1561" s="146"/>
      <c r="L1561" s="142"/>
      <c r="M1561" s="147"/>
      <c r="T1561" s="148"/>
      <c r="AT1561" s="144" t="s">
        <v>159</v>
      </c>
      <c r="AU1561" s="144" t="s">
        <v>89</v>
      </c>
      <c r="AV1561" s="12" t="s">
        <v>40</v>
      </c>
      <c r="AW1561" s="12" t="s">
        <v>38</v>
      </c>
      <c r="AX1561" s="12" t="s">
        <v>80</v>
      </c>
      <c r="AY1561" s="144" t="s">
        <v>150</v>
      </c>
    </row>
    <row r="1562" spans="2:51" s="12" customFormat="1">
      <c r="B1562" s="142"/>
      <c r="D1562" s="143" t="s">
        <v>159</v>
      </c>
      <c r="E1562" s="144" t="s">
        <v>32</v>
      </c>
      <c r="F1562" s="145" t="s">
        <v>1681</v>
      </c>
      <c r="H1562" s="144" t="s">
        <v>32</v>
      </c>
      <c r="I1562" s="146"/>
      <c r="L1562" s="142"/>
      <c r="M1562" s="147"/>
      <c r="T1562" s="148"/>
      <c r="AT1562" s="144" t="s">
        <v>159</v>
      </c>
      <c r="AU1562" s="144" t="s">
        <v>89</v>
      </c>
      <c r="AV1562" s="12" t="s">
        <v>40</v>
      </c>
      <c r="AW1562" s="12" t="s">
        <v>38</v>
      </c>
      <c r="AX1562" s="12" t="s">
        <v>80</v>
      </c>
      <c r="AY1562" s="144" t="s">
        <v>150</v>
      </c>
    </row>
    <row r="1563" spans="2:51" s="12" customFormat="1">
      <c r="B1563" s="142"/>
      <c r="D1563" s="143" t="s">
        <v>159</v>
      </c>
      <c r="E1563" s="144" t="s">
        <v>32</v>
      </c>
      <c r="F1563" s="145" t="s">
        <v>1682</v>
      </c>
      <c r="H1563" s="144" t="s">
        <v>32</v>
      </c>
      <c r="I1563" s="146"/>
      <c r="L1563" s="142"/>
      <c r="M1563" s="147"/>
      <c r="T1563" s="148"/>
      <c r="AT1563" s="144" t="s">
        <v>159</v>
      </c>
      <c r="AU1563" s="144" t="s">
        <v>89</v>
      </c>
      <c r="AV1563" s="12" t="s">
        <v>40</v>
      </c>
      <c r="AW1563" s="12" t="s">
        <v>38</v>
      </c>
      <c r="AX1563" s="12" t="s">
        <v>80</v>
      </c>
      <c r="AY1563" s="144" t="s">
        <v>150</v>
      </c>
    </row>
    <row r="1564" spans="2:51" s="12" customFormat="1">
      <c r="B1564" s="142"/>
      <c r="D1564" s="143" t="s">
        <v>159</v>
      </c>
      <c r="E1564" s="144" t="s">
        <v>32</v>
      </c>
      <c r="F1564" s="145" t="s">
        <v>1683</v>
      </c>
      <c r="H1564" s="144" t="s">
        <v>32</v>
      </c>
      <c r="I1564" s="146"/>
      <c r="L1564" s="142"/>
      <c r="M1564" s="147"/>
      <c r="T1564" s="148"/>
      <c r="AT1564" s="144" t="s">
        <v>159</v>
      </c>
      <c r="AU1564" s="144" t="s">
        <v>89</v>
      </c>
      <c r="AV1564" s="12" t="s">
        <v>40</v>
      </c>
      <c r="AW1564" s="12" t="s">
        <v>38</v>
      </c>
      <c r="AX1564" s="12" t="s">
        <v>80</v>
      </c>
      <c r="AY1564" s="144" t="s">
        <v>150</v>
      </c>
    </row>
    <row r="1565" spans="2:51" s="12" customFormat="1">
      <c r="B1565" s="142"/>
      <c r="D1565" s="143" t="s">
        <v>159</v>
      </c>
      <c r="E1565" s="144" t="s">
        <v>32</v>
      </c>
      <c r="F1565" s="145" t="s">
        <v>1684</v>
      </c>
      <c r="H1565" s="144" t="s">
        <v>32</v>
      </c>
      <c r="I1565" s="146"/>
      <c r="L1565" s="142"/>
      <c r="M1565" s="147"/>
      <c r="T1565" s="148"/>
      <c r="AT1565" s="144" t="s">
        <v>159</v>
      </c>
      <c r="AU1565" s="144" t="s">
        <v>89</v>
      </c>
      <c r="AV1565" s="12" t="s">
        <v>40</v>
      </c>
      <c r="AW1565" s="12" t="s">
        <v>38</v>
      </c>
      <c r="AX1565" s="12" t="s">
        <v>80</v>
      </c>
      <c r="AY1565" s="144" t="s">
        <v>150</v>
      </c>
    </row>
    <row r="1566" spans="2:51" s="12" customFormat="1">
      <c r="B1566" s="142"/>
      <c r="D1566" s="143" t="s">
        <v>159</v>
      </c>
      <c r="E1566" s="144" t="s">
        <v>32</v>
      </c>
      <c r="F1566" s="145" t="s">
        <v>1685</v>
      </c>
      <c r="H1566" s="144" t="s">
        <v>32</v>
      </c>
      <c r="I1566" s="146"/>
      <c r="L1566" s="142"/>
      <c r="M1566" s="147"/>
      <c r="T1566" s="148"/>
      <c r="AT1566" s="144" t="s">
        <v>159</v>
      </c>
      <c r="AU1566" s="144" t="s">
        <v>89</v>
      </c>
      <c r="AV1566" s="12" t="s">
        <v>40</v>
      </c>
      <c r="AW1566" s="12" t="s">
        <v>38</v>
      </c>
      <c r="AX1566" s="12" t="s">
        <v>80</v>
      </c>
      <c r="AY1566" s="144" t="s">
        <v>150</v>
      </c>
    </row>
    <row r="1567" spans="2:51" s="12" customFormat="1">
      <c r="B1567" s="142"/>
      <c r="D1567" s="143" t="s">
        <v>159</v>
      </c>
      <c r="E1567" s="144" t="s">
        <v>32</v>
      </c>
      <c r="F1567" s="145" t="s">
        <v>1686</v>
      </c>
      <c r="H1567" s="144" t="s">
        <v>32</v>
      </c>
      <c r="I1567" s="146"/>
      <c r="L1567" s="142"/>
      <c r="M1567" s="147"/>
      <c r="T1567" s="148"/>
      <c r="AT1567" s="144" t="s">
        <v>159</v>
      </c>
      <c r="AU1567" s="144" t="s">
        <v>89</v>
      </c>
      <c r="AV1567" s="12" t="s">
        <v>40</v>
      </c>
      <c r="AW1567" s="12" t="s">
        <v>38</v>
      </c>
      <c r="AX1567" s="12" t="s">
        <v>80</v>
      </c>
      <c r="AY1567" s="144" t="s">
        <v>150</v>
      </c>
    </row>
    <row r="1568" spans="2:51" s="12" customFormat="1">
      <c r="B1568" s="142"/>
      <c r="D1568" s="143" t="s">
        <v>159</v>
      </c>
      <c r="E1568" s="144" t="s">
        <v>32</v>
      </c>
      <c r="F1568" s="145" t="s">
        <v>1687</v>
      </c>
      <c r="H1568" s="144" t="s">
        <v>32</v>
      </c>
      <c r="I1568" s="146"/>
      <c r="L1568" s="142"/>
      <c r="M1568" s="147"/>
      <c r="T1568" s="148"/>
      <c r="AT1568" s="144" t="s">
        <v>159</v>
      </c>
      <c r="AU1568" s="144" t="s">
        <v>89</v>
      </c>
      <c r="AV1568" s="12" t="s">
        <v>40</v>
      </c>
      <c r="AW1568" s="12" t="s">
        <v>38</v>
      </c>
      <c r="AX1568" s="12" t="s">
        <v>80</v>
      </c>
      <c r="AY1568" s="144" t="s">
        <v>150</v>
      </c>
    </row>
    <row r="1569" spans="2:65" s="12" customFormat="1">
      <c r="B1569" s="142"/>
      <c r="D1569" s="143" t="s">
        <v>159</v>
      </c>
      <c r="E1569" s="144" t="s">
        <v>32</v>
      </c>
      <c r="F1569" s="145" t="s">
        <v>1688</v>
      </c>
      <c r="H1569" s="144" t="s">
        <v>32</v>
      </c>
      <c r="I1569" s="146"/>
      <c r="L1569" s="142"/>
      <c r="M1569" s="147"/>
      <c r="T1569" s="148"/>
      <c r="AT1569" s="144" t="s">
        <v>159</v>
      </c>
      <c r="AU1569" s="144" t="s">
        <v>89</v>
      </c>
      <c r="AV1569" s="12" t="s">
        <v>40</v>
      </c>
      <c r="AW1569" s="12" t="s">
        <v>38</v>
      </c>
      <c r="AX1569" s="12" t="s">
        <v>80</v>
      </c>
      <c r="AY1569" s="144" t="s">
        <v>150</v>
      </c>
    </row>
    <row r="1570" spans="2:65" s="12" customFormat="1">
      <c r="B1570" s="142"/>
      <c r="D1570" s="143" t="s">
        <v>159</v>
      </c>
      <c r="E1570" s="144" t="s">
        <v>32</v>
      </c>
      <c r="F1570" s="145" t="s">
        <v>1689</v>
      </c>
      <c r="H1570" s="144" t="s">
        <v>32</v>
      </c>
      <c r="I1570" s="146"/>
      <c r="L1570" s="142"/>
      <c r="M1570" s="147"/>
      <c r="T1570" s="148"/>
      <c r="AT1570" s="144" t="s">
        <v>159</v>
      </c>
      <c r="AU1570" s="144" t="s">
        <v>89</v>
      </c>
      <c r="AV1570" s="12" t="s">
        <v>40</v>
      </c>
      <c r="AW1570" s="12" t="s">
        <v>38</v>
      </c>
      <c r="AX1570" s="12" t="s">
        <v>80</v>
      </c>
      <c r="AY1570" s="144" t="s">
        <v>150</v>
      </c>
    </row>
    <row r="1571" spans="2:65" s="12" customFormat="1">
      <c r="B1571" s="142"/>
      <c r="D1571" s="143" t="s">
        <v>159</v>
      </c>
      <c r="E1571" s="144" t="s">
        <v>32</v>
      </c>
      <c r="F1571" s="145" t="s">
        <v>1690</v>
      </c>
      <c r="H1571" s="144" t="s">
        <v>32</v>
      </c>
      <c r="I1571" s="146"/>
      <c r="L1571" s="142"/>
      <c r="M1571" s="147"/>
      <c r="T1571" s="148"/>
      <c r="AT1571" s="144" t="s">
        <v>159</v>
      </c>
      <c r="AU1571" s="144" t="s">
        <v>89</v>
      </c>
      <c r="AV1571" s="12" t="s">
        <v>40</v>
      </c>
      <c r="AW1571" s="12" t="s">
        <v>38</v>
      </c>
      <c r="AX1571" s="12" t="s">
        <v>80</v>
      </c>
      <c r="AY1571" s="144" t="s">
        <v>150</v>
      </c>
    </row>
    <row r="1572" spans="2:65" s="12" customFormat="1">
      <c r="B1572" s="142"/>
      <c r="D1572" s="143" t="s">
        <v>159</v>
      </c>
      <c r="E1572" s="144" t="s">
        <v>32</v>
      </c>
      <c r="F1572" s="145" t="s">
        <v>1691</v>
      </c>
      <c r="H1572" s="144" t="s">
        <v>32</v>
      </c>
      <c r="I1572" s="146"/>
      <c r="L1572" s="142"/>
      <c r="M1572" s="147"/>
      <c r="T1572" s="148"/>
      <c r="AT1572" s="144" t="s">
        <v>159</v>
      </c>
      <c r="AU1572" s="144" t="s">
        <v>89</v>
      </c>
      <c r="AV1572" s="12" t="s">
        <v>40</v>
      </c>
      <c r="AW1572" s="12" t="s">
        <v>38</v>
      </c>
      <c r="AX1572" s="12" t="s">
        <v>80</v>
      </c>
      <c r="AY1572" s="144" t="s">
        <v>150</v>
      </c>
    </row>
    <row r="1573" spans="2:65" s="12" customFormat="1">
      <c r="B1573" s="142"/>
      <c r="D1573" s="143" t="s">
        <v>159</v>
      </c>
      <c r="E1573" s="144" t="s">
        <v>32</v>
      </c>
      <c r="F1573" s="145" t="s">
        <v>1692</v>
      </c>
      <c r="H1573" s="144" t="s">
        <v>32</v>
      </c>
      <c r="I1573" s="146"/>
      <c r="L1573" s="142"/>
      <c r="M1573" s="147"/>
      <c r="T1573" s="148"/>
      <c r="AT1573" s="144" t="s">
        <v>159</v>
      </c>
      <c r="AU1573" s="144" t="s">
        <v>89</v>
      </c>
      <c r="AV1573" s="12" t="s">
        <v>40</v>
      </c>
      <c r="AW1573" s="12" t="s">
        <v>38</v>
      </c>
      <c r="AX1573" s="12" t="s">
        <v>80</v>
      </c>
      <c r="AY1573" s="144" t="s">
        <v>150</v>
      </c>
    </row>
    <row r="1574" spans="2:65" s="12" customFormat="1">
      <c r="B1574" s="142"/>
      <c r="D1574" s="143" t="s">
        <v>159</v>
      </c>
      <c r="E1574" s="144" t="s">
        <v>32</v>
      </c>
      <c r="F1574" s="145" t="s">
        <v>1693</v>
      </c>
      <c r="H1574" s="144" t="s">
        <v>32</v>
      </c>
      <c r="I1574" s="146"/>
      <c r="L1574" s="142"/>
      <c r="M1574" s="147"/>
      <c r="T1574" s="148"/>
      <c r="AT1574" s="144" t="s">
        <v>159</v>
      </c>
      <c r="AU1574" s="144" t="s">
        <v>89</v>
      </c>
      <c r="AV1574" s="12" t="s">
        <v>40</v>
      </c>
      <c r="AW1574" s="12" t="s">
        <v>38</v>
      </c>
      <c r="AX1574" s="12" t="s">
        <v>80</v>
      </c>
      <c r="AY1574" s="144" t="s">
        <v>150</v>
      </c>
    </row>
    <row r="1575" spans="2:65" s="12" customFormat="1">
      <c r="B1575" s="142"/>
      <c r="D1575" s="143" t="s">
        <v>159</v>
      </c>
      <c r="E1575" s="144" t="s">
        <v>32</v>
      </c>
      <c r="F1575" s="145" t="s">
        <v>1694</v>
      </c>
      <c r="H1575" s="144" t="s">
        <v>32</v>
      </c>
      <c r="I1575" s="146"/>
      <c r="L1575" s="142"/>
      <c r="M1575" s="147"/>
      <c r="T1575" s="148"/>
      <c r="AT1575" s="144" t="s">
        <v>159</v>
      </c>
      <c r="AU1575" s="144" t="s">
        <v>89</v>
      </c>
      <c r="AV1575" s="12" t="s">
        <v>40</v>
      </c>
      <c r="AW1575" s="12" t="s">
        <v>38</v>
      </c>
      <c r="AX1575" s="12" t="s">
        <v>80</v>
      </c>
      <c r="AY1575" s="144" t="s">
        <v>150</v>
      </c>
    </row>
    <row r="1576" spans="2:65" s="13" customFormat="1">
      <c r="B1576" s="149"/>
      <c r="D1576" s="143" t="s">
        <v>159</v>
      </c>
      <c r="E1576" s="150" t="s">
        <v>32</v>
      </c>
      <c r="F1576" s="151" t="s">
        <v>1438</v>
      </c>
      <c r="H1576" s="152">
        <v>1445.9770000000001</v>
      </c>
      <c r="I1576" s="153"/>
      <c r="L1576" s="149"/>
      <c r="M1576" s="154"/>
      <c r="T1576" s="155"/>
      <c r="AT1576" s="150" t="s">
        <v>159</v>
      </c>
      <c r="AU1576" s="150" t="s">
        <v>89</v>
      </c>
      <c r="AV1576" s="13" t="s">
        <v>89</v>
      </c>
      <c r="AW1576" s="13" t="s">
        <v>38</v>
      </c>
      <c r="AX1576" s="13" t="s">
        <v>40</v>
      </c>
      <c r="AY1576" s="150" t="s">
        <v>150</v>
      </c>
    </row>
    <row r="1577" spans="2:65" s="1" customFormat="1" ht="49.05" customHeight="1">
      <c r="B1577" s="34"/>
      <c r="C1577" s="129" t="s">
        <v>1099</v>
      </c>
      <c r="D1577" s="129" t="s">
        <v>152</v>
      </c>
      <c r="E1577" s="130" t="s">
        <v>2482</v>
      </c>
      <c r="F1577" s="131" t="s">
        <v>2483</v>
      </c>
      <c r="G1577" s="132" t="s">
        <v>282</v>
      </c>
      <c r="H1577" s="133">
        <v>36.546999999999997</v>
      </c>
      <c r="I1577" s="134"/>
      <c r="J1577" s="135">
        <f>ROUND(I1577*H1577,2)</f>
        <v>0</v>
      </c>
      <c r="K1577" s="131" t="s">
        <v>172</v>
      </c>
      <c r="L1577" s="34"/>
      <c r="M1577" s="136" t="s">
        <v>32</v>
      </c>
      <c r="N1577" s="137" t="s">
        <v>51</v>
      </c>
      <c r="P1577" s="138">
        <f>O1577*H1577</f>
        <v>0</v>
      </c>
      <c r="Q1577" s="138">
        <v>0</v>
      </c>
      <c r="R1577" s="138">
        <f>Q1577*H1577</f>
        <v>0</v>
      </c>
      <c r="S1577" s="138">
        <v>0</v>
      </c>
      <c r="T1577" s="139">
        <f>S1577*H1577</f>
        <v>0</v>
      </c>
      <c r="AR1577" s="140" t="s">
        <v>244</v>
      </c>
      <c r="AT1577" s="140" t="s">
        <v>152</v>
      </c>
      <c r="AU1577" s="140" t="s">
        <v>89</v>
      </c>
      <c r="AY1577" s="18" t="s">
        <v>150</v>
      </c>
      <c r="BE1577" s="141">
        <f>IF(N1577="základní",J1577,0)</f>
        <v>0</v>
      </c>
      <c r="BF1577" s="141">
        <f>IF(N1577="snížená",J1577,0)</f>
        <v>0</v>
      </c>
      <c r="BG1577" s="141">
        <f>IF(N1577="zákl. přenesená",J1577,0)</f>
        <v>0</v>
      </c>
      <c r="BH1577" s="141">
        <f>IF(N1577="sníž. přenesená",J1577,0)</f>
        <v>0</v>
      </c>
      <c r="BI1577" s="141">
        <f>IF(N1577="nulová",J1577,0)</f>
        <v>0</v>
      </c>
      <c r="BJ1577" s="18" t="s">
        <v>40</v>
      </c>
      <c r="BK1577" s="141">
        <f>ROUND(I1577*H1577,2)</f>
        <v>0</v>
      </c>
      <c r="BL1577" s="18" t="s">
        <v>244</v>
      </c>
      <c r="BM1577" s="140" t="s">
        <v>2484</v>
      </c>
    </row>
    <row r="1578" spans="2:65" s="1" customFormat="1">
      <c r="B1578" s="34"/>
      <c r="D1578" s="163" t="s">
        <v>174</v>
      </c>
      <c r="F1578" s="164" t="s">
        <v>2485</v>
      </c>
      <c r="I1578" s="165"/>
      <c r="L1578" s="34"/>
      <c r="M1578" s="166"/>
      <c r="T1578" s="55"/>
      <c r="AT1578" s="18" t="s">
        <v>174</v>
      </c>
      <c r="AU1578" s="18" t="s">
        <v>89</v>
      </c>
    </row>
    <row r="1579" spans="2:65" s="11" customFormat="1" ht="22.8" customHeight="1">
      <c r="B1579" s="117"/>
      <c r="D1579" s="118" t="s">
        <v>79</v>
      </c>
      <c r="E1579" s="127" t="s">
        <v>1346</v>
      </c>
      <c r="F1579" s="127" t="s">
        <v>1347</v>
      </c>
      <c r="I1579" s="120"/>
      <c r="J1579" s="128">
        <f>BK1579</f>
        <v>0</v>
      </c>
      <c r="L1579" s="117"/>
      <c r="M1579" s="122"/>
      <c r="P1579" s="123">
        <f>SUM(P1580:P1644)</f>
        <v>0</v>
      </c>
      <c r="R1579" s="123">
        <f>SUM(R1580:R1644)</f>
        <v>2.7205012800000001</v>
      </c>
      <c r="T1579" s="124">
        <f>SUM(T1580:T1644)</f>
        <v>0.59797752000000004</v>
      </c>
      <c r="AR1579" s="118" t="s">
        <v>89</v>
      </c>
      <c r="AT1579" s="125" t="s">
        <v>79</v>
      </c>
      <c r="AU1579" s="125" t="s">
        <v>40</v>
      </c>
      <c r="AY1579" s="118" t="s">
        <v>150</v>
      </c>
      <c r="BK1579" s="126">
        <f>SUM(BK1580:BK1644)</f>
        <v>0</v>
      </c>
    </row>
    <row r="1580" spans="2:65" s="1" customFormat="1" ht="24.15" customHeight="1">
      <c r="B1580" s="34"/>
      <c r="C1580" s="129" t="s">
        <v>1104</v>
      </c>
      <c r="D1580" s="129" t="s">
        <v>152</v>
      </c>
      <c r="E1580" s="130" t="s">
        <v>2486</v>
      </c>
      <c r="F1580" s="131" t="s">
        <v>2487</v>
      </c>
      <c r="G1580" s="132" t="s">
        <v>155</v>
      </c>
      <c r="H1580" s="133">
        <v>1845.15</v>
      </c>
      <c r="I1580" s="134"/>
      <c r="J1580" s="135">
        <f>ROUND(I1580*H1580,2)</f>
        <v>0</v>
      </c>
      <c r="K1580" s="131" t="s">
        <v>172</v>
      </c>
      <c r="L1580" s="34"/>
      <c r="M1580" s="136" t="s">
        <v>32</v>
      </c>
      <c r="N1580" s="137" t="s">
        <v>51</v>
      </c>
      <c r="P1580" s="138">
        <f>O1580*H1580</f>
        <v>0</v>
      </c>
      <c r="Q1580" s="138">
        <v>0</v>
      </c>
      <c r="R1580" s="138">
        <f>Q1580*H1580</f>
        <v>0</v>
      </c>
      <c r="S1580" s="138">
        <v>0</v>
      </c>
      <c r="T1580" s="139">
        <f>S1580*H1580</f>
        <v>0</v>
      </c>
      <c r="AR1580" s="140" t="s">
        <v>244</v>
      </c>
      <c r="AT1580" s="140" t="s">
        <v>152</v>
      </c>
      <c r="AU1580" s="140" t="s">
        <v>89</v>
      </c>
      <c r="AY1580" s="18" t="s">
        <v>150</v>
      </c>
      <c r="BE1580" s="141">
        <f>IF(N1580="základní",J1580,0)</f>
        <v>0</v>
      </c>
      <c r="BF1580" s="141">
        <f>IF(N1580="snížená",J1580,0)</f>
        <v>0</v>
      </c>
      <c r="BG1580" s="141">
        <f>IF(N1580="zákl. přenesená",J1580,0)</f>
        <v>0</v>
      </c>
      <c r="BH1580" s="141">
        <f>IF(N1580="sníž. přenesená",J1580,0)</f>
        <v>0</v>
      </c>
      <c r="BI1580" s="141">
        <f>IF(N1580="nulová",J1580,0)</f>
        <v>0</v>
      </c>
      <c r="BJ1580" s="18" t="s">
        <v>40</v>
      </c>
      <c r="BK1580" s="141">
        <f>ROUND(I1580*H1580,2)</f>
        <v>0</v>
      </c>
      <c r="BL1580" s="18" t="s">
        <v>244</v>
      </c>
      <c r="BM1580" s="140" t="s">
        <v>2488</v>
      </c>
    </row>
    <row r="1581" spans="2:65" s="1" customFormat="1">
      <c r="B1581" s="34"/>
      <c r="D1581" s="163" t="s">
        <v>174</v>
      </c>
      <c r="F1581" s="164" t="s">
        <v>2489</v>
      </c>
      <c r="I1581" s="165"/>
      <c r="L1581" s="34"/>
      <c r="M1581" s="166"/>
      <c r="T1581" s="55"/>
      <c r="AT1581" s="18" t="s">
        <v>174</v>
      </c>
      <c r="AU1581" s="18" t="s">
        <v>89</v>
      </c>
    </row>
    <row r="1582" spans="2:65" s="12" customFormat="1">
      <c r="B1582" s="142"/>
      <c r="D1582" s="143" t="s">
        <v>159</v>
      </c>
      <c r="E1582" s="144" t="s">
        <v>32</v>
      </c>
      <c r="F1582" s="145" t="s">
        <v>2490</v>
      </c>
      <c r="H1582" s="144" t="s">
        <v>32</v>
      </c>
      <c r="I1582" s="146"/>
      <c r="L1582" s="142"/>
      <c r="M1582" s="147"/>
      <c r="T1582" s="148"/>
      <c r="AT1582" s="144" t="s">
        <v>159</v>
      </c>
      <c r="AU1582" s="144" t="s">
        <v>89</v>
      </c>
      <c r="AV1582" s="12" t="s">
        <v>40</v>
      </c>
      <c r="AW1582" s="12" t="s">
        <v>38</v>
      </c>
      <c r="AX1582" s="12" t="s">
        <v>80</v>
      </c>
      <c r="AY1582" s="144" t="s">
        <v>150</v>
      </c>
    </row>
    <row r="1583" spans="2:65" s="12" customFormat="1">
      <c r="B1583" s="142"/>
      <c r="D1583" s="143" t="s">
        <v>159</v>
      </c>
      <c r="E1583" s="144" t="s">
        <v>32</v>
      </c>
      <c r="F1583" s="145" t="s">
        <v>2491</v>
      </c>
      <c r="H1583" s="144" t="s">
        <v>32</v>
      </c>
      <c r="I1583" s="146"/>
      <c r="L1583" s="142"/>
      <c r="M1583" s="147"/>
      <c r="T1583" s="148"/>
      <c r="AT1583" s="144" t="s">
        <v>159</v>
      </c>
      <c r="AU1583" s="144" t="s">
        <v>89</v>
      </c>
      <c r="AV1583" s="12" t="s">
        <v>40</v>
      </c>
      <c r="AW1583" s="12" t="s">
        <v>38</v>
      </c>
      <c r="AX1583" s="12" t="s">
        <v>80</v>
      </c>
      <c r="AY1583" s="144" t="s">
        <v>150</v>
      </c>
    </row>
    <row r="1584" spans="2:65" s="13" customFormat="1">
      <c r="B1584" s="149"/>
      <c r="D1584" s="143" t="s">
        <v>159</v>
      </c>
      <c r="E1584" s="150" t="s">
        <v>32</v>
      </c>
      <c r="F1584" s="151" t="s">
        <v>2492</v>
      </c>
      <c r="H1584" s="152">
        <v>856.45</v>
      </c>
      <c r="I1584" s="153"/>
      <c r="L1584" s="149"/>
      <c r="M1584" s="154"/>
      <c r="T1584" s="155"/>
      <c r="AT1584" s="150" t="s">
        <v>159</v>
      </c>
      <c r="AU1584" s="150" t="s">
        <v>89</v>
      </c>
      <c r="AV1584" s="13" t="s">
        <v>89</v>
      </c>
      <c r="AW1584" s="13" t="s">
        <v>38</v>
      </c>
      <c r="AX1584" s="13" t="s">
        <v>80</v>
      </c>
      <c r="AY1584" s="150" t="s">
        <v>150</v>
      </c>
    </row>
    <row r="1585" spans="2:65" s="12" customFormat="1">
      <c r="B1585" s="142"/>
      <c r="D1585" s="143" t="s">
        <v>159</v>
      </c>
      <c r="E1585" s="144" t="s">
        <v>32</v>
      </c>
      <c r="F1585" s="145" t="s">
        <v>2493</v>
      </c>
      <c r="H1585" s="144" t="s">
        <v>32</v>
      </c>
      <c r="I1585" s="146"/>
      <c r="L1585" s="142"/>
      <c r="M1585" s="147"/>
      <c r="T1585" s="148"/>
      <c r="AT1585" s="144" t="s">
        <v>159</v>
      </c>
      <c r="AU1585" s="144" t="s">
        <v>89</v>
      </c>
      <c r="AV1585" s="12" t="s">
        <v>40</v>
      </c>
      <c r="AW1585" s="12" t="s">
        <v>38</v>
      </c>
      <c r="AX1585" s="12" t="s">
        <v>80</v>
      </c>
      <c r="AY1585" s="144" t="s">
        <v>150</v>
      </c>
    </row>
    <row r="1586" spans="2:65" s="12" customFormat="1">
      <c r="B1586" s="142"/>
      <c r="D1586" s="143" t="s">
        <v>159</v>
      </c>
      <c r="E1586" s="144" t="s">
        <v>32</v>
      </c>
      <c r="F1586" s="145" t="s">
        <v>2494</v>
      </c>
      <c r="H1586" s="144" t="s">
        <v>32</v>
      </c>
      <c r="I1586" s="146"/>
      <c r="L1586" s="142"/>
      <c r="M1586" s="147"/>
      <c r="T1586" s="148"/>
      <c r="AT1586" s="144" t="s">
        <v>159</v>
      </c>
      <c r="AU1586" s="144" t="s">
        <v>89</v>
      </c>
      <c r="AV1586" s="12" t="s">
        <v>40</v>
      </c>
      <c r="AW1586" s="12" t="s">
        <v>38</v>
      </c>
      <c r="AX1586" s="12" t="s">
        <v>80</v>
      </c>
      <c r="AY1586" s="144" t="s">
        <v>150</v>
      </c>
    </row>
    <row r="1587" spans="2:65" s="13" customFormat="1">
      <c r="B1587" s="149"/>
      <c r="D1587" s="143" t="s">
        <v>159</v>
      </c>
      <c r="E1587" s="150" t="s">
        <v>32</v>
      </c>
      <c r="F1587" s="151" t="s">
        <v>2495</v>
      </c>
      <c r="H1587" s="152">
        <v>988.7</v>
      </c>
      <c r="I1587" s="153"/>
      <c r="L1587" s="149"/>
      <c r="M1587" s="154"/>
      <c r="T1587" s="155"/>
      <c r="AT1587" s="150" t="s">
        <v>159</v>
      </c>
      <c r="AU1587" s="150" t="s">
        <v>89</v>
      </c>
      <c r="AV1587" s="13" t="s">
        <v>89</v>
      </c>
      <c r="AW1587" s="13" t="s">
        <v>38</v>
      </c>
      <c r="AX1587" s="13" t="s">
        <v>80</v>
      </c>
      <c r="AY1587" s="150" t="s">
        <v>150</v>
      </c>
    </row>
    <row r="1588" spans="2:65" s="14" customFormat="1">
      <c r="B1588" s="156"/>
      <c r="D1588" s="143" t="s">
        <v>159</v>
      </c>
      <c r="E1588" s="157" t="s">
        <v>32</v>
      </c>
      <c r="F1588" s="158" t="s">
        <v>162</v>
      </c>
      <c r="H1588" s="159">
        <v>1845.15</v>
      </c>
      <c r="I1588" s="160"/>
      <c r="L1588" s="156"/>
      <c r="M1588" s="161"/>
      <c r="T1588" s="162"/>
      <c r="AT1588" s="157" t="s">
        <v>159</v>
      </c>
      <c r="AU1588" s="157" t="s">
        <v>89</v>
      </c>
      <c r="AV1588" s="14" t="s">
        <v>157</v>
      </c>
      <c r="AW1588" s="14" t="s">
        <v>38</v>
      </c>
      <c r="AX1588" s="14" t="s">
        <v>40</v>
      </c>
      <c r="AY1588" s="157" t="s">
        <v>150</v>
      </c>
    </row>
    <row r="1589" spans="2:65" s="1" customFormat="1" ht="21.75" customHeight="1">
      <c r="B1589" s="34"/>
      <c r="C1589" s="129" t="s">
        <v>1143</v>
      </c>
      <c r="D1589" s="129" t="s">
        <v>152</v>
      </c>
      <c r="E1589" s="130" t="s">
        <v>2496</v>
      </c>
      <c r="F1589" s="131" t="s">
        <v>2497</v>
      </c>
      <c r="G1589" s="132" t="s">
        <v>155</v>
      </c>
      <c r="H1589" s="133">
        <v>1845.15</v>
      </c>
      <c r="I1589" s="134"/>
      <c r="J1589" s="135">
        <f>ROUND(I1589*H1589,2)</f>
        <v>0</v>
      </c>
      <c r="K1589" s="131" t="s">
        <v>172</v>
      </c>
      <c r="L1589" s="34"/>
      <c r="M1589" s="136" t="s">
        <v>32</v>
      </c>
      <c r="N1589" s="137" t="s">
        <v>51</v>
      </c>
      <c r="P1589" s="138">
        <f>O1589*H1589</f>
        <v>0</v>
      </c>
      <c r="Q1589" s="138">
        <v>0</v>
      </c>
      <c r="R1589" s="138">
        <f>Q1589*H1589</f>
        <v>0</v>
      </c>
      <c r="S1589" s="138">
        <v>0</v>
      </c>
      <c r="T1589" s="139">
        <f>S1589*H1589</f>
        <v>0</v>
      </c>
      <c r="AR1589" s="140" t="s">
        <v>244</v>
      </c>
      <c r="AT1589" s="140" t="s">
        <v>152</v>
      </c>
      <c r="AU1589" s="140" t="s">
        <v>89</v>
      </c>
      <c r="AY1589" s="18" t="s">
        <v>150</v>
      </c>
      <c r="BE1589" s="141">
        <f>IF(N1589="základní",J1589,0)</f>
        <v>0</v>
      </c>
      <c r="BF1589" s="141">
        <f>IF(N1589="snížená",J1589,0)</f>
        <v>0</v>
      </c>
      <c r="BG1589" s="141">
        <f>IF(N1589="zákl. přenesená",J1589,0)</f>
        <v>0</v>
      </c>
      <c r="BH1589" s="141">
        <f>IF(N1589="sníž. přenesená",J1589,0)</f>
        <v>0</v>
      </c>
      <c r="BI1589" s="141">
        <f>IF(N1589="nulová",J1589,0)</f>
        <v>0</v>
      </c>
      <c r="BJ1589" s="18" t="s">
        <v>40</v>
      </c>
      <c r="BK1589" s="141">
        <f>ROUND(I1589*H1589,2)</f>
        <v>0</v>
      </c>
      <c r="BL1589" s="18" t="s">
        <v>244</v>
      </c>
      <c r="BM1589" s="140" t="s">
        <v>2498</v>
      </c>
    </row>
    <row r="1590" spans="2:65" s="1" customFormat="1">
      <c r="B1590" s="34"/>
      <c r="D1590" s="163" t="s">
        <v>174</v>
      </c>
      <c r="F1590" s="164" t="s">
        <v>2499</v>
      </c>
      <c r="I1590" s="165"/>
      <c r="L1590" s="34"/>
      <c r="M1590" s="166"/>
      <c r="T1590" s="55"/>
      <c r="AT1590" s="18" t="s">
        <v>174</v>
      </c>
      <c r="AU1590" s="18" t="s">
        <v>89</v>
      </c>
    </row>
    <row r="1591" spans="2:65" s="12" customFormat="1">
      <c r="B1591" s="142"/>
      <c r="D1591" s="143" t="s">
        <v>159</v>
      </c>
      <c r="E1591" s="144" t="s">
        <v>32</v>
      </c>
      <c r="F1591" s="145" t="s">
        <v>2490</v>
      </c>
      <c r="H1591" s="144" t="s">
        <v>32</v>
      </c>
      <c r="I1591" s="146"/>
      <c r="L1591" s="142"/>
      <c r="M1591" s="147"/>
      <c r="T1591" s="148"/>
      <c r="AT1591" s="144" t="s">
        <v>159</v>
      </c>
      <c r="AU1591" s="144" t="s">
        <v>89</v>
      </c>
      <c r="AV1591" s="12" t="s">
        <v>40</v>
      </c>
      <c r="AW1591" s="12" t="s">
        <v>38</v>
      </c>
      <c r="AX1591" s="12" t="s">
        <v>80</v>
      </c>
      <c r="AY1591" s="144" t="s">
        <v>150</v>
      </c>
    </row>
    <row r="1592" spans="2:65" s="12" customFormat="1">
      <c r="B1592" s="142"/>
      <c r="D1592" s="143" t="s">
        <v>159</v>
      </c>
      <c r="E1592" s="144" t="s">
        <v>32</v>
      </c>
      <c r="F1592" s="145" t="s">
        <v>2491</v>
      </c>
      <c r="H1592" s="144" t="s">
        <v>32</v>
      </c>
      <c r="I1592" s="146"/>
      <c r="L1592" s="142"/>
      <c r="M1592" s="147"/>
      <c r="T1592" s="148"/>
      <c r="AT1592" s="144" t="s">
        <v>159</v>
      </c>
      <c r="AU1592" s="144" t="s">
        <v>89</v>
      </c>
      <c r="AV1592" s="12" t="s">
        <v>40</v>
      </c>
      <c r="AW1592" s="12" t="s">
        <v>38</v>
      </c>
      <c r="AX1592" s="12" t="s">
        <v>80</v>
      </c>
      <c r="AY1592" s="144" t="s">
        <v>150</v>
      </c>
    </row>
    <row r="1593" spans="2:65" s="13" customFormat="1">
      <c r="B1593" s="149"/>
      <c r="D1593" s="143" t="s">
        <v>159</v>
      </c>
      <c r="E1593" s="150" t="s">
        <v>32</v>
      </c>
      <c r="F1593" s="151" t="s">
        <v>2492</v>
      </c>
      <c r="H1593" s="152">
        <v>856.45</v>
      </c>
      <c r="I1593" s="153"/>
      <c r="L1593" s="149"/>
      <c r="M1593" s="154"/>
      <c r="T1593" s="155"/>
      <c r="AT1593" s="150" t="s">
        <v>159</v>
      </c>
      <c r="AU1593" s="150" t="s">
        <v>89</v>
      </c>
      <c r="AV1593" s="13" t="s">
        <v>89</v>
      </c>
      <c r="AW1593" s="13" t="s">
        <v>38</v>
      </c>
      <c r="AX1593" s="13" t="s">
        <v>80</v>
      </c>
      <c r="AY1593" s="150" t="s">
        <v>150</v>
      </c>
    </row>
    <row r="1594" spans="2:65" s="12" customFormat="1">
      <c r="B1594" s="142"/>
      <c r="D1594" s="143" t="s">
        <v>159</v>
      </c>
      <c r="E1594" s="144" t="s">
        <v>32</v>
      </c>
      <c r="F1594" s="145" t="s">
        <v>2493</v>
      </c>
      <c r="H1594" s="144" t="s">
        <v>32</v>
      </c>
      <c r="I1594" s="146"/>
      <c r="L1594" s="142"/>
      <c r="M1594" s="147"/>
      <c r="T1594" s="148"/>
      <c r="AT1594" s="144" t="s">
        <v>159</v>
      </c>
      <c r="AU1594" s="144" t="s">
        <v>89</v>
      </c>
      <c r="AV1594" s="12" t="s">
        <v>40</v>
      </c>
      <c r="AW1594" s="12" t="s">
        <v>38</v>
      </c>
      <c r="AX1594" s="12" t="s">
        <v>80</v>
      </c>
      <c r="AY1594" s="144" t="s">
        <v>150</v>
      </c>
    </row>
    <row r="1595" spans="2:65" s="12" customFormat="1">
      <c r="B1595" s="142"/>
      <c r="D1595" s="143" t="s">
        <v>159</v>
      </c>
      <c r="E1595" s="144" t="s">
        <v>32</v>
      </c>
      <c r="F1595" s="145" t="s">
        <v>2494</v>
      </c>
      <c r="H1595" s="144" t="s">
        <v>32</v>
      </c>
      <c r="I1595" s="146"/>
      <c r="L1595" s="142"/>
      <c r="M1595" s="147"/>
      <c r="T1595" s="148"/>
      <c r="AT1595" s="144" t="s">
        <v>159</v>
      </c>
      <c r="AU1595" s="144" t="s">
        <v>89</v>
      </c>
      <c r="AV1595" s="12" t="s">
        <v>40</v>
      </c>
      <c r="AW1595" s="12" t="s">
        <v>38</v>
      </c>
      <c r="AX1595" s="12" t="s">
        <v>80</v>
      </c>
      <c r="AY1595" s="144" t="s">
        <v>150</v>
      </c>
    </row>
    <row r="1596" spans="2:65" s="13" customFormat="1">
      <c r="B1596" s="149"/>
      <c r="D1596" s="143" t="s">
        <v>159</v>
      </c>
      <c r="E1596" s="150" t="s">
        <v>32</v>
      </c>
      <c r="F1596" s="151" t="s">
        <v>2495</v>
      </c>
      <c r="H1596" s="152">
        <v>988.7</v>
      </c>
      <c r="I1596" s="153"/>
      <c r="L1596" s="149"/>
      <c r="M1596" s="154"/>
      <c r="T1596" s="155"/>
      <c r="AT1596" s="150" t="s">
        <v>159</v>
      </c>
      <c r="AU1596" s="150" t="s">
        <v>89</v>
      </c>
      <c r="AV1596" s="13" t="s">
        <v>89</v>
      </c>
      <c r="AW1596" s="13" t="s">
        <v>38</v>
      </c>
      <c r="AX1596" s="13" t="s">
        <v>80</v>
      </c>
      <c r="AY1596" s="150" t="s">
        <v>150</v>
      </c>
    </row>
    <row r="1597" spans="2:65" s="14" customFormat="1">
      <c r="B1597" s="156"/>
      <c r="D1597" s="143" t="s">
        <v>159</v>
      </c>
      <c r="E1597" s="157" t="s">
        <v>32</v>
      </c>
      <c r="F1597" s="158" t="s">
        <v>162</v>
      </c>
      <c r="H1597" s="159">
        <v>1845.15</v>
      </c>
      <c r="I1597" s="160"/>
      <c r="L1597" s="156"/>
      <c r="M1597" s="161"/>
      <c r="T1597" s="162"/>
      <c r="AT1597" s="157" t="s">
        <v>159</v>
      </c>
      <c r="AU1597" s="157" t="s">
        <v>89</v>
      </c>
      <c r="AV1597" s="14" t="s">
        <v>157</v>
      </c>
      <c r="AW1597" s="14" t="s">
        <v>38</v>
      </c>
      <c r="AX1597" s="14" t="s">
        <v>40</v>
      </c>
      <c r="AY1597" s="157" t="s">
        <v>150</v>
      </c>
    </row>
    <row r="1598" spans="2:65" s="1" customFormat="1" ht="16.5" customHeight="1">
      <c r="B1598" s="34"/>
      <c r="C1598" s="129" t="s">
        <v>1149</v>
      </c>
      <c r="D1598" s="129" t="s">
        <v>152</v>
      </c>
      <c r="E1598" s="130" t="s">
        <v>2500</v>
      </c>
      <c r="F1598" s="131" t="s">
        <v>2501</v>
      </c>
      <c r="G1598" s="132" t="s">
        <v>155</v>
      </c>
      <c r="H1598" s="133">
        <v>1845.15</v>
      </c>
      <c r="I1598" s="134"/>
      <c r="J1598" s="135">
        <f>ROUND(I1598*H1598,2)</f>
        <v>0</v>
      </c>
      <c r="K1598" s="131" t="s">
        <v>172</v>
      </c>
      <c r="L1598" s="34"/>
      <c r="M1598" s="136" t="s">
        <v>32</v>
      </c>
      <c r="N1598" s="137" t="s">
        <v>51</v>
      </c>
      <c r="P1598" s="138">
        <f>O1598*H1598</f>
        <v>0</v>
      </c>
      <c r="Q1598" s="138">
        <v>1E-3</v>
      </c>
      <c r="R1598" s="138">
        <f>Q1598*H1598</f>
        <v>1.8451500000000001</v>
      </c>
      <c r="S1598" s="138">
        <v>3.1E-4</v>
      </c>
      <c r="T1598" s="139">
        <f>S1598*H1598</f>
        <v>0.57199650000000002</v>
      </c>
      <c r="AR1598" s="140" t="s">
        <v>244</v>
      </c>
      <c r="AT1598" s="140" t="s">
        <v>152</v>
      </c>
      <c r="AU1598" s="140" t="s">
        <v>89</v>
      </c>
      <c r="AY1598" s="18" t="s">
        <v>150</v>
      </c>
      <c r="BE1598" s="141">
        <f>IF(N1598="základní",J1598,0)</f>
        <v>0</v>
      </c>
      <c r="BF1598" s="141">
        <f>IF(N1598="snížená",J1598,0)</f>
        <v>0</v>
      </c>
      <c r="BG1598" s="141">
        <f>IF(N1598="zákl. přenesená",J1598,0)</f>
        <v>0</v>
      </c>
      <c r="BH1598" s="141">
        <f>IF(N1598="sníž. přenesená",J1598,0)</f>
        <v>0</v>
      </c>
      <c r="BI1598" s="141">
        <f>IF(N1598="nulová",J1598,0)</f>
        <v>0</v>
      </c>
      <c r="BJ1598" s="18" t="s">
        <v>40</v>
      </c>
      <c r="BK1598" s="141">
        <f>ROUND(I1598*H1598,2)</f>
        <v>0</v>
      </c>
      <c r="BL1598" s="18" t="s">
        <v>244</v>
      </c>
      <c r="BM1598" s="140" t="s">
        <v>2502</v>
      </c>
    </row>
    <row r="1599" spans="2:65" s="1" customFormat="1">
      <c r="B1599" s="34"/>
      <c r="D1599" s="163" t="s">
        <v>174</v>
      </c>
      <c r="F1599" s="164" t="s">
        <v>2503</v>
      </c>
      <c r="I1599" s="165"/>
      <c r="L1599" s="34"/>
      <c r="M1599" s="166"/>
      <c r="T1599" s="55"/>
      <c r="AT1599" s="18" t="s">
        <v>174</v>
      </c>
      <c r="AU1599" s="18" t="s">
        <v>89</v>
      </c>
    </row>
    <row r="1600" spans="2:65" s="12" customFormat="1">
      <c r="B1600" s="142"/>
      <c r="D1600" s="143" t="s">
        <v>159</v>
      </c>
      <c r="E1600" s="144" t="s">
        <v>32</v>
      </c>
      <c r="F1600" s="145" t="s">
        <v>2490</v>
      </c>
      <c r="H1600" s="144" t="s">
        <v>32</v>
      </c>
      <c r="I1600" s="146"/>
      <c r="L1600" s="142"/>
      <c r="M1600" s="147"/>
      <c r="T1600" s="148"/>
      <c r="AT1600" s="144" t="s">
        <v>159</v>
      </c>
      <c r="AU1600" s="144" t="s">
        <v>89</v>
      </c>
      <c r="AV1600" s="12" t="s">
        <v>40</v>
      </c>
      <c r="AW1600" s="12" t="s">
        <v>38</v>
      </c>
      <c r="AX1600" s="12" t="s">
        <v>80</v>
      </c>
      <c r="AY1600" s="144" t="s">
        <v>150</v>
      </c>
    </row>
    <row r="1601" spans="2:65" s="12" customFormat="1">
      <c r="B1601" s="142"/>
      <c r="D1601" s="143" t="s">
        <v>159</v>
      </c>
      <c r="E1601" s="144" t="s">
        <v>32</v>
      </c>
      <c r="F1601" s="145" t="s">
        <v>2491</v>
      </c>
      <c r="H1601" s="144" t="s">
        <v>32</v>
      </c>
      <c r="I1601" s="146"/>
      <c r="L1601" s="142"/>
      <c r="M1601" s="147"/>
      <c r="T1601" s="148"/>
      <c r="AT1601" s="144" t="s">
        <v>159</v>
      </c>
      <c r="AU1601" s="144" t="s">
        <v>89</v>
      </c>
      <c r="AV1601" s="12" t="s">
        <v>40</v>
      </c>
      <c r="AW1601" s="12" t="s">
        <v>38</v>
      </c>
      <c r="AX1601" s="12" t="s">
        <v>80</v>
      </c>
      <c r="AY1601" s="144" t="s">
        <v>150</v>
      </c>
    </row>
    <row r="1602" spans="2:65" s="13" customFormat="1">
      <c r="B1602" s="149"/>
      <c r="D1602" s="143" t="s">
        <v>159</v>
      </c>
      <c r="E1602" s="150" t="s">
        <v>32</v>
      </c>
      <c r="F1602" s="151" t="s">
        <v>2492</v>
      </c>
      <c r="H1602" s="152">
        <v>856.45</v>
      </c>
      <c r="I1602" s="153"/>
      <c r="L1602" s="149"/>
      <c r="M1602" s="154"/>
      <c r="T1602" s="155"/>
      <c r="AT1602" s="150" t="s">
        <v>159</v>
      </c>
      <c r="AU1602" s="150" t="s">
        <v>89</v>
      </c>
      <c r="AV1602" s="13" t="s">
        <v>89</v>
      </c>
      <c r="AW1602" s="13" t="s">
        <v>38</v>
      </c>
      <c r="AX1602" s="13" t="s">
        <v>80</v>
      </c>
      <c r="AY1602" s="150" t="s">
        <v>150</v>
      </c>
    </row>
    <row r="1603" spans="2:65" s="12" customFormat="1">
      <c r="B1603" s="142"/>
      <c r="D1603" s="143" t="s">
        <v>159</v>
      </c>
      <c r="E1603" s="144" t="s">
        <v>32</v>
      </c>
      <c r="F1603" s="145" t="s">
        <v>2493</v>
      </c>
      <c r="H1603" s="144" t="s">
        <v>32</v>
      </c>
      <c r="I1603" s="146"/>
      <c r="L1603" s="142"/>
      <c r="M1603" s="147"/>
      <c r="T1603" s="148"/>
      <c r="AT1603" s="144" t="s">
        <v>159</v>
      </c>
      <c r="AU1603" s="144" t="s">
        <v>89</v>
      </c>
      <c r="AV1603" s="12" t="s">
        <v>40</v>
      </c>
      <c r="AW1603" s="12" t="s">
        <v>38</v>
      </c>
      <c r="AX1603" s="12" t="s">
        <v>80</v>
      </c>
      <c r="AY1603" s="144" t="s">
        <v>150</v>
      </c>
    </row>
    <row r="1604" spans="2:65" s="12" customFormat="1">
      <c r="B1604" s="142"/>
      <c r="D1604" s="143" t="s">
        <v>159</v>
      </c>
      <c r="E1604" s="144" t="s">
        <v>32</v>
      </c>
      <c r="F1604" s="145" t="s">
        <v>2494</v>
      </c>
      <c r="H1604" s="144" t="s">
        <v>32</v>
      </c>
      <c r="I1604" s="146"/>
      <c r="L1604" s="142"/>
      <c r="M1604" s="147"/>
      <c r="T1604" s="148"/>
      <c r="AT1604" s="144" t="s">
        <v>159</v>
      </c>
      <c r="AU1604" s="144" t="s">
        <v>89</v>
      </c>
      <c r="AV1604" s="12" t="s">
        <v>40</v>
      </c>
      <c r="AW1604" s="12" t="s">
        <v>38</v>
      </c>
      <c r="AX1604" s="12" t="s">
        <v>80</v>
      </c>
      <c r="AY1604" s="144" t="s">
        <v>150</v>
      </c>
    </row>
    <row r="1605" spans="2:65" s="13" customFormat="1">
      <c r="B1605" s="149"/>
      <c r="D1605" s="143" t="s">
        <v>159</v>
      </c>
      <c r="E1605" s="150" t="s">
        <v>32</v>
      </c>
      <c r="F1605" s="151" t="s">
        <v>2495</v>
      </c>
      <c r="H1605" s="152">
        <v>988.7</v>
      </c>
      <c r="I1605" s="153"/>
      <c r="L1605" s="149"/>
      <c r="M1605" s="154"/>
      <c r="T1605" s="155"/>
      <c r="AT1605" s="150" t="s">
        <v>159</v>
      </c>
      <c r="AU1605" s="150" t="s">
        <v>89</v>
      </c>
      <c r="AV1605" s="13" t="s">
        <v>89</v>
      </c>
      <c r="AW1605" s="13" t="s">
        <v>38</v>
      </c>
      <c r="AX1605" s="13" t="s">
        <v>80</v>
      </c>
      <c r="AY1605" s="150" t="s">
        <v>150</v>
      </c>
    </row>
    <row r="1606" spans="2:65" s="14" customFormat="1">
      <c r="B1606" s="156"/>
      <c r="D1606" s="143" t="s">
        <v>159</v>
      </c>
      <c r="E1606" s="157" t="s">
        <v>32</v>
      </c>
      <c r="F1606" s="158" t="s">
        <v>162</v>
      </c>
      <c r="H1606" s="159">
        <v>1845.15</v>
      </c>
      <c r="I1606" s="160"/>
      <c r="L1606" s="156"/>
      <c r="M1606" s="161"/>
      <c r="T1606" s="162"/>
      <c r="AT1606" s="157" t="s">
        <v>159</v>
      </c>
      <c r="AU1606" s="157" t="s">
        <v>89</v>
      </c>
      <c r="AV1606" s="14" t="s">
        <v>157</v>
      </c>
      <c r="AW1606" s="14" t="s">
        <v>38</v>
      </c>
      <c r="AX1606" s="14" t="s">
        <v>40</v>
      </c>
      <c r="AY1606" s="157" t="s">
        <v>150</v>
      </c>
    </row>
    <row r="1607" spans="2:65" s="1" customFormat="1" ht="24.15" customHeight="1">
      <c r="B1607" s="34"/>
      <c r="C1607" s="129" t="s">
        <v>1194</v>
      </c>
      <c r="D1607" s="129" t="s">
        <v>152</v>
      </c>
      <c r="E1607" s="130" t="s">
        <v>2504</v>
      </c>
      <c r="F1607" s="131" t="s">
        <v>2505</v>
      </c>
      <c r="G1607" s="132" t="s">
        <v>155</v>
      </c>
      <c r="H1607" s="133">
        <v>769.2</v>
      </c>
      <c r="I1607" s="134"/>
      <c r="J1607" s="135">
        <f>ROUND(I1607*H1607,2)</f>
        <v>0</v>
      </c>
      <c r="K1607" s="131" t="s">
        <v>172</v>
      </c>
      <c r="L1607" s="34"/>
      <c r="M1607" s="136" t="s">
        <v>32</v>
      </c>
      <c r="N1607" s="137" t="s">
        <v>51</v>
      </c>
      <c r="P1607" s="138">
        <f>O1607*H1607</f>
        <v>0</v>
      </c>
      <c r="Q1607" s="138">
        <v>0</v>
      </c>
      <c r="R1607" s="138">
        <f>Q1607*H1607</f>
        <v>0</v>
      </c>
      <c r="S1607" s="138">
        <v>3.0000000000000001E-5</v>
      </c>
      <c r="T1607" s="139">
        <f>S1607*H1607</f>
        <v>2.3076000000000003E-2</v>
      </c>
      <c r="AR1607" s="140" t="s">
        <v>244</v>
      </c>
      <c r="AT1607" s="140" t="s">
        <v>152</v>
      </c>
      <c r="AU1607" s="140" t="s">
        <v>89</v>
      </c>
      <c r="AY1607" s="18" t="s">
        <v>150</v>
      </c>
      <c r="BE1607" s="141">
        <f>IF(N1607="základní",J1607,0)</f>
        <v>0</v>
      </c>
      <c r="BF1607" s="141">
        <f>IF(N1607="snížená",J1607,0)</f>
        <v>0</v>
      </c>
      <c r="BG1607" s="141">
        <f>IF(N1607="zákl. přenesená",J1607,0)</f>
        <v>0</v>
      </c>
      <c r="BH1607" s="141">
        <f>IF(N1607="sníž. přenesená",J1607,0)</f>
        <v>0</v>
      </c>
      <c r="BI1607" s="141">
        <f>IF(N1607="nulová",J1607,0)</f>
        <v>0</v>
      </c>
      <c r="BJ1607" s="18" t="s">
        <v>40</v>
      </c>
      <c r="BK1607" s="141">
        <f>ROUND(I1607*H1607,2)</f>
        <v>0</v>
      </c>
      <c r="BL1607" s="18" t="s">
        <v>244</v>
      </c>
      <c r="BM1607" s="140" t="s">
        <v>2506</v>
      </c>
    </row>
    <row r="1608" spans="2:65" s="1" customFormat="1">
      <c r="B1608" s="34"/>
      <c r="D1608" s="163" t="s">
        <v>174</v>
      </c>
      <c r="F1608" s="164" t="s">
        <v>2507</v>
      </c>
      <c r="I1608" s="165"/>
      <c r="L1608" s="34"/>
      <c r="M1608" s="166"/>
      <c r="T1608" s="55"/>
      <c r="AT1608" s="18" t="s">
        <v>174</v>
      </c>
      <c r="AU1608" s="18" t="s">
        <v>89</v>
      </c>
    </row>
    <row r="1609" spans="2:65" s="12" customFormat="1">
      <c r="B1609" s="142"/>
      <c r="D1609" s="143" t="s">
        <v>159</v>
      </c>
      <c r="E1609" s="144" t="s">
        <v>32</v>
      </c>
      <c r="F1609" s="145" t="s">
        <v>2508</v>
      </c>
      <c r="H1609" s="144" t="s">
        <v>32</v>
      </c>
      <c r="I1609" s="146"/>
      <c r="L1609" s="142"/>
      <c r="M1609" s="147"/>
      <c r="T1609" s="148"/>
      <c r="AT1609" s="144" t="s">
        <v>159</v>
      </c>
      <c r="AU1609" s="144" t="s">
        <v>89</v>
      </c>
      <c r="AV1609" s="12" t="s">
        <v>40</v>
      </c>
      <c r="AW1609" s="12" t="s">
        <v>38</v>
      </c>
      <c r="AX1609" s="12" t="s">
        <v>80</v>
      </c>
      <c r="AY1609" s="144" t="s">
        <v>150</v>
      </c>
    </row>
    <row r="1610" spans="2:65" s="13" customFormat="1">
      <c r="B1610" s="149"/>
      <c r="D1610" s="143" t="s">
        <v>159</v>
      </c>
      <c r="E1610" s="150" t="s">
        <v>32</v>
      </c>
      <c r="F1610" s="151" t="s">
        <v>1834</v>
      </c>
      <c r="H1610" s="152">
        <v>769.2</v>
      </c>
      <c r="I1610" s="153"/>
      <c r="L1610" s="149"/>
      <c r="M1610" s="154"/>
      <c r="T1610" s="155"/>
      <c r="AT1610" s="150" t="s">
        <v>159</v>
      </c>
      <c r="AU1610" s="150" t="s">
        <v>89</v>
      </c>
      <c r="AV1610" s="13" t="s">
        <v>89</v>
      </c>
      <c r="AW1610" s="13" t="s">
        <v>38</v>
      </c>
      <c r="AX1610" s="13" t="s">
        <v>40</v>
      </c>
      <c r="AY1610" s="150" t="s">
        <v>150</v>
      </c>
    </row>
    <row r="1611" spans="2:65" s="1" customFormat="1" ht="16.5" customHeight="1">
      <c r="B1611" s="34"/>
      <c r="C1611" s="178" t="s">
        <v>1197</v>
      </c>
      <c r="D1611" s="178" t="s">
        <v>389</v>
      </c>
      <c r="E1611" s="179" t="s">
        <v>2509</v>
      </c>
      <c r="F1611" s="180" t="s">
        <v>2510</v>
      </c>
      <c r="G1611" s="181" t="s">
        <v>155</v>
      </c>
      <c r="H1611" s="182">
        <v>807.66</v>
      </c>
      <c r="I1611" s="183"/>
      <c r="J1611" s="184">
        <f>ROUND(I1611*H1611,2)</f>
        <v>0</v>
      </c>
      <c r="K1611" s="180" t="s">
        <v>172</v>
      </c>
      <c r="L1611" s="185"/>
      <c r="M1611" s="186" t="s">
        <v>32</v>
      </c>
      <c r="N1611" s="187" t="s">
        <v>51</v>
      </c>
      <c r="P1611" s="138">
        <f>O1611*H1611</f>
        <v>0</v>
      </c>
      <c r="Q1611" s="138">
        <v>4.0000000000000003E-5</v>
      </c>
      <c r="R1611" s="138">
        <f>Q1611*H1611</f>
        <v>3.2306399999999999E-2</v>
      </c>
      <c r="S1611" s="138">
        <v>0</v>
      </c>
      <c r="T1611" s="139">
        <f>S1611*H1611</f>
        <v>0</v>
      </c>
      <c r="AR1611" s="140" t="s">
        <v>537</v>
      </c>
      <c r="AT1611" s="140" t="s">
        <v>389</v>
      </c>
      <c r="AU1611" s="140" t="s">
        <v>89</v>
      </c>
      <c r="AY1611" s="18" t="s">
        <v>150</v>
      </c>
      <c r="BE1611" s="141">
        <f>IF(N1611="základní",J1611,0)</f>
        <v>0</v>
      </c>
      <c r="BF1611" s="141">
        <f>IF(N1611="snížená",J1611,0)</f>
        <v>0</v>
      </c>
      <c r="BG1611" s="141">
        <f>IF(N1611="zákl. přenesená",J1611,0)</f>
        <v>0</v>
      </c>
      <c r="BH1611" s="141">
        <f>IF(N1611="sníž. přenesená",J1611,0)</f>
        <v>0</v>
      </c>
      <c r="BI1611" s="141">
        <f>IF(N1611="nulová",J1611,0)</f>
        <v>0</v>
      </c>
      <c r="BJ1611" s="18" t="s">
        <v>40</v>
      </c>
      <c r="BK1611" s="141">
        <f>ROUND(I1611*H1611,2)</f>
        <v>0</v>
      </c>
      <c r="BL1611" s="18" t="s">
        <v>244</v>
      </c>
      <c r="BM1611" s="140" t="s">
        <v>2511</v>
      </c>
    </row>
    <row r="1612" spans="2:65" s="13" customFormat="1">
      <c r="B1612" s="149"/>
      <c r="D1612" s="143" t="s">
        <v>159</v>
      </c>
      <c r="F1612" s="151" t="s">
        <v>2512</v>
      </c>
      <c r="H1612" s="152">
        <v>807.66</v>
      </c>
      <c r="I1612" s="153"/>
      <c r="L1612" s="149"/>
      <c r="M1612" s="154"/>
      <c r="T1612" s="155"/>
      <c r="AT1612" s="150" t="s">
        <v>159</v>
      </c>
      <c r="AU1612" s="150" t="s">
        <v>89</v>
      </c>
      <c r="AV1612" s="13" t="s">
        <v>89</v>
      </c>
      <c r="AW1612" s="13" t="s">
        <v>4</v>
      </c>
      <c r="AX1612" s="13" t="s">
        <v>40</v>
      </c>
      <c r="AY1612" s="150" t="s">
        <v>150</v>
      </c>
    </row>
    <row r="1613" spans="2:65" s="1" customFormat="1" ht="44.25" customHeight="1">
      <c r="B1613" s="34"/>
      <c r="C1613" s="129" t="s">
        <v>1204</v>
      </c>
      <c r="D1613" s="129" t="s">
        <v>152</v>
      </c>
      <c r="E1613" s="130" t="s">
        <v>2513</v>
      </c>
      <c r="F1613" s="131" t="s">
        <v>2514</v>
      </c>
      <c r="G1613" s="132" t="s">
        <v>155</v>
      </c>
      <c r="H1613" s="133">
        <v>96.834000000000003</v>
      </c>
      <c r="I1613" s="134"/>
      <c r="J1613" s="135">
        <f>ROUND(I1613*H1613,2)</f>
        <v>0</v>
      </c>
      <c r="K1613" s="131" t="s">
        <v>172</v>
      </c>
      <c r="L1613" s="34"/>
      <c r="M1613" s="136" t="s">
        <v>32</v>
      </c>
      <c r="N1613" s="137" t="s">
        <v>51</v>
      </c>
      <c r="P1613" s="138">
        <f>O1613*H1613</f>
        <v>0</v>
      </c>
      <c r="Q1613" s="138">
        <v>0</v>
      </c>
      <c r="R1613" s="138">
        <f>Q1613*H1613</f>
        <v>0</v>
      </c>
      <c r="S1613" s="138">
        <v>3.0000000000000001E-5</v>
      </c>
      <c r="T1613" s="139">
        <f>S1613*H1613</f>
        <v>2.9050200000000003E-3</v>
      </c>
      <c r="AR1613" s="140" t="s">
        <v>244</v>
      </c>
      <c r="AT1613" s="140" t="s">
        <v>152</v>
      </c>
      <c r="AU1613" s="140" t="s">
        <v>89</v>
      </c>
      <c r="AY1613" s="18" t="s">
        <v>150</v>
      </c>
      <c r="BE1613" s="141">
        <f>IF(N1613="základní",J1613,0)</f>
        <v>0</v>
      </c>
      <c r="BF1613" s="141">
        <f>IF(N1613="snížená",J1613,0)</f>
        <v>0</v>
      </c>
      <c r="BG1613" s="141">
        <f>IF(N1613="zákl. přenesená",J1613,0)</f>
        <v>0</v>
      </c>
      <c r="BH1613" s="141">
        <f>IF(N1613="sníž. přenesená",J1613,0)</f>
        <v>0</v>
      </c>
      <c r="BI1613" s="141">
        <f>IF(N1613="nulová",J1613,0)</f>
        <v>0</v>
      </c>
      <c r="BJ1613" s="18" t="s">
        <v>40</v>
      </c>
      <c r="BK1613" s="141">
        <f>ROUND(I1613*H1613,2)</f>
        <v>0</v>
      </c>
      <c r="BL1613" s="18" t="s">
        <v>244</v>
      </c>
      <c r="BM1613" s="140" t="s">
        <v>2515</v>
      </c>
    </row>
    <row r="1614" spans="2:65" s="1" customFormat="1">
      <c r="B1614" s="34"/>
      <c r="D1614" s="163" t="s">
        <v>174</v>
      </c>
      <c r="F1614" s="164" t="s">
        <v>2516</v>
      </c>
      <c r="I1614" s="165"/>
      <c r="L1614" s="34"/>
      <c r="M1614" s="166"/>
      <c r="T1614" s="55"/>
      <c r="AT1614" s="18" t="s">
        <v>174</v>
      </c>
      <c r="AU1614" s="18" t="s">
        <v>89</v>
      </c>
    </row>
    <row r="1615" spans="2:65" s="12" customFormat="1">
      <c r="B1615" s="142"/>
      <c r="D1615" s="143" t="s">
        <v>159</v>
      </c>
      <c r="E1615" s="144" t="s">
        <v>32</v>
      </c>
      <c r="F1615" s="145" t="s">
        <v>2517</v>
      </c>
      <c r="H1615" s="144" t="s">
        <v>32</v>
      </c>
      <c r="I1615" s="146"/>
      <c r="L1615" s="142"/>
      <c r="M1615" s="147"/>
      <c r="T1615" s="148"/>
      <c r="AT1615" s="144" t="s">
        <v>159</v>
      </c>
      <c r="AU1615" s="144" t="s">
        <v>89</v>
      </c>
      <c r="AV1615" s="12" t="s">
        <v>40</v>
      </c>
      <c r="AW1615" s="12" t="s">
        <v>38</v>
      </c>
      <c r="AX1615" s="12" t="s">
        <v>80</v>
      </c>
      <c r="AY1615" s="144" t="s">
        <v>150</v>
      </c>
    </row>
    <row r="1616" spans="2:65" s="13" customFormat="1">
      <c r="B1616" s="149"/>
      <c r="D1616" s="143" t="s">
        <v>159</v>
      </c>
      <c r="E1616" s="150" t="s">
        <v>32</v>
      </c>
      <c r="F1616" s="151" t="s">
        <v>1446</v>
      </c>
      <c r="H1616" s="152">
        <v>96.834000000000003</v>
      </c>
      <c r="I1616" s="153"/>
      <c r="L1616" s="149"/>
      <c r="M1616" s="154"/>
      <c r="T1616" s="155"/>
      <c r="AT1616" s="150" t="s">
        <v>159</v>
      </c>
      <c r="AU1616" s="150" t="s">
        <v>89</v>
      </c>
      <c r="AV1616" s="13" t="s">
        <v>89</v>
      </c>
      <c r="AW1616" s="13" t="s">
        <v>38</v>
      </c>
      <c r="AX1616" s="13" t="s">
        <v>40</v>
      </c>
      <c r="AY1616" s="150" t="s">
        <v>150</v>
      </c>
    </row>
    <row r="1617" spans="2:65" s="1" customFormat="1" ht="16.5" customHeight="1">
      <c r="B1617" s="34"/>
      <c r="C1617" s="178" t="s">
        <v>1211</v>
      </c>
      <c r="D1617" s="178" t="s">
        <v>389</v>
      </c>
      <c r="E1617" s="179" t="s">
        <v>2509</v>
      </c>
      <c r="F1617" s="180" t="s">
        <v>2510</v>
      </c>
      <c r="G1617" s="181" t="s">
        <v>155</v>
      </c>
      <c r="H1617" s="182">
        <v>101.676</v>
      </c>
      <c r="I1617" s="183"/>
      <c r="J1617" s="184">
        <f>ROUND(I1617*H1617,2)</f>
        <v>0</v>
      </c>
      <c r="K1617" s="180" t="s">
        <v>172</v>
      </c>
      <c r="L1617" s="185"/>
      <c r="M1617" s="186" t="s">
        <v>32</v>
      </c>
      <c r="N1617" s="187" t="s">
        <v>51</v>
      </c>
      <c r="P1617" s="138">
        <f>O1617*H1617</f>
        <v>0</v>
      </c>
      <c r="Q1617" s="138">
        <v>4.0000000000000003E-5</v>
      </c>
      <c r="R1617" s="138">
        <f>Q1617*H1617</f>
        <v>4.0670400000000001E-3</v>
      </c>
      <c r="S1617" s="138">
        <v>0</v>
      </c>
      <c r="T1617" s="139">
        <f>S1617*H1617</f>
        <v>0</v>
      </c>
      <c r="AR1617" s="140" t="s">
        <v>537</v>
      </c>
      <c r="AT1617" s="140" t="s">
        <v>389</v>
      </c>
      <c r="AU1617" s="140" t="s">
        <v>89</v>
      </c>
      <c r="AY1617" s="18" t="s">
        <v>150</v>
      </c>
      <c r="BE1617" s="141">
        <f>IF(N1617="základní",J1617,0)</f>
        <v>0</v>
      </c>
      <c r="BF1617" s="141">
        <f>IF(N1617="snížená",J1617,0)</f>
        <v>0</v>
      </c>
      <c r="BG1617" s="141">
        <f>IF(N1617="zákl. přenesená",J1617,0)</f>
        <v>0</v>
      </c>
      <c r="BH1617" s="141">
        <f>IF(N1617="sníž. přenesená",J1617,0)</f>
        <v>0</v>
      </c>
      <c r="BI1617" s="141">
        <f>IF(N1617="nulová",J1617,0)</f>
        <v>0</v>
      </c>
      <c r="BJ1617" s="18" t="s">
        <v>40</v>
      </c>
      <c r="BK1617" s="141">
        <f>ROUND(I1617*H1617,2)</f>
        <v>0</v>
      </c>
      <c r="BL1617" s="18" t="s">
        <v>244</v>
      </c>
      <c r="BM1617" s="140" t="s">
        <v>2518</v>
      </c>
    </row>
    <row r="1618" spans="2:65" s="13" customFormat="1">
      <c r="B1618" s="149"/>
      <c r="D1618" s="143" t="s">
        <v>159</v>
      </c>
      <c r="F1618" s="151" t="s">
        <v>2519</v>
      </c>
      <c r="H1618" s="152">
        <v>101.676</v>
      </c>
      <c r="I1618" s="153"/>
      <c r="L1618" s="149"/>
      <c r="M1618" s="154"/>
      <c r="T1618" s="155"/>
      <c r="AT1618" s="150" t="s">
        <v>159</v>
      </c>
      <c r="AU1618" s="150" t="s">
        <v>89</v>
      </c>
      <c r="AV1618" s="13" t="s">
        <v>89</v>
      </c>
      <c r="AW1618" s="13" t="s">
        <v>4</v>
      </c>
      <c r="AX1618" s="13" t="s">
        <v>40</v>
      </c>
      <c r="AY1618" s="150" t="s">
        <v>150</v>
      </c>
    </row>
    <row r="1619" spans="2:65" s="1" customFormat="1" ht="33" customHeight="1">
      <c r="B1619" s="34"/>
      <c r="C1619" s="129" t="s">
        <v>1216</v>
      </c>
      <c r="D1619" s="129" t="s">
        <v>152</v>
      </c>
      <c r="E1619" s="130" t="s">
        <v>2520</v>
      </c>
      <c r="F1619" s="131" t="s">
        <v>2521</v>
      </c>
      <c r="G1619" s="132" t="s">
        <v>155</v>
      </c>
      <c r="H1619" s="133">
        <v>1845.15</v>
      </c>
      <c r="I1619" s="134"/>
      <c r="J1619" s="135">
        <f>ROUND(I1619*H1619,2)</f>
        <v>0</v>
      </c>
      <c r="K1619" s="131" t="s">
        <v>172</v>
      </c>
      <c r="L1619" s="34"/>
      <c r="M1619" s="136" t="s">
        <v>32</v>
      </c>
      <c r="N1619" s="137" t="s">
        <v>51</v>
      </c>
      <c r="P1619" s="138">
        <f>O1619*H1619</f>
        <v>0</v>
      </c>
      <c r="Q1619" s="138">
        <v>2.0000000000000001E-4</v>
      </c>
      <c r="R1619" s="138">
        <f>Q1619*H1619</f>
        <v>0.36903000000000002</v>
      </c>
      <c r="S1619" s="138">
        <v>0</v>
      </c>
      <c r="T1619" s="139">
        <f>S1619*H1619</f>
        <v>0</v>
      </c>
      <c r="AR1619" s="140" t="s">
        <v>244</v>
      </c>
      <c r="AT1619" s="140" t="s">
        <v>152</v>
      </c>
      <c r="AU1619" s="140" t="s">
        <v>89</v>
      </c>
      <c r="AY1619" s="18" t="s">
        <v>150</v>
      </c>
      <c r="BE1619" s="141">
        <f>IF(N1619="základní",J1619,0)</f>
        <v>0</v>
      </c>
      <c r="BF1619" s="141">
        <f>IF(N1619="snížená",J1619,0)</f>
        <v>0</v>
      </c>
      <c r="BG1619" s="141">
        <f>IF(N1619="zákl. přenesená",J1619,0)</f>
        <v>0</v>
      </c>
      <c r="BH1619" s="141">
        <f>IF(N1619="sníž. přenesená",J1619,0)</f>
        <v>0</v>
      </c>
      <c r="BI1619" s="141">
        <f>IF(N1619="nulová",J1619,0)</f>
        <v>0</v>
      </c>
      <c r="BJ1619" s="18" t="s">
        <v>40</v>
      </c>
      <c r="BK1619" s="141">
        <f>ROUND(I1619*H1619,2)</f>
        <v>0</v>
      </c>
      <c r="BL1619" s="18" t="s">
        <v>244</v>
      </c>
      <c r="BM1619" s="140" t="s">
        <v>2522</v>
      </c>
    </row>
    <row r="1620" spans="2:65" s="1" customFormat="1">
      <c r="B1620" s="34"/>
      <c r="D1620" s="163" t="s">
        <v>174</v>
      </c>
      <c r="F1620" s="164" t="s">
        <v>2523</v>
      </c>
      <c r="I1620" s="165"/>
      <c r="L1620" s="34"/>
      <c r="M1620" s="166"/>
      <c r="T1620" s="55"/>
      <c r="AT1620" s="18" t="s">
        <v>174</v>
      </c>
      <c r="AU1620" s="18" t="s">
        <v>89</v>
      </c>
    </row>
    <row r="1621" spans="2:65" s="12" customFormat="1">
      <c r="B1621" s="142"/>
      <c r="D1621" s="143" t="s">
        <v>159</v>
      </c>
      <c r="E1621" s="144" t="s">
        <v>32</v>
      </c>
      <c r="F1621" s="145" t="s">
        <v>2490</v>
      </c>
      <c r="H1621" s="144" t="s">
        <v>32</v>
      </c>
      <c r="I1621" s="146"/>
      <c r="L1621" s="142"/>
      <c r="M1621" s="147"/>
      <c r="T1621" s="148"/>
      <c r="AT1621" s="144" t="s">
        <v>159</v>
      </c>
      <c r="AU1621" s="144" t="s">
        <v>89</v>
      </c>
      <c r="AV1621" s="12" t="s">
        <v>40</v>
      </c>
      <c r="AW1621" s="12" t="s">
        <v>38</v>
      </c>
      <c r="AX1621" s="12" t="s">
        <v>80</v>
      </c>
      <c r="AY1621" s="144" t="s">
        <v>150</v>
      </c>
    </row>
    <row r="1622" spans="2:65" s="12" customFormat="1">
      <c r="B1622" s="142"/>
      <c r="D1622" s="143" t="s">
        <v>159</v>
      </c>
      <c r="E1622" s="144" t="s">
        <v>32</v>
      </c>
      <c r="F1622" s="145" t="s">
        <v>2491</v>
      </c>
      <c r="H1622" s="144" t="s">
        <v>32</v>
      </c>
      <c r="I1622" s="146"/>
      <c r="L1622" s="142"/>
      <c r="M1622" s="147"/>
      <c r="T1622" s="148"/>
      <c r="AT1622" s="144" t="s">
        <v>159</v>
      </c>
      <c r="AU1622" s="144" t="s">
        <v>89</v>
      </c>
      <c r="AV1622" s="12" t="s">
        <v>40</v>
      </c>
      <c r="AW1622" s="12" t="s">
        <v>38</v>
      </c>
      <c r="AX1622" s="12" t="s">
        <v>80</v>
      </c>
      <c r="AY1622" s="144" t="s">
        <v>150</v>
      </c>
    </row>
    <row r="1623" spans="2:65" s="13" customFormat="1">
      <c r="B1623" s="149"/>
      <c r="D1623" s="143" t="s">
        <v>159</v>
      </c>
      <c r="E1623" s="150" t="s">
        <v>32</v>
      </c>
      <c r="F1623" s="151" t="s">
        <v>2492</v>
      </c>
      <c r="H1623" s="152">
        <v>856.45</v>
      </c>
      <c r="I1623" s="153"/>
      <c r="L1623" s="149"/>
      <c r="M1623" s="154"/>
      <c r="T1623" s="155"/>
      <c r="AT1623" s="150" t="s">
        <v>159</v>
      </c>
      <c r="AU1623" s="150" t="s">
        <v>89</v>
      </c>
      <c r="AV1623" s="13" t="s">
        <v>89</v>
      </c>
      <c r="AW1623" s="13" t="s">
        <v>38</v>
      </c>
      <c r="AX1623" s="13" t="s">
        <v>80</v>
      </c>
      <c r="AY1623" s="150" t="s">
        <v>150</v>
      </c>
    </row>
    <row r="1624" spans="2:65" s="12" customFormat="1">
      <c r="B1624" s="142"/>
      <c r="D1624" s="143" t="s">
        <v>159</v>
      </c>
      <c r="E1624" s="144" t="s">
        <v>32</v>
      </c>
      <c r="F1624" s="145" t="s">
        <v>2493</v>
      </c>
      <c r="H1624" s="144" t="s">
        <v>32</v>
      </c>
      <c r="I1624" s="146"/>
      <c r="L1624" s="142"/>
      <c r="M1624" s="147"/>
      <c r="T1624" s="148"/>
      <c r="AT1624" s="144" t="s">
        <v>159</v>
      </c>
      <c r="AU1624" s="144" t="s">
        <v>89</v>
      </c>
      <c r="AV1624" s="12" t="s">
        <v>40</v>
      </c>
      <c r="AW1624" s="12" t="s">
        <v>38</v>
      </c>
      <c r="AX1624" s="12" t="s">
        <v>80</v>
      </c>
      <c r="AY1624" s="144" t="s">
        <v>150</v>
      </c>
    </row>
    <row r="1625" spans="2:65" s="12" customFormat="1">
      <c r="B1625" s="142"/>
      <c r="D1625" s="143" t="s">
        <v>159</v>
      </c>
      <c r="E1625" s="144" t="s">
        <v>32</v>
      </c>
      <c r="F1625" s="145" t="s">
        <v>2494</v>
      </c>
      <c r="H1625" s="144" t="s">
        <v>32</v>
      </c>
      <c r="I1625" s="146"/>
      <c r="L1625" s="142"/>
      <c r="M1625" s="147"/>
      <c r="T1625" s="148"/>
      <c r="AT1625" s="144" t="s">
        <v>159</v>
      </c>
      <c r="AU1625" s="144" t="s">
        <v>89</v>
      </c>
      <c r="AV1625" s="12" t="s">
        <v>40</v>
      </c>
      <c r="AW1625" s="12" t="s">
        <v>38</v>
      </c>
      <c r="AX1625" s="12" t="s">
        <v>80</v>
      </c>
      <c r="AY1625" s="144" t="s">
        <v>150</v>
      </c>
    </row>
    <row r="1626" spans="2:65" s="13" customFormat="1">
      <c r="B1626" s="149"/>
      <c r="D1626" s="143" t="s">
        <v>159</v>
      </c>
      <c r="E1626" s="150" t="s">
        <v>32</v>
      </c>
      <c r="F1626" s="151" t="s">
        <v>2495</v>
      </c>
      <c r="H1626" s="152">
        <v>988.7</v>
      </c>
      <c r="I1626" s="153"/>
      <c r="L1626" s="149"/>
      <c r="M1626" s="154"/>
      <c r="T1626" s="155"/>
      <c r="AT1626" s="150" t="s">
        <v>159</v>
      </c>
      <c r="AU1626" s="150" t="s">
        <v>89</v>
      </c>
      <c r="AV1626" s="13" t="s">
        <v>89</v>
      </c>
      <c r="AW1626" s="13" t="s">
        <v>38</v>
      </c>
      <c r="AX1626" s="13" t="s">
        <v>80</v>
      </c>
      <c r="AY1626" s="150" t="s">
        <v>150</v>
      </c>
    </row>
    <row r="1627" spans="2:65" s="14" customFormat="1">
      <c r="B1627" s="156"/>
      <c r="D1627" s="143" t="s">
        <v>159</v>
      </c>
      <c r="E1627" s="157" t="s">
        <v>32</v>
      </c>
      <c r="F1627" s="158" t="s">
        <v>162</v>
      </c>
      <c r="H1627" s="159">
        <v>1845.15</v>
      </c>
      <c r="I1627" s="160"/>
      <c r="L1627" s="156"/>
      <c r="M1627" s="161"/>
      <c r="T1627" s="162"/>
      <c r="AT1627" s="157" t="s">
        <v>159</v>
      </c>
      <c r="AU1627" s="157" t="s">
        <v>89</v>
      </c>
      <c r="AV1627" s="14" t="s">
        <v>157</v>
      </c>
      <c r="AW1627" s="14" t="s">
        <v>38</v>
      </c>
      <c r="AX1627" s="14" t="s">
        <v>40</v>
      </c>
      <c r="AY1627" s="157" t="s">
        <v>150</v>
      </c>
    </row>
    <row r="1628" spans="2:65" s="1" customFormat="1" ht="24.15" customHeight="1">
      <c r="B1628" s="34"/>
      <c r="C1628" s="129" t="s">
        <v>1221</v>
      </c>
      <c r="D1628" s="129" t="s">
        <v>152</v>
      </c>
      <c r="E1628" s="130" t="s">
        <v>2524</v>
      </c>
      <c r="F1628" s="131" t="s">
        <v>2525</v>
      </c>
      <c r="G1628" s="132" t="s">
        <v>155</v>
      </c>
      <c r="H1628" s="133">
        <v>96.834000000000003</v>
      </c>
      <c r="I1628" s="134"/>
      <c r="J1628" s="135">
        <f>ROUND(I1628*H1628,2)</f>
        <v>0</v>
      </c>
      <c r="K1628" s="131" t="s">
        <v>172</v>
      </c>
      <c r="L1628" s="34"/>
      <c r="M1628" s="136" t="s">
        <v>32</v>
      </c>
      <c r="N1628" s="137" t="s">
        <v>51</v>
      </c>
      <c r="P1628" s="138">
        <f>O1628*H1628</f>
        <v>0</v>
      </c>
      <c r="Q1628" s="138">
        <v>1.0000000000000001E-5</v>
      </c>
      <c r="R1628" s="138">
        <f>Q1628*H1628</f>
        <v>9.6834000000000015E-4</v>
      </c>
      <c r="S1628" s="138">
        <v>0</v>
      </c>
      <c r="T1628" s="139">
        <f>S1628*H1628</f>
        <v>0</v>
      </c>
      <c r="AR1628" s="140" t="s">
        <v>244</v>
      </c>
      <c r="AT1628" s="140" t="s">
        <v>152</v>
      </c>
      <c r="AU1628" s="140" t="s">
        <v>89</v>
      </c>
      <c r="AY1628" s="18" t="s">
        <v>150</v>
      </c>
      <c r="BE1628" s="141">
        <f>IF(N1628="základní",J1628,0)</f>
        <v>0</v>
      </c>
      <c r="BF1628" s="141">
        <f>IF(N1628="snížená",J1628,0)</f>
        <v>0</v>
      </c>
      <c r="BG1628" s="141">
        <f>IF(N1628="zákl. přenesená",J1628,0)</f>
        <v>0</v>
      </c>
      <c r="BH1628" s="141">
        <f>IF(N1628="sníž. přenesená",J1628,0)</f>
        <v>0</v>
      </c>
      <c r="BI1628" s="141">
        <f>IF(N1628="nulová",J1628,0)</f>
        <v>0</v>
      </c>
      <c r="BJ1628" s="18" t="s">
        <v>40</v>
      </c>
      <c r="BK1628" s="141">
        <f>ROUND(I1628*H1628,2)</f>
        <v>0</v>
      </c>
      <c r="BL1628" s="18" t="s">
        <v>244</v>
      </c>
      <c r="BM1628" s="140" t="s">
        <v>2526</v>
      </c>
    </row>
    <row r="1629" spans="2:65" s="1" customFormat="1">
      <c r="B1629" s="34"/>
      <c r="D1629" s="163" t="s">
        <v>174</v>
      </c>
      <c r="F1629" s="164" t="s">
        <v>2527</v>
      </c>
      <c r="I1629" s="165"/>
      <c r="L1629" s="34"/>
      <c r="M1629" s="166"/>
      <c r="T1629" s="55"/>
      <c r="AT1629" s="18" t="s">
        <v>174</v>
      </c>
      <c r="AU1629" s="18" t="s">
        <v>89</v>
      </c>
    </row>
    <row r="1630" spans="2:65" s="12" customFormat="1">
      <c r="B1630" s="142"/>
      <c r="D1630" s="143" t="s">
        <v>159</v>
      </c>
      <c r="E1630" s="144" t="s">
        <v>32</v>
      </c>
      <c r="F1630" s="145" t="s">
        <v>2517</v>
      </c>
      <c r="H1630" s="144" t="s">
        <v>32</v>
      </c>
      <c r="I1630" s="146"/>
      <c r="L1630" s="142"/>
      <c r="M1630" s="147"/>
      <c r="T1630" s="148"/>
      <c r="AT1630" s="144" t="s">
        <v>159</v>
      </c>
      <c r="AU1630" s="144" t="s">
        <v>89</v>
      </c>
      <c r="AV1630" s="12" t="s">
        <v>40</v>
      </c>
      <c r="AW1630" s="12" t="s">
        <v>38</v>
      </c>
      <c r="AX1630" s="12" t="s">
        <v>80</v>
      </c>
      <c r="AY1630" s="144" t="s">
        <v>150</v>
      </c>
    </row>
    <row r="1631" spans="2:65" s="13" customFormat="1">
      <c r="B1631" s="149"/>
      <c r="D1631" s="143" t="s">
        <v>159</v>
      </c>
      <c r="E1631" s="150" t="s">
        <v>32</v>
      </c>
      <c r="F1631" s="151" t="s">
        <v>1446</v>
      </c>
      <c r="H1631" s="152">
        <v>96.834000000000003</v>
      </c>
      <c r="I1631" s="153"/>
      <c r="L1631" s="149"/>
      <c r="M1631" s="154"/>
      <c r="T1631" s="155"/>
      <c r="AT1631" s="150" t="s">
        <v>159</v>
      </c>
      <c r="AU1631" s="150" t="s">
        <v>89</v>
      </c>
      <c r="AV1631" s="13" t="s">
        <v>89</v>
      </c>
      <c r="AW1631" s="13" t="s">
        <v>38</v>
      </c>
      <c r="AX1631" s="13" t="s">
        <v>40</v>
      </c>
      <c r="AY1631" s="150" t="s">
        <v>150</v>
      </c>
    </row>
    <row r="1632" spans="2:65" s="1" customFormat="1" ht="24.15" customHeight="1">
      <c r="B1632" s="34"/>
      <c r="C1632" s="129" t="s">
        <v>1228</v>
      </c>
      <c r="D1632" s="129" t="s">
        <v>152</v>
      </c>
      <c r="E1632" s="130" t="s">
        <v>2528</v>
      </c>
      <c r="F1632" s="131" t="s">
        <v>2529</v>
      </c>
      <c r="G1632" s="132" t="s">
        <v>155</v>
      </c>
      <c r="H1632" s="133">
        <v>769.2</v>
      </c>
      <c r="I1632" s="134"/>
      <c r="J1632" s="135">
        <f>ROUND(I1632*H1632,2)</f>
        <v>0</v>
      </c>
      <c r="K1632" s="131" t="s">
        <v>172</v>
      </c>
      <c r="L1632" s="34"/>
      <c r="M1632" s="136" t="s">
        <v>32</v>
      </c>
      <c r="N1632" s="137" t="s">
        <v>51</v>
      </c>
      <c r="P1632" s="138">
        <f>O1632*H1632</f>
        <v>0</v>
      </c>
      <c r="Q1632" s="138">
        <v>1.0000000000000001E-5</v>
      </c>
      <c r="R1632" s="138">
        <f>Q1632*H1632</f>
        <v>7.6920000000000009E-3</v>
      </c>
      <c r="S1632" s="138">
        <v>0</v>
      </c>
      <c r="T1632" s="139">
        <f>S1632*H1632</f>
        <v>0</v>
      </c>
      <c r="AR1632" s="140" t="s">
        <v>244</v>
      </c>
      <c r="AT1632" s="140" t="s">
        <v>152</v>
      </c>
      <c r="AU1632" s="140" t="s">
        <v>89</v>
      </c>
      <c r="AY1632" s="18" t="s">
        <v>150</v>
      </c>
      <c r="BE1632" s="141">
        <f>IF(N1632="základní",J1632,0)</f>
        <v>0</v>
      </c>
      <c r="BF1632" s="141">
        <f>IF(N1632="snížená",J1632,0)</f>
        <v>0</v>
      </c>
      <c r="BG1632" s="141">
        <f>IF(N1632="zákl. přenesená",J1632,0)</f>
        <v>0</v>
      </c>
      <c r="BH1632" s="141">
        <f>IF(N1632="sníž. přenesená",J1632,0)</f>
        <v>0</v>
      </c>
      <c r="BI1632" s="141">
        <f>IF(N1632="nulová",J1632,0)</f>
        <v>0</v>
      </c>
      <c r="BJ1632" s="18" t="s">
        <v>40</v>
      </c>
      <c r="BK1632" s="141">
        <f>ROUND(I1632*H1632,2)</f>
        <v>0</v>
      </c>
      <c r="BL1632" s="18" t="s">
        <v>244</v>
      </c>
      <c r="BM1632" s="140" t="s">
        <v>2530</v>
      </c>
    </row>
    <row r="1633" spans="2:65" s="1" customFormat="1">
      <c r="B1633" s="34"/>
      <c r="D1633" s="163" t="s">
        <v>174</v>
      </c>
      <c r="F1633" s="164" t="s">
        <v>2531</v>
      </c>
      <c r="I1633" s="165"/>
      <c r="L1633" s="34"/>
      <c r="M1633" s="166"/>
      <c r="T1633" s="55"/>
      <c r="AT1633" s="18" t="s">
        <v>174</v>
      </c>
      <c r="AU1633" s="18" t="s">
        <v>89</v>
      </c>
    </row>
    <row r="1634" spans="2:65" s="12" customFormat="1">
      <c r="B1634" s="142"/>
      <c r="D1634" s="143" t="s">
        <v>159</v>
      </c>
      <c r="E1634" s="144" t="s">
        <v>32</v>
      </c>
      <c r="F1634" s="145" t="s">
        <v>2508</v>
      </c>
      <c r="H1634" s="144" t="s">
        <v>32</v>
      </c>
      <c r="I1634" s="146"/>
      <c r="L1634" s="142"/>
      <c r="M1634" s="147"/>
      <c r="T1634" s="148"/>
      <c r="AT1634" s="144" t="s">
        <v>159</v>
      </c>
      <c r="AU1634" s="144" t="s">
        <v>89</v>
      </c>
      <c r="AV1634" s="12" t="s">
        <v>40</v>
      </c>
      <c r="AW1634" s="12" t="s">
        <v>38</v>
      </c>
      <c r="AX1634" s="12" t="s">
        <v>80</v>
      </c>
      <c r="AY1634" s="144" t="s">
        <v>150</v>
      </c>
    </row>
    <row r="1635" spans="2:65" s="13" customFormat="1">
      <c r="B1635" s="149"/>
      <c r="D1635" s="143" t="s">
        <v>159</v>
      </c>
      <c r="E1635" s="150" t="s">
        <v>32</v>
      </c>
      <c r="F1635" s="151" t="s">
        <v>1834</v>
      </c>
      <c r="H1635" s="152">
        <v>769.2</v>
      </c>
      <c r="I1635" s="153"/>
      <c r="L1635" s="149"/>
      <c r="M1635" s="154"/>
      <c r="T1635" s="155"/>
      <c r="AT1635" s="150" t="s">
        <v>159</v>
      </c>
      <c r="AU1635" s="150" t="s">
        <v>89</v>
      </c>
      <c r="AV1635" s="13" t="s">
        <v>89</v>
      </c>
      <c r="AW1635" s="13" t="s">
        <v>38</v>
      </c>
      <c r="AX1635" s="13" t="s">
        <v>40</v>
      </c>
      <c r="AY1635" s="150" t="s">
        <v>150</v>
      </c>
    </row>
    <row r="1636" spans="2:65" s="1" customFormat="1" ht="21.75" customHeight="1">
      <c r="B1636" s="34"/>
      <c r="C1636" s="129" t="s">
        <v>1234</v>
      </c>
      <c r="D1636" s="129" t="s">
        <v>152</v>
      </c>
      <c r="E1636" s="130" t="s">
        <v>2532</v>
      </c>
      <c r="F1636" s="131" t="s">
        <v>2533</v>
      </c>
      <c r="G1636" s="132" t="s">
        <v>155</v>
      </c>
      <c r="H1636" s="133">
        <v>1845.15</v>
      </c>
      <c r="I1636" s="134"/>
      <c r="J1636" s="135">
        <f>ROUND(I1636*H1636,2)</f>
        <v>0</v>
      </c>
      <c r="K1636" s="131" t="s">
        <v>172</v>
      </c>
      <c r="L1636" s="34"/>
      <c r="M1636" s="136" t="s">
        <v>32</v>
      </c>
      <c r="N1636" s="137" t="s">
        <v>51</v>
      </c>
      <c r="P1636" s="138">
        <f>O1636*H1636</f>
        <v>0</v>
      </c>
      <c r="Q1636" s="138">
        <v>2.5000000000000001E-4</v>
      </c>
      <c r="R1636" s="138">
        <f>Q1636*H1636</f>
        <v>0.46128750000000002</v>
      </c>
      <c r="S1636" s="138">
        <v>0</v>
      </c>
      <c r="T1636" s="139">
        <f>S1636*H1636</f>
        <v>0</v>
      </c>
      <c r="AR1636" s="140" t="s">
        <v>244</v>
      </c>
      <c r="AT1636" s="140" t="s">
        <v>152</v>
      </c>
      <c r="AU1636" s="140" t="s">
        <v>89</v>
      </c>
      <c r="AY1636" s="18" t="s">
        <v>150</v>
      </c>
      <c r="BE1636" s="141">
        <f>IF(N1636="základní",J1636,0)</f>
        <v>0</v>
      </c>
      <c r="BF1636" s="141">
        <f>IF(N1636="snížená",J1636,0)</f>
        <v>0</v>
      </c>
      <c r="BG1636" s="141">
        <f>IF(N1636="zákl. přenesená",J1636,0)</f>
        <v>0</v>
      </c>
      <c r="BH1636" s="141">
        <f>IF(N1636="sníž. přenesená",J1636,0)</f>
        <v>0</v>
      </c>
      <c r="BI1636" s="141">
        <f>IF(N1636="nulová",J1636,0)</f>
        <v>0</v>
      </c>
      <c r="BJ1636" s="18" t="s">
        <v>40</v>
      </c>
      <c r="BK1636" s="141">
        <f>ROUND(I1636*H1636,2)</f>
        <v>0</v>
      </c>
      <c r="BL1636" s="18" t="s">
        <v>244</v>
      </c>
      <c r="BM1636" s="140" t="s">
        <v>2534</v>
      </c>
    </row>
    <row r="1637" spans="2:65" s="1" customFormat="1">
      <c r="B1637" s="34"/>
      <c r="D1637" s="163" t="s">
        <v>174</v>
      </c>
      <c r="F1637" s="164" t="s">
        <v>2535</v>
      </c>
      <c r="I1637" s="165"/>
      <c r="L1637" s="34"/>
      <c r="M1637" s="166"/>
      <c r="T1637" s="55"/>
      <c r="AT1637" s="18" t="s">
        <v>174</v>
      </c>
      <c r="AU1637" s="18" t="s">
        <v>89</v>
      </c>
    </row>
    <row r="1638" spans="2:65" s="12" customFormat="1">
      <c r="B1638" s="142"/>
      <c r="D1638" s="143" t="s">
        <v>159</v>
      </c>
      <c r="E1638" s="144" t="s">
        <v>32</v>
      </c>
      <c r="F1638" s="145" t="s">
        <v>2490</v>
      </c>
      <c r="H1638" s="144" t="s">
        <v>32</v>
      </c>
      <c r="I1638" s="146"/>
      <c r="L1638" s="142"/>
      <c r="M1638" s="147"/>
      <c r="T1638" s="148"/>
      <c r="AT1638" s="144" t="s">
        <v>159</v>
      </c>
      <c r="AU1638" s="144" t="s">
        <v>89</v>
      </c>
      <c r="AV1638" s="12" t="s">
        <v>40</v>
      </c>
      <c r="AW1638" s="12" t="s">
        <v>38</v>
      </c>
      <c r="AX1638" s="12" t="s">
        <v>80</v>
      </c>
      <c r="AY1638" s="144" t="s">
        <v>150</v>
      </c>
    </row>
    <row r="1639" spans="2:65" s="12" customFormat="1">
      <c r="B1639" s="142"/>
      <c r="D1639" s="143" t="s">
        <v>159</v>
      </c>
      <c r="E1639" s="144" t="s">
        <v>32</v>
      </c>
      <c r="F1639" s="145" t="s">
        <v>2491</v>
      </c>
      <c r="H1639" s="144" t="s">
        <v>32</v>
      </c>
      <c r="I1639" s="146"/>
      <c r="L1639" s="142"/>
      <c r="M1639" s="147"/>
      <c r="T1639" s="148"/>
      <c r="AT1639" s="144" t="s">
        <v>159</v>
      </c>
      <c r="AU1639" s="144" t="s">
        <v>89</v>
      </c>
      <c r="AV1639" s="12" t="s">
        <v>40</v>
      </c>
      <c r="AW1639" s="12" t="s">
        <v>38</v>
      </c>
      <c r="AX1639" s="12" t="s">
        <v>80</v>
      </c>
      <c r="AY1639" s="144" t="s">
        <v>150</v>
      </c>
    </row>
    <row r="1640" spans="2:65" s="13" customFormat="1">
      <c r="B1640" s="149"/>
      <c r="D1640" s="143" t="s">
        <v>159</v>
      </c>
      <c r="E1640" s="150" t="s">
        <v>32</v>
      </c>
      <c r="F1640" s="151" t="s">
        <v>2492</v>
      </c>
      <c r="H1640" s="152">
        <v>856.45</v>
      </c>
      <c r="I1640" s="153"/>
      <c r="L1640" s="149"/>
      <c r="M1640" s="154"/>
      <c r="T1640" s="155"/>
      <c r="AT1640" s="150" t="s">
        <v>159</v>
      </c>
      <c r="AU1640" s="150" t="s">
        <v>89</v>
      </c>
      <c r="AV1640" s="13" t="s">
        <v>89</v>
      </c>
      <c r="AW1640" s="13" t="s">
        <v>38</v>
      </c>
      <c r="AX1640" s="13" t="s">
        <v>80</v>
      </c>
      <c r="AY1640" s="150" t="s">
        <v>150</v>
      </c>
    </row>
    <row r="1641" spans="2:65" s="12" customFormat="1">
      <c r="B1641" s="142"/>
      <c r="D1641" s="143" t="s">
        <v>159</v>
      </c>
      <c r="E1641" s="144" t="s">
        <v>32</v>
      </c>
      <c r="F1641" s="145" t="s">
        <v>2493</v>
      </c>
      <c r="H1641" s="144" t="s">
        <v>32</v>
      </c>
      <c r="I1641" s="146"/>
      <c r="L1641" s="142"/>
      <c r="M1641" s="147"/>
      <c r="T1641" s="148"/>
      <c r="AT1641" s="144" t="s">
        <v>159</v>
      </c>
      <c r="AU1641" s="144" t="s">
        <v>89</v>
      </c>
      <c r="AV1641" s="12" t="s">
        <v>40</v>
      </c>
      <c r="AW1641" s="12" t="s">
        <v>38</v>
      </c>
      <c r="AX1641" s="12" t="s">
        <v>80</v>
      </c>
      <c r="AY1641" s="144" t="s">
        <v>150</v>
      </c>
    </row>
    <row r="1642" spans="2:65" s="12" customFormat="1">
      <c r="B1642" s="142"/>
      <c r="D1642" s="143" t="s">
        <v>159</v>
      </c>
      <c r="E1642" s="144" t="s">
        <v>32</v>
      </c>
      <c r="F1642" s="145" t="s">
        <v>2494</v>
      </c>
      <c r="H1642" s="144" t="s">
        <v>32</v>
      </c>
      <c r="I1642" s="146"/>
      <c r="L1642" s="142"/>
      <c r="M1642" s="147"/>
      <c r="T1642" s="148"/>
      <c r="AT1642" s="144" t="s">
        <v>159</v>
      </c>
      <c r="AU1642" s="144" t="s">
        <v>89</v>
      </c>
      <c r="AV1642" s="12" t="s">
        <v>40</v>
      </c>
      <c r="AW1642" s="12" t="s">
        <v>38</v>
      </c>
      <c r="AX1642" s="12" t="s">
        <v>80</v>
      </c>
      <c r="AY1642" s="144" t="s">
        <v>150</v>
      </c>
    </row>
    <row r="1643" spans="2:65" s="13" customFormat="1">
      <c r="B1643" s="149"/>
      <c r="D1643" s="143" t="s">
        <v>159</v>
      </c>
      <c r="E1643" s="150" t="s">
        <v>32</v>
      </c>
      <c r="F1643" s="151" t="s">
        <v>2495</v>
      </c>
      <c r="H1643" s="152">
        <v>988.7</v>
      </c>
      <c r="I1643" s="153"/>
      <c r="L1643" s="149"/>
      <c r="M1643" s="154"/>
      <c r="T1643" s="155"/>
      <c r="AT1643" s="150" t="s">
        <v>159</v>
      </c>
      <c r="AU1643" s="150" t="s">
        <v>89</v>
      </c>
      <c r="AV1643" s="13" t="s">
        <v>89</v>
      </c>
      <c r="AW1643" s="13" t="s">
        <v>38</v>
      </c>
      <c r="AX1643" s="13" t="s">
        <v>80</v>
      </c>
      <c r="AY1643" s="150" t="s">
        <v>150</v>
      </c>
    </row>
    <row r="1644" spans="2:65" s="14" customFormat="1">
      <c r="B1644" s="156"/>
      <c r="D1644" s="143" t="s">
        <v>159</v>
      </c>
      <c r="E1644" s="157" t="s">
        <v>32</v>
      </c>
      <c r="F1644" s="158" t="s">
        <v>162</v>
      </c>
      <c r="H1644" s="159">
        <v>1845.15</v>
      </c>
      <c r="I1644" s="160"/>
      <c r="L1644" s="156"/>
      <c r="M1644" s="161"/>
      <c r="T1644" s="162"/>
      <c r="AT1644" s="157" t="s">
        <v>159</v>
      </c>
      <c r="AU1644" s="157" t="s">
        <v>89</v>
      </c>
      <c r="AV1644" s="14" t="s">
        <v>157</v>
      </c>
      <c r="AW1644" s="14" t="s">
        <v>38</v>
      </c>
      <c r="AX1644" s="14" t="s">
        <v>40</v>
      </c>
      <c r="AY1644" s="157" t="s">
        <v>150</v>
      </c>
    </row>
    <row r="1645" spans="2:65" s="11" customFormat="1" ht="25.95" customHeight="1">
      <c r="B1645" s="117"/>
      <c r="D1645" s="118" t="s">
        <v>79</v>
      </c>
      <c r="E1645" s="119" t="s">
        <v>2536</v>
      </c>
      <c r="F1645" s="119" t="s">
        <v>2537</v>
      </c>
      <c r="I1645" s="120"/>
      <c r="J1645" s="121">
        <f>BK1645</f>
        <v>0</v>
      </c>
      <c r="L1645" s="117"/>
      <c r="M1645" s="122"/>
      <c r="P1645" s="123">
        <f>SUM(P1646:P1663)</f>
        <v>0</v>
      </c>
      <c r="R1645" s="123">
        <f>SUM(R1646:R1663)</f>
        <v>0</v>
      </c>
      <c r="T1645" s="124">
        <f>SUM(T1646:T1663)</f>
        <v>0</v>
      </c>
      <c r="AR1645" s="118" t="s">
        <v>157</v>
      </c>
      <c r="AT1645" s="125" t="s">
        <v>79</v>
      </c>
      <c r="AU1645" s="125" t="s">
        <v>80</v>
      </c>
      <c r="AY1645" s="118" t="s">
        <v>150</v>
      </c>
      <c r="BK1645" s="126">
        <f>SUM(BK1646:BK1663)</f>
        <v>0</v>
      </c>
    </row>
    <row r="1646" spans="2:65" s="1" customFormat="1" ht="24.15" customHeight="1">
      <c r="B1646" s="34"/>
      <c r="C1646" s="129" t="s">
        <v>1239</v>
      </c>
      <c r="D1646" s="129" t="s">
        <v>152</v>
      </c>
      <c r="E1646" s="130" t="s">
        <v>2538</v>
      </c>
      <c r="F1646" s="131" t="s">
        <v>2539</v>
      </c>
      <c r="G1646" s="132" t="s">
        <v>551</v>
      </c>
      <c r="H1646" s="133">
        <v>96</v>
      </c>
      <c r="I1646" s="134"/>
      <c r="J1646" s="135">
        <f>ROUND(I1646*H1646,2)</f>
        <v>0</v>
      </c>
      <c r="K1646" s="131" t="s">
        <v>172</v>
      </c>
      <c r="L1646" s="34"/>
      <c r="M1646" s="136" t="s">
        <v>32</v>
      </c>
      <c r="N1646" s="137" t="s">
        <v>51</v>
      </c>
      <c r="P1646" s="138">
        <f>O1646*H1646</f>
        <v>0</v>
      </c>
      <c r="Q1646" s="138">
        <v>0</v>
      </c>
      <c r="R1646" s="138">
        <f>Q1646*H1646</f>
        <v>0</v>
      </c>
      <c r="S1646" s="138">
        <v>0</v>
      </c>
      <c r="T1646" s="139">
        <f>S1646*H1646</f>
        <v>0</v>
      </c>
      <c r="AR1646" s="140" t="s">
        <v>2540</v>
      </c>
      <c r="AT1646" s="140" t="s">
        <v>152</v>
      </c>
      <c r="AU1646" s="140" t="s">
        <v>40</v>
      </c>
      <c r="AY1646" s="18" t="s">
        <v>150</v>
      </c>
      <c r="BE1646" s="141">
        <f>IF(N1646="základní",J1646,0)</f>
        <v>0</v>
      </c>
      <c r="BF1646" s="141">
        <f>IF(N1646="snížená",J1646,0)</f>
        <v>0</v>
      </c>
      <c r="BG1646" s="141">
        <f>IF(N1646="zákl. přenesená",J1646,0)</f>
        <v>0</v>
      </c>
      <c r="BH1646" s="141">
        <f>IF(N1646="sníž. přenesená",J1646,0)</f>
        <v>0</v>
      </c>
      <c r="BI1646" s="141">
        <f>IF(N1646="nulová",J1646,0)</f>
        <v>0</v>
      </c>
      <c r="BJ1646" s="18" t="s">
        <v>40</v>
      </c>
      <c r="BK1646" s="141">
        <f>ROUND(I1646*H1646,2)</f>
        <v>0</v>
      </c>
      <c r="BL1646" s="18" t="s">
        <v>2540</v>
      </c>
      <c r="BM1646" s="140" t="s">
        <v>2541</v>
      </c>
    </row>
    <row r="1647" spans="2:65" s="1" customFormat="1">
      <c r="B1647" s="34"/>
      <c r="D1647" s="163" t="s">
        <v>174</v>
      </c>
      <c r="F1647" s="164" t="s">
        <v>2542</v>
      </c>
      <c r="I1647" s="165"/>
      <c r="L1647" s="34"/>
      <c r="M1647" s="166"/>
      <c r="T1647" s="55"/>
      <c r="AT1647" s="18" t="s">
        <v>174</v>
      </c>
      <c r="AU1647" s="18" t="s">
        <v>40</v>
      </c>
    </row>
    <row r="1648" spans="2:65" s="12" customFormat="1">
      <c r="B1648" s="142"/>
      <c r="D1648" s="143" t="s">
        <v>159</v>
      </c>
      <c r="E1648" s="144" t="s">
        <v>32</v>
      </c>
      <c r="F1648" s="145" t="s">
        <v>2543</v>
      </c>
      <c r="H1648" s="144" t="s">
        <v>32</v>
      </c>
      <c r="I1648" s="146"/>
      <c r="L1648" s="142"/>
      <c r="M1648" s="147"/>
      <c r="T1648" s="148"/>
      <c r="AT1648" s="144" t="s">
        <v>159</v>
      </c>
      <c r="AU1648" s="144" t="s">
        <v>40</v>
      </c>
      <c r="AV1648" s="12" t="s">
        <v>40</v>
      </c>
      <c r="AW1648" s="12" t="s">
        <v>38</v>
      </c>
      <c r="AX1648" s="12" t="s">
        <v>80</v>
      </c>
      <c r="AY1648" s="144" t="s">
        <v>150</v>
      </c>
    </row>
    <row r="1649" spans="2:65" s="12" customFormat="1">
      <c r="B1649" s="142"/>
      <c r="D1649" s="143" t="s">
        <v>159</v>
      </c>
      <c r="E1649" s="144" t="s">
        <v>32</v>
      </c>
      <c r="F1649" s="145" t="s">
        <v>2544</v>
      </c>
      <c r="H1649" s="144" t="s">
        <v>32</v>
      </c>
      <c r="I1649" s="146"/>
      <c r="L1649" s="142"/>
      <c r="M1649" s="147"/>
      <c r="T1649" s="148"/>
      <c r="AT1649" s="144" t="s">
        <v>159</v>
      </c>
      <c r="AU1649" s="144" t="s">
        <v>40</v>
      </c>
      <c r="AV1649" s="12" t="s">
        <v>40</v>
      </c>
      <c r="AW1649" s="12" t="s">
        <v>38</v>
      </c>
      <c r="AX1649" s="12" t="s">
        <v>80</v>
      </c>
      <c r="AY1649" s="144" t="s">
        <v>150</v>
      </c>
    </row>
    <row r="1650" spans="2:65" s="12" customFormat="1">
      <c r="B1650" s="142"/>
      <c r="D1650" s="143" t="s">
        <v>159</v>
      </c>
      <c r="E1650" s="144" t="s">
        <v>32</v>
      </c>
      <c r="F1650" s="145" t="s">
        <v>2545</v>
      </c>
      <c r="H1650" s="144" t="s">
        <v>32</v>
      </c>
      <c r="I1650" s="146"/>
      <c r="L1650" s="142"/>
      <c r="M1650" s="147"/>
      <c r="T1650" s="148"/>
      <c r="AT1650" s="144" t="s">
        <v>159</v>
      </c>
      <c r="AU1650" s="144" t="s">
        <v>40</v>
      </c>
      <c r="AV1650" s="12" t="s">
        <v>40</v>
      </c>
      <c r="AW1650" s="12" t="s">
        <v>38</v>
      </c>
      <c r="AX1650" s="12" t="s">
        <v>80</v>
      </c>
      <c r="AY1650" s="144" t="s">
        <v>150</v>
      </c>
    </row>
    <row r="1651" spans="2:65" s="13" customFormat="1">
      <c r="B1651" s="149"/>
      <c r="D1651" s="143" t="s">
        <v>159</v>
      </c>
      <c r="E1651" s="150" t="s">
        <v>32</v>
      </c>
      <c r="F1651" s="151" t="s">
        <v>2546</v>
      </c>
      <c r="H1651" s="152">
        <v>48</v>
      </c>
      <c r="I1651" s="153"/>
      <c r="L1651" s="149"/>
      <c r="M1651" s="154"/>
      <c r="T1651" s="155"/>
      <c r="AT1651" s="150" t="s">
        <v>159</v>
      </c>
      <c r="AU1651" s="150" t="s">
        <v>40</v>
      </c>
      <c r="AV1651" s="13" t="s">
        <v>89</v>
      </c>
      <c r="AW1651" s="13" t="s">
        <v>38</v>
      </c>
      <c r="AX1651" s="13" t="s">
        <v>80</v>
      </c>
      <c r="AY1651" s="150" t="s">
        <v>150</v>
      </c>
    </row>
    <row r="1652" spans="2:65" s="12" customFormat="1">
      <c r="B1652" s="142"/>
      <c r="D1652" s="143" t="s">
        <v>159</v>
      </c>
      <c r="E1652" s="144" t="s">
        <v>32</v>
      </c>
      <c r="F1652" s="145" t="s">
        <v>2544</v>
      </c>
      <c r="H1652" s="144" t="s">
        <v>32</v>
      </c>
      <c r="I1652" s="146"/>
      <c r="L1652" s="142"/>
      <c r="M1652" s="147"/>
      <c r="T1652" s="148"/>
      <c r="AT1652" s="144" t="s">
        <v>159</v>
      </c>
      <c r="AU1652" s="144" t="s">
        <v>40</v>
      </c>
      <c r="AV1652" s="12" t="s">
        <v>40</v>
      </c>
      <c r="AW1652" s="12" t="s">
        <v>38</v>
      </c>
      <c r="AX1652" s="12" t="s">
        <v>80</v>
      </c>
      <c r="AY1652" s="144" t="s">
        <v>150</v>
      </c>
    </row>
    <row r="1653" spans="2:65" s="12" customFormat="1">
      <c r="B1653" s="142"/>
      <c r="D1653" s="143" t="s">
        <v>159</v>
      </c>
      <c r="E1653" s="144" t="s">
        <v>32</v>
      </c>
      <c r="F1653" s="145" t="s">
        <v>2547</v>
      </c>
      <c r="H1653" s="144" t="s">
        <v>32</v>
      </c>
      <c r="I1653" s="146"/>
      <c r="L1653" s="142"/>
      <c r="M1653" s="147"/>
      <c r="T1653" s="148"/>
      <c r="AT1653" s="144" t="s">
        <v>159</v>
      </c>
      <c r="AU1653" s="144" t="s">
        <v>40</v>
      </c>
      <c r="AV1653" s="12" t="s">
        <v>40</v>
      </c>
      <c r="AW1653" s="12" t="s">
        <v>38</v>
      </c>
      <c r="AX1653" s="12" t="s">
        <v>80</v>
      </c>
      <c r="AY1653" s="144" t="s">
        <v>150</v>
      </c>
    </row>
    <row r="1654" spans="2:65" s="13" customFormat="1">
      <c r="B1654" s="149"/>
      <c r="D1654" s="143" t="s">
        <v>159</v>
      </c>
      <c r="E1654" s="150" t="s">
        <v>32</v>
      </c>
      <c r="F1654" s="151" t="s">
        <v>2546</v>
      </c>
      <c r="H1654" s="152">
        <v>48</v>
      </c>
      <c r="I1654" s="153"/>
      <c r="L1654" s="149"/>
      <c r="M1654" s="154"/>
      <c r="T1654" s="155"/>
      <c r="AT1654" s="150" t="s">
        <v>159</v>
      </c>
      <c r="AU1654" s="150" t="s">
        <v>40</v>
      </c>
      <c r="AV1654" s="13" t="s">
        <v>89</v>
      </c>
      <c r="AW1654" s="13" t="s">
        <v>38</v>
      </c>
      <c r="AX1654" s="13" t="s">
        <v>80</v>
      </c>
      <c r="AY1654" s="150" t="s">
        <v>150</v>
      </c>
    </row>
    <row r="1655" spans="2:65" s="14" customFormat="1">
      <c r="B1655" s="156"/>
      <c r="D1655" s="143" t="s">
        <v>159</v>
      </c>
      <c r="E1655" s="157" t="s">
        <v>32</v>
      </c>
      <c r="F1655" s="158" t="s">
        <v>162</v>
      </c>
      <c r="H1655" s="159">
        <v>96</v>
      </c>
      <c r="I1655" s="160"/>
      <c r="L1655" s="156"/>
      <c r="M1655" s="161"/>
      <c r="T1655" s="162"/>
      <c r="AT1655" s="157" t="s">
        <v>159</v>
      </c>
      <c r="AU1655" s="157" t="s">
        <v>40</v>
      </c>
      <c r="AV1655" s="14" t="s">
        <v>157</v>
      </c>
      <c r="AW1655" s="14" t="s">
        <v>38</v>
      </c>
      <c r="AX1655" s="14" t="s">
        <v>40</v>
      </c>
      <c r="AY1655" s="157" t="s">
        <v>150</v>
      </c>
    </row>
    <row r="1656" spans="2:65" s="1" customFormat="1" ht="24.15" customHeight="1">
      <c r="B1656" s="34"/>
      <c r="C1656" s="129" t="s">
        <v>1245</v>
      </c>
      <c r="D1656" s="129" t="s">
        <v>152</v>
      </c>
      <c r="E1656" s="130" t="s">
        <v>2548</v>
      </c>
      <c r="F1656" s="131" t="s">
        <v>2549</v>
      </c>
      <c r="G1656" s="132" t="s">
        <v>551</v>
      </c>
      <c r="H1656" s="133">
        <v>100</v>
      </c>
      <c r="I1656" s="134"/>
      <c r="J1656" s="135">
        <f>ROUND(I1656*H1656,2)</f>
        <v>0</v>
      </c>
      <c r="K1656" s="131" t="s">
        <v>172</v>
      </c>
      <c r="L1656" s="34"/>
      <c r="M1656" s="136" t="s">
        <v>32</v>
      </c>
      <c r="N1656" s="137" t="s">
        <v>51</v>
      </c>
      <c r="P1656" s="138">
        <f>O1656*H1656</f>
        <v>0</v>
      </c>
      <c r="Q1656" s="138">
        <v>0</v>
      </c>
      <c r="R1656" s="138">
        <f>Q1656*H1656</f>
        <v>0</v>
      </c>
      <c r="S1656" s="138">
        <v>0</v>
      </c>
      <c r="T1656" s="139">
        <f>S1656*H1656</f>
        <v>0</v>
      </c>
      <c r="AR1656" s="140" t="s">
        <v>2540</v>
      </c>
      <c r="AT1656" s="140" t="s">
        <v>152</v>
      </c>
      <c r="AU1656" s="140" t="s">
        <v>40</v>
      </c>
      <c r="AY1656" s="18" t="s">
        <v>150</v>
      </c>
      <c r="BE1656" s="141">
        <f>IF(N1656="základní",J1656,0)</f>
        <v>0</v>
      </c>
      <c r="BF1656" s="141">
        <f>IF(N1656="snížená",J1656,0)</f>
        <v>0</v>
      </c>
      <c r="BG1656" s="141">
        <f>IF(N1656="zákl. přenesená",J1656,0)</f>
        <v>0</v>
      </c>
      <c r="BH1656" s="141">
        <f>IF(N1656="sníž. přenesená",J1656,0)</f>
        <v>0</v>
      </c>
      <c r="BI1656" s="141">
        <f>IF(N1656="nulová",J1656,0)</f>
        <v>0</v>
      </c>
      <c r="BJ1656" s="18" t="s">
        <v>40</v>
      </c>
      <c r="BK1656" s="141">
        <f>ROUND(I1656*H1656,2)</f>
        <v>0</v>
      </c>
      <c r="BL1656" s="18" t="s">
        <v>2540</v>
      </c>
      <c r="BM1656" s="140" t="s">
        <v>2550</v>
      </c>
    </row>
    <row r="1657" spans="2:65" s="1" customFormat="1">
      <c r="B1657" s="34"/>
      <c r="D1657" s="163" t="s">
        <v>174</v>
      </c>
      <c r="F1657" s="164" t="s">
        <v>2551</v>
      </c>
      <c r="I1657" s="165"/>
      <c r="L1657" s="34"/>
      <c r="M1657" s="166"/>
      <c r="T1657" s="55"/>
      <c r="AT1657" s="18" t="s">
        <v>174</v>
      </c>
      <c r="AU1657" s="18" t="s">
        <v>40</v>
      </c>
    </row>
    <row r="1658" spans="2:65" s="12" customFormat="1" ht="20.399999999999999">
      <c r="B1658" s="142"/>
      <c r="D1658" s="143" t="s">
        <v>159</v>
      </c>
      <c r="E1658" s="144" t="s">
        <v>32</v>
      </c>
      <c r="F1658" s="145" t="s">
        <v>2552</v>
      </c>
      <c r="H1658" s="144" t="s">
        <v>32</v>
      </c>
      <c r="I1658" s="146"/>
      <c r="L1658" s="142"/>
      <c r="M1658" s="147"/>
      <c r="T1658" s="148"/>
      <c r="AT1658" s="144" t="s">
        <v>159</v>
      </c>
      <c r="AU1658" s="144" t="s">
        <v>40</v>
      </c>
      <c r="AV1658" s="12" t="s">
        <v>40</v>
      </c>
      <c r="AW1658" s="12" t="s">
        <v>38</v>
      </c>
      <c r="AX1658" s="12" t="s">
        <v>80</v>
      </c>
      <c r="AY1658" s="144" t="s">
        <v>150</v>
      </c>
    </row>
    <row r="1659" spans="2:65" s="13" customFormat="1">
      <c r="B1659" s="149"/>
      <c r="D1659" s="143" t="s">
        <v>159</v>
      </c>
      <c r="E1659" s="150" t="s">
        <v>32</v>
      </c>
      <c r="F1659" s="151" t="s">
        <v>2553</v>
      </c>
      <c r="H1659" s="152">
        <v>100</v>
      </c>
      <c r="I1659" s="153"/>
      <c r="L1659" s="149"/>
      <c r="M1659" s="154"/>
      <c r="T1659" s="155"/>
      <c r="AT1659" s="150" t="s">
        <v>159</v>
      </c>
      <c r="AU1659" s="150" t="s">
        <v>40</v>
      </c>
      <c r="AV1659" s="13" t="s">
        <v>89</v>
      </c>
      <c r="AW1659" s="13" t="s">
        <v>38</v>
      </c>
      <c r="AX1659" s="13" t="s">
        <v>40</v>
      </c>
      <c r="AY1659" s="150" t="s">
        <v>150</v>
      </c>
    </row>
    <row r="1660" spans="2:65" s="1" customFormat="1" ht="37.799999999999997" customHeight="1">
      <c r="B1660" s="34"/>
      <c r="C1660" s="129" t="s">
        <v>1252</v>
      </c>
      <c r="D1660" s="129" t="s">
        <v>152</v>
      </c>
      <c r="E1660" s="130" t="s">
        <v>2554</v>
      </c>
      <c r="F1660" s="131" t="s">
        <v>2555</v>
      </c>
      <c r="G1660" s="132" t="s">
        <v>551</v>
      </c>
      <c r="H1660" s="133">
        <v>80</v>
      </c>
      <c r="I1660" s="134"/>
      <c r="J1660" s="135">
        <f>ROUND(I1660*H1660,2)</f>
        <v>0</v>
      </c>
      <c r="K1660" s="131" t="s">
        <v>172</v>
      </c>
      <c r="L1660" s="34"/>
      <c r="M1660" s="136" t="s">
        <v>32</v>
      </c>
      <c r="N1660" s="137" t="s">
        <v>51</v>
      </c>
      <c r="P1660" s="138">
        <f>O1660*H1660</f>
        <v>0</v>
      </c>
      <c r="Q1660" s="138">
        <v>0</v>
      </c>
      <c r="R1660" s="138">
        <f>Q1660*H1660</f>
        <v>0</v>
      </c>
      <c r="S1660" s="138">
        <v>0</v>
      </c>
      <c r="T1660" s="139">
        <f>S1660*H1660</f>
        <v>0</v>
      </c>
      <c r="AR1660" s="140" t="s">
        <v>2540</v>
      </c>
      <c r="AT1660" s="140" t="s">
        <v>152</v>
      </c>
      <c r="AU1660" s="140" t="s">
        <v>40</v>
      </c>
      <c r="AY1660" s="18" t="s">
        <v>150</v>
      </c>
      <c r="BE1660" s="141">
        <f>IF(N1660="základní",J1660,0)</f>
        <v>0</v>
      </c>
      <c r="BF1660" s="141">
        <f>IF(N1660="snížená",J1660,0)</f>
        <v>0</v>
      </c>
      <c r="BG1660" s="141">
        <f>IF(N1660="zákl. přenesená",J1660,0)</f>
        <v>0</v>
      </c>
      <c r="BH1660" s="141">
        <f>IF(N1660="sníž. přenesená",J1660,0)</f>
        <v>0</v>
      </c>
      <c r="BI1660" s="141">
        <f>IF(N1660="nulová",J1660,0)</f>
        <v>0</v>
      </c>
      <c r="BJ1660" s="18" t="s">
        <v>40</v>
      </c>
      <c r="BK1660" s="141">
        <f>ROUND(I1660*H1660,2)</f>
        <v>0</v>
      </c>
      <c r="BL1660" s="18" t="s">
        <v>2540</v>
      </c>
      <c r="BM1660" s="140" t="s">
        <v>2556</v>
      </c>
    </row>
    <row r="1661" spans="2:65" s="1" customFormat="1">
      <c r="B1661" s="34"/>
      <c r="D1661" s="163" t="s">
        <v>174</v>
      </c>
      <c r="F1661" s="164" t="s">
        <v>2557</v>
      </c>
      <c r="I1661" s="165"/>
      <c r="L1661" s="34"/>
      <c r="M1661" s="166"/>
      <c r="T1661" s="55"/>
      <c r="AT1661" s="18" t="s">
        <v>174</v>
      </c>
      <c r="AU1661" s="18" t="s">
        <v>40</v>
      </c>
    </row>
    <row r="1662" spans="2:65" s="12" customFormat="1">
      <c r="B1662" s="142"/>
      <c r="D1662" s="143" t="s">
        <v>159</v>
      </c>
      <c r="E1662" s="144" t="s">
        <v>32</v>
      </c>
      <c r="F1662" s="145" t="s">
        <v>2558</v>
      </c>
      <c r="H1662" s="144" t="s">
        <v>32</v>
      </c>
      <c r="I1662" s="146"/>
      <c r="L1662" s="142"/>
      <c r="M1662" s="147"/>
      <c r="T1662" s="148"/>
      <c r="AT1662" s="144" t="s">
        <v>159</v>
      </c>
      <c r="AU1662" s="144" t="s">
        <v>40</v>
      </c>
      <c r="AV1662" s="12" t="s">
        <v>40</v>
      </c>
      <c r="AW1662" s="12" t="s">
        <v>38</v>
      </c>
      <c r="AX1662" s="12" t="s">
        <v>80</v>
      </c>
      <c r="AY1662" s="144" t="s">
        <v>150</v>
      </c>
    </row>
    <row r="1663" spans="2:65" s="13" customFormat="1">
      <c r="B1663" s="149"/>
      <c r="D1663" s="143" t="s">
        <v>159</v>
      </c>
      <c r="E1663" s="150" t="s">
        <v>32</v>
      </c>
      <c r="F1663" s="151" t="s">
        <v>2559</v>
      </c>
      <c r="H1663" s="152">
        <v>80</v>
      </c>
      <c r="I1663" s="153"/>
      <c r="L1663" s="149"/>
      <c r="M1663" s="154"/>
      <c r="T1663" s="155"/>
      <c r="AT1663" s="150" t="s">
        <v>159</v>
      </c>
      <c r="AU1663" s="150" t="s">
        <v>40</v>
      </c>
      <c r="AV1663" s="13" t="s">
        <v>89</v>
      </c>
      <c r="AW1663" s="13" t="s">
        <v>38</v>
      </c>
      <c r="AX1663" s="13" t="s">
        <v>40</v>
      </c>
      <c r="AY1663" s="150" t="s">
        <v>150</v>
      </c>
    </row>
    <row r="1664" spans="2:65" s="11" customFormat="1" ht="25.95" customHeight="1">
      <c r="B1664" s="117"/>
      <c r="D1664" s="118" t="s">
        <v>79</v>
      </c>
      <c r="E1664" s="119" t="s">
        <v>2560</v>
      </c>
      <c r="F1664" s="119" t="s">
        <v>2561</v>
      </c>
      <c r="I1664" s="120"/>
      <c r="J1664" s="121">
        <f>BK1664</f>
        <v>0</v>
      </c>
      <c r="L1664" s="117"/>
      <c r="M1664" s="122"/>
      <c r="P1664" s="123">
        <f>P1665</f>
        <v>0</v>
      </c>
      <c r="R1664" s="123">
        <f>R1665</f>
        <v>0</v>
      </c>
      <c r="T1664" s="124">
        <f>T1665</f>
        <v>0</v>
      </c>
      <c r="AR1664" s="118" t="s">
        <v>157</v>
      </c>
      <c r="AT1664" s="125" t="s">
        <v>79</v>
      </c>
      <c r="AU1664" s="125" t="s">
        <v>80</v>
      </c>
      <c r="AY1664" s="118" t="s">
        <v>150</v>
      </c>
      <c r="BK1664" s="126">
        <f>BK1665</f>
        <v>0</v>
      </c>
    </row>
    <row r="1665" spans="2:65" s="11" customFormat="1" ht="22.8" customHeight="1">
      <c r="B1665" s="117"/>
      <c r="D1665" s="118" t="s">
        <v>79</v>
      </c>
      <c r="E1665" s="127" t="s">
        <v>2562</v>
      </c>
      <c r="F1665" s="127" t="s">
        <v>2563</v>
      </c>
      <c r="I1665" s="120"/>
      <c r="J1665" s="128">
        <f>BK1665</f>
        <v>0</v>
      </c>
      <c r="L1665" s="117"/>
      <c r="M1665" s="122"/>
      <c r="P1665" s="123">
        <f>SUM(P1666:P1669)</f>
        <v>0</v>
      </c>
      <c r="R1665" s="123">
        <f>SUM(R1666:R1669)</f>
        <v>0</v>
      </c>
      <c r="T1665" s="124">
        <f>SUM(T1666:T1669)</f>
        <v>0</v>
      </c>
      <c r="AR1665" s="118" t="s">
        <v>157</v>
      </c>
      <c r="AT1665" s="125" t="s">
        <v>79</v>
      </c>
      <c r="AU1665" s="125" t="s">
        <v>40</v>
      </c>
      <c r="AY1665" s="118" t="s">
        <v>150</v>
      </c>
      <c r="BK1665" s="126">
        <f>SUM(BK1666:BK1669)</f>
        <v>0</v>
      </c>
    </row>
    <row r="1666" spans="2:65" s="1" customFormat="1" ht="24.15" customHeight="1">
      <c r="B1666" s="34"/>
      <c r="C1666" s="129" t="s">
        <v>1258</v>
      </c>
      <c r="D1666" s="129" t="s">
        <v>152</v>
      </c>
      <c r="E1666" s="130" t="s">
        <v>2564</v>
      </c>
      <c r="F1666" s="131" t="s">
        <v>2565</v>
      </c>
      <c r="G1666" s="132" t="s">
        <v>171</v>
      </c>
      <c r="H1666" s="133">
        <v>422</v>
      </c>
      <c r="I1666" s="134"/>
      <c r="J1666" s="135">
        <f>ROUND(I1666*H1666,2)</f>
        <v>0</v>
      </c>
      <c r="K1666" s="131" t="s">
        <v>32</v>
      </c>
      <c r="L1666" s="34"/>
      <c r="M1666" s="136" t="s">
        <v>32</v>
      </c>
      <c r="N1666" s="137" t="s">
        <v>51</v>
      </c>
      <c r="P1666" s="138">
        <f>O1666*H1666</f>
        <v>0</v>
      </c>
      <c r="Q1666" s="138">
        <v>0</v>
      </c>
      <c r="R1666" s="138">
        <f>Q1666*H1666</f>
        <v>0</v>
      </c>
      <c r="S1666" s="138">
        <v>0</v>
      </c>
      <c r="T1666" s="139">
        <f>S1666*H1666</f>
        <v>0</v>
      </c>
      <c r="AR1666" s="140" t="s">
        <v>2540</v>
      </c>
      <c r="AT1666" s="140" t="s">
        <v>152</v>
      </c>
      <c r="AU1666" s="140" t="s">
        <v>89</v>
      </c>
      <c r="AY1666" s="18" t="s">
        <v>150</v>
      </c>
      <c r="BE1666" s="141">
        <f>IF(N1666="základní",J1666,0)</f>
        <v>0</v>
      </c>
      <c r="BF1666" s="141">
        <f>IF(N1666="snížená",J1666,0)</f>
        <v>0</v>
      </c>
      <c r="BG1666" s="141">
        <f>IF(N1666="zákl. přenesená",J1666,0)</f>
        <v>0</v>
      </c>
      <c r="BH1666" s="141">
        <f>IF(N1666="sníž. přenesená",J1666,0)</f>
        <v>0</v>
      </c>
      <c r="BI1666" s="141">
        <f>IF(N1666="nulová",J1666,0)</f>
        <v>0</v>
      </c>
      <c r="BJ1666" s="18" t="s">
        <v>40</v>
      </c>
      <c r="BK1666" s="141">
        <f>ROUND(I1666*H1666,2)</f>
        <v>0</v>
      </c>
      <c r="BL1666" s="18" t="s">
        <v>2540</v>
      </c>
      <c r="BM1666" s="140" t="s">
        <v>2566</v>
      </c>
    </row>
    <row r="1667" spans="2:65" s="12" customFormat="1">
      <c r="B1667" s="142"/>
      <c r="D1667" s="143" t="s">
        <v>159</v>
      </c>
      <c r="E1667" s="144" t="s">
        <v>32</v>
      </c>
      <c r="F1667" s="145" t="s">
        <v>1603</v>
      </c>
      <c r="H1667" s="144" t="s">
        <v>32</v>
      </c>
      <c r="I1667" s="146"/>
      <c r="L1667" s="142"/>
      <c r="M1667" s="147"/>
      <c r="T1667" s="148"/>
      <c r="AT1667" s="144" t="s">
        <v>159</v>
      </c>
      <c r="AU1667" s="144" t="s">
        <v>89</v>
      </c>
      <c r="AV1667" s="12" t="s">
        <v>40</v>
      </c>
      <c r="AW1667" s="12" t="s">
        <v>38</v>
      </c>
      <c r="AX1667" s="12" t="s">
        <v>80</v>
      </c>
      <c r="AY1667" s="144" t="s">
        <v>150</v>
      </c>
    </row>
    <row r="1668" spans="2:65" s="12" customFormat="1">
      <c r="B1668" s="142"/>
      <c r="D1668" s="143" t="s">
        <v>159</v>
      </c>
      <c r="E1668" s="144" t="s">
        <v>32</v>
      </c>
      <c r="F1668" s="145" t="s">
        <v>2567</v>
      </c>
      <c r="H1668" s="144" t="s">
        <v>32</v>
      </c>
      <c r="I1668" s="146"/>
      <c r="L1668" s="142"/>
      <c r="M1668" s="147"/>
      <c r="T1668" s="148"/>
      <c r="AT1668" s="144" t="s">
        <v>159</v>
      </c>
      <c r="AU1668" s="144" t="s">
        <v>89</v>
      </c>
      <c r="AV1668" s="12" t="s">
        <v>40</v>
      </c>
      <c r="AW1668" s="12" t="s">
        <v>38</v>
      </c>
      <c r="AX1668" s="12" t="s">
        <v>80</v>
      </c>
      <c r="AY1668" s="144" t="s">
        <v>150</v>
      </c>
    </row>
    <row r="1669" spans="2:65" s="13" customFormat="1">
      <c r="B1669" s="149"/>
      <c r="D1669" s="143" t="s">
        <v>159</v>
      </c>
      <c r="E1669" s="150" t="s">
        <v>32</v>
      </c>
      <c r="F1669" s="151" t="s">
        <v>1587</v>
      </c>
      <c r="H1669" s="152">
        <v>422</v>
      </c>
      <c r="I1669" s="153"/>
      <c r="L1669" s="149"/>
      <c r="M1669" s="154"/>
      <c r="T1669" s="155"/>
      <c r="AT1669" s="150" t="s">
        <v>159</v>
      </c>
      <c r="AU1669" s="150" t="s">
        <v>89</v>
      </c>
      <c r="AV1669" s="13" t="s">
        <v>89</v>
      </c>
      <c r="AW1669" s="13" t="s">
        <v>38</v>
      </c>
      <c r="AX1669" s="13" t="s">
        <v>40</v>
      </c>
      <c r="AY1669" s="150" t="s">
        <v>150</v>
      </c>
    </row>
    <row r="1670" spans="2:65" s="11" customFormat="1" ht="25.95" customHeight="1">
      <c r="B1670" s="117"/>
      <c r="D1670" s="118" t="s">
        <v>79</v>
      </c>
      <c r="E1670" s="119" t="s">
        <v>2568</v>
      </c>
      <c r="F1670" s="119" t="s">
        <v>2569</v>
      </c>
      <c r="I1670" s="120"/>
      <c r="J1670" s="121">
        <f>BK1670</f>
        <v>0</v>
      </c>
      <c r="L1670" s="117"/>
      <c r="M1670" s="122"/>
      <c r="P1670" s="123">
        <f>P1671+P1676+P1679</f>
        <v>0</v>
      </c>
      <c r="R1670" s="123">
        <f>R1671+R1676+R1679</f>
        <v>0</v>
      </c>
      <c r="T1670" s="124">
        <f>T1671+T1676+T1679</f>
        <v>0</v>
      </c>
      <c r="AR1670" s="118" t="s">
        <v>183</v>
      </c>
      <c r="AT1670" s="125" t="s">
        <v>79</v>
      </c>
      <c r="AU1670" s="125" t="s">
        <v>80</v>
      </c>
      <c r="AY1670" s="118" t="s">
        <v>150</v>
      </c>
      <c r="BK1670" s="126">
        <f>BK1671+BK1676+BK1679</f>
        <v>0</v>
      </c>
    </row>
    <row r="1671" spans="2:65" s="11" customFormat="1" ht="22.8" customHeight="1">
      <c r="B1671" s="117"/>
      <c r="D1671" s="118" t="s">
        <v>79</v>
      </c>
      <c r="E1671" s="127" t="s">
        <v>2570</v>
      </c>
      <c r="F1671" s="127" t="s">
        <v>2571</v>
      </c>
      <c r="I1671" s="120"/>
      <c r="J1671" s="128">
        <f>BK1671</f>
        <v>0</v>
      </c>
      <c r="L1671" s="117"/>
      <c r="M1671" s="122"/>
      <c r="P1671" s="123">
        <f>SUM(P1672:P1675)</f>
        <v>0</v>
      </c>
      <c r="R1671" s="123">
        <f>SUM(R1672:R1675)</f>
        <v>0</v>
      </c>
      <c r="T1671" s="124">
        <f>SUM(T1672:T1675)</f>
        <v>0</v>
      </c>
      <c r="AR1671" s="118" t="s">
        <v>183</v>
      </c>
      <c r="AT1671" s="125" t="s">
        <v>79</v>
      </c>
      <c r="AU1671" s="125" t="s">
        <v>40</v>
      </c>
      <c r="AY1671" s="118" t="s">
        <v>150</v>
      </c>
      <c r="BK1671" s="126">
        <f>SUM(BK1672:BK1675)</f>
        <v>0</v>
      </c>
    </row>
    <row r="1672" spans="2:65" s="1" customFormat="1" ht="24.15" customHeight="1">
      <c r="B1672" s="34"/>
      <c r="C1672" s="129" t="s">
        <v>1263</v>
      </c>
      <c r="D1672" s="129" t="s">
        <v>152</v>
      </c>
      <c r="E1672" s="130" t="s">
        <v>2572</v>
      </c>
      <c r="F1672" s="131" t="s">
        <v>2573</v>
      </c>
      <c r="G1672" s="132" t="s">
        <v>2574</v>
      </c>
      <c r="H1672" s="133">
        <v>180</v>
      </c>
      <c r="I1672" s="134"/>
      <c r="J1672" s="135">
        <f>ROUND(I1672*H1672,2)</f>
        <v>0</v>
      </c>
      <c r="K1672" s="131" t="s">
        <v>172</v>
      </c>
      <c r="L1672" s="34"/>
      <c r="M1672" s="136" t="s">
        <v>32</v>
      </c>
      <c r="N1672" s="137" t="s">
        <v>51</v>
      </c>
      <c r="P1672" s="138">
        <f>O1672*H1672</f>
        <v>0</v>
      </c>
      <c r="Q1672" s="138">
        <v>0</v>
      </c>
      <c r="R1672" s="138">
        <f>Q1672*H1672</f>
        <v>0</v>
      </c>
      <c r="S1672" s="138">
        <v>0</v>
      </c>
      <c r="T1672" s="139">
        <f>S1672*H1672</f>
        <v>0</v>
      </c>
      <c r="AR1672" s="140" t="s">
        <v>2575</v>
      </c>
      <c r="AT1672" s="140" t="s">
        <v>152</v>
      </c>
      <c r="AU1672" s="140" t="s">
        <v>89</v>
      </c>
      <c r="AY1672" s="18" t="s">
        <v>150</v>
      </c>
      <c r="BE1672" s="141">
        <f>IF(N1672="základní",J1672,0)</f>
        <v>0</v>
      </c>
      <c r="BF1672" s="141">
        <f>IF(N1672="snížená",J1672,0)</f>
        <v>0</v>
      </c>
      <c r="BG1672" s="141">
        <f>IF(N1672="zákl. přenesená",J1672,0)</f>
        <v>0</v>
      </c>
      <c r="BH1672" s="141">
        <f>IF(N1672="sníž. přenesená",J1672,0)</f>
        <v>0</v>
      </c>
      <c r="BI1672" s="141">
        <f>IF(N1672="nulová",J1672,0)</f>
        <v>0</v>
      </c>
      <c r="BJ1672" s="18" t="s">
        <v>40</v>
      </c>
      <c r="BK1672" s="141">
        <f>ROUND(I1672*H1672,2)</f>
        <v>0</v>
      </c>
      <c r="BL1672" s="18" t="s">
        <v>2575</v>
      </c>
      <c r="BM1672" s="140" t="s">
        <v>2576</v>
      </c>
    </row>
    <row r="1673" spans="2:65" s="1" customFormat="1">
      <c r="B1673" s="34"/>
      <c r="D1673" s="163" t="s">
        <v>174</v>
      </c>
      <c r="F1673" s="164" t="s">
        <v>2577</v>
      </c>
      <c r="I1673" s="165"/>
      <c r="L1673" s="34"/>
      <c r="M1673" s="166"/>
      <c r="T1673" s="55"/>
      <c r="AT1673" s="18" t="s">
        <v>174</v>
      </c>
      <c r="AU1673" s="18" t="s">
        <v>89</v>
      </c>
    </row>
    <row r="1674" spans="2:65" s="1" customFormat="1" ht="37.799999999999997" customHeight="1">
      <c r="B1674" s="34"/>
      <c r="C1674" s="129" t="s">
        <v>1270</v>
      </c>
      <c r="D1674" s="129" t="s">
        <v>152</v>
      </c>
      <c r="E1674" s="130" t="s">
        <v>2578</v>
      </c>
      <c r="F1674" s="131" t="s">
        <v>2579</v>
      </c>
      <c r="G1674" s="132" t="s">
        <v>2574</v>
      </c>
      <c r="H1674" s="133">
        <v>180</v>
      </c>
      <c r="I1674" s="134"/>
      <c r="J1674" s="135">
        <f>ROUND(I1674*H1674,2)</f>
        <v>0</v>
      </c>
      <c r="K1674" s="131" t="s">
        <v>172</v>
      </c>
      <c r="L1674" s="34"/>
      <c r="M1674" s="136" t="s">
        <v>32</v>
      </c>
      <c r="N1674" s="137" t="s">
        <v>51</v>
      </c>
      <c r="P1674" s="138">
        <f>O1674*H1674</f>
        <v>0</v>
      </c>
      <c r="Q1674" s="138">
        <v>0</v>
      </c>
      <c r="R1674" s="138">
        <f>Q1674*H1674</f>
        <v>0</v>
      </c>
      <c r="S1674" s="138">
        <v>0</v>
      </c>
      <c r="T1674" s="139">
        <f>S1674*H1674</f>
        <v>0</v>
      </c>
      <c r="AR1674" s="140" t="s">
        <v>2575</v>
      </c>
      <c r="AT1674" s="140" t="s">
        <v>152</v>
      </c>
      <c r="AU1674" s="140" t="s">
        <v>89</v>
      </c>
      <c r="AY1674" s="18" t="s">
        <v>150</v>
      </c>
      <c r="BE1674" s="141">
        <f>IF(N1674="základní",J1674,0)</f>
        <v>0</v>
      </c>
      <c r="BF1674" s="141">
        <f>IF(N1674="snížená",J1674,0)</f>
        <v>0</v>
      </c>
      <c r="BG1674" s="141">
        <f>IF(N1674="zákl. přenesená",J1674,0)</f>
        <v>0</v>
      </c>
      <c r="BH1674" s="141">
        <f>IF(N1674="sníž. přenesená",J1674,0)</f>
        <v>0</v>
      </c>
      <c r="BI1674" s="141">
        <f>IF(N1674="nulová",J1674,0)</f>
        <v>0</v>
      </c>
      <c r="BJ1674" s="18" t="s">
        <v>40</v>
      </c>
      <c r="BK1674" s="141">
        <f>ROUND(I1674*H1674,2)</f>
        <v>0</v>
      </c>
      <c r="BL1674" s="18" t="s">
        <v>2575</v>
      </c>
      <c r="BM1674" s="140" t="s">
        <v>2580</v>
      </c>
    </row>
    <row r="1675" spans="2:65" s="1" customFormat="1">
      <c r="B1675" s="34"/>
      <c r="D1675" s="163" t="s">
        <v>174</v>
      </c>
      <c r="F1675" s="164" t="s">
        <v>2581</v>
      </c>
      <c r="I1675" s="165"/>
      <c r="L1675" s="34"/>
      <c r="M1675" s="166"/>
      <c r="T1675" s="55"/>
      <c r="AT1675" s="18" t="s">
        <v>174</v>
      </c>
      <c r="AU1675" s="18" t="s">
        <v>89</v>
      </c>
    </row>
    <row r="1676" spans="2:65" s="11" customFormat="1" ht="22.8" customHeight="1">
      <c r="B1676" s="117"/>
      <c r="D1676" s="118" t="s">
        <v>79</v>
      </c>
      <c r="E1676" s="127" t="s">
        <v>2582</v>
      </c>
      <c r="F1676" s="127" t="s">
        <v>2583</v>
      </c>
      <c r="I1676" s="120"/>
      <c r="J1676" s="128">
        <f>BK1676</f>
        <v>0</v>
      </c>
      <c r="L1676" s="117"/>
      <c r="M1676" s="122"/>
      <c r="P1676" s="123">
        <f>SUM(P1677:P1678)</f>
        <v>0</v>
      </c>
      <c r="R1676" s="123">
        <f>SUM(R1677:R1678)</f>
        <v>0</v>
      </c>
      <c r="T1676" s="124">
        <f>SUM(T1677:T1678)</f>
        <v>0</v>
      </c>
      <c r="AR1676" s="118" t="s">
        <v>183</v>
      </c>
      <c r="AT1676" s="125" t="s">
        <v>79</v>
      </c>
      <c r="AU1676" s="125" t="s">
        <v>40</v>
      </c>
      <c r="AY1676" s="118" t="s">
        <v>150</v>
      </c>
      <c r="BK1676" s="126">
        <f>SUM(BK1677:BK1678)</f>
        <v>0</v>
      </c>
    </row>
    <row r="1677" spans="2:65" s="1" customFormat="1" ht="16.5" customHeight="1">
      <c r="B1677" s="34"/>
      <c r="C1677" s="129" t="s">
        <v>1274</v>
      </c>
      <c r="D1677" s="129" t="s">
        <v>152</v>
      </c>
      <c r="E1677" s="130" t="s">
        <v>2584</v>
      </c>
      <c r="F1677" s="131" t="s">
        <v>2585</v>
      </c>
      <c r="G1677" s="132" t="s">
        <v>918</v>
      </c>
      <c r="H1677" s="188"/>
      <c r="I1677" s="134"/>
      <c r="J1677" s="135">
        <f>ROUND(I1677*H1677,2)</f>
        <v>0</v>
      </c>
      <c r="K1677" s="131" t="s">
        <v>172</v>
      </c>
      <c r="L1677" s="34"/>
      <c r="M1677" s="136" t="s">
        <v>32</v>
      </c>
      <c r="N1677" s="137" t="s">
        <v>51</v>
      </c>
      <c r="P1677" s="138">
        <f>O1677*H1677</f>
        <v>0</v>
      </c>
      <c r="Q1677" s="138">
        <v>0</v>
      </c>
      <c r="R1677" s="138">
        <f>Q1677*H1677</f>
        <v>0</v>
      </c>
      <c r="S1677" s="138">
        <v>0</v>
      </c>
      <c r="T1677" s="139">
        <f>S1677*H1677</f>
        <v>0</v>
      </c>
      <c r="AR1677" s="140" t="s">
        <v>2575</v>
      </c>
      <c r="AT1677" s="140" t="s">
        <v>152</v>
      </c>
      <c r="AU1677" s="140" t="s">
        <v>89</v>
      </c>
      <c r="AY1677" s="18" t="s">
        <v>150</v>
      </c>
      <c r="BE1677" s="141">
        <f>IF(N1677="základní",J1677,0)</f>
        <v>0</v>
      </c>
      <c r="BF1677" s="141">
        <f>IF(N1677="snížená",J1677,0)</f>
        <v>0</v>
      </c>
      <c r="BG1677" s="141">
        <f>IF(N1677="zákl. přenesená",J1677,0)</f>
        <v>0</v>
      </c>
      <c r="BH1677" s="141">
        <f>IF(N1677="sníž. přenesená",J1677,0)</f>
        <v>0</v>
      </c>
      <c r="BI1677" s="141">
        <f>IF(N1677="nulová",J1677,0)</f>
        <v>0</v>
      </c>
      <c r="BJ1677" s="18" t="s">
        <v>40</v>
      </c>
      <c r="BK1677" s="141">
        <f>ROUND(I1677*H1677,2)</f>
        <v>0</v>
      </c>
      <c r="BL1677" s="18" t="s">
        <v>2575</v>
      </c>
      <c r="BM1677" s="140" t="s">
        <v>2586</v>
      </c>
    </row>
    <row r="1678" spans="2:65" s="1" customFormat="1">
      <c r="B1678" s="34"/>
      <c r="D1678" s="163" t="s">
        <v>174</v>
      </c>
      <c r="F1678" s="164" t="s">
        <v>2587</v>
      </c>
      <c r="I1678" s="165"/>
      <c r="L1678" s="34"/>
      <c r="M1678" s="166"/>
      <c r="T1678" s="55"/>
      <c r="AT1678" s="18" t="s">
        <v>174</v>
      </c>
      <c r="AU1678" s="18" t="s">
        <v>89</v>
      </c>
    </row>
    <row r="1679" spans="2:65" s="11" customFormat="1" ht="22.8" customHeight="1">
      <c r="B1679" s="117"/>
      <c r="D1679" s="118" t="s">
        <v>79</v>
      </c>
      <c r="E1679" s="127" t="s">
        <v>2588</v>
      </c>
      <c r="F1679" s="127" t="s">
        <v>2589</v>
      </c>
      <c r="I1679" s="120"/>
      <c r="J1679" s="128">
        <f>BK1679</f>
        <v>0</v>
      </c>
      <c r="L1679" s="117"/>
      <c r="M1679" s="122"/>
      <c r="P1679" s="123">
        <f>SUM(P1680:P1681)</f>
        <v>0</v>
      </c>
      <c r="R1679" s="123">
        <f>SUM(R1680:R1681)</f>
        <v>0</v>
      </c>
      <c r="T1679" s="124">
        <f>SUM(T1680:T1681)</f>
        <v>0</v>
      </c>
      <c r="AR1679" s="118" t="s">
        <v>183</v>
      </c>
      <c r="AT1679" s="125" t="s">
        <v>79</v>
      </c>
      <c r="AU1679" s="125" t="s">
        <v>40</v>
      </c>
      <c r="AY1679" s="118" t="s">
        <v>150</v>
      </c>
      <c r="BK1679" s="126">
        <f>SUM(BK1680:BK1681)</f>
        <v>0</v>
      </c>
    </row>
    <row r="1680" spans="2:65" s="1" customFormat="1" ht="16.5" customHeight="1">
      <c r="B1680" s="34"/>
      <c r="C1680" s="129" t="s">
        <v>1281</v>
      </c>
      <c r="D1680" s="129" t="s">
        <v>152</v>
      </c>
      <c r="E1680" s="130" t="s">
        <v>2590</v>
      </c>
      <c r="F1680" s="131" t="s">
        <v>2591</v>
      </c>
      <c r="G1680" s="132" t="s">
        <v>918</v>
      </c>
      <c r="H1680" s="188"/>
      <c r="I1680" s="134"/>
      <c r="J1680" s="135">
        <f>ROUND(I1680*H1680,2)</f>
        <v>0</v>
      </c>
      <c r="K1680" s="131" t="s">
        <v>172</v>
      </c>
      <c r="L1680" s="34"/>
      <c r="M1680" s="136" t="s">
        <v>32</v>
      </c>
      <c r="N1680" s="137" t="s">
        <v>51</v>
      </c>
      <c r="P1680" s="138">
        <f>O1680*H1680</f>
        <v>0</v>
      </c>
      <c r="Q1680" s="138">
        <v>0</v>
      </c>
      <c r="R1680" s="138">
        <f>Q1680*H1680</f>
        <v>0</v>
      </c>
      <c r="S1680" s="138">
        <v>0</v>
      </c>
      <c r="T1680" s="139">
        <f>S1680*H1680</f>
        <v>0</v>
      </c>
      <c r="AR1680" s="140" t="s">
        <v>2575</v>
      </c>
      <c r="AT1680" s="140" t="s">
        <v>152</v>
      </c>
      <c r="AU1680" s="140" t="s">
        <v>89</v>
      </c>
      <c r="AY1680" s="18" t="s">
        <v>150</v>
      </c>
      <c r="BE1680" s="141">
        <f>IF(N1680="základní",J1680,0)</f>
        <v>0</v>
      </c>
      <c r="BF1680" s="141">
        <f>IF(N1680="snížená",J1680,0)</f>
        <v>0</v>
      </c>
      <c r="BG1680" s="141">
        <f>IF(N1680="zákl. přenesená",J1680,0)</f>
        <v>0</v>
      </c>
      <c r="BH1680" s="141">
        <f>IF(N1680="sníž. přenesená",J1680,0)</f>
        <v>0</v>
      </c>
      <c r="BI1680" s="141">
        <f>IF(N1680="nulová",J1680,0)</f>
        <v>0</v>
      </c>
      <c r="BJ1680" s="18" t="s">
        <v>40</v>
      </c>
      <c r="BK1680" s="141">
        <f>ROUND(I1680*H1680,2)</f>
        <v>0</v>
      </c>
      <c r="BL1680" s="18" t="s">
        <v>2575</v>
      </c>
      <c r="BM1680" s="140" t="s">
        <v>2592</v>
      </c>
    </row>
    <row r="1681" spans="2:47" s="1" customFormat="1">
      <c r="B1681" s="34"/>
      <c r="D1681" s="163" t="s">
        <v>174</v>
      </c>
      <c r="F1681" s="164" t="s">
        <v>2593</v>
      </c>
      <c r="I1681" s="165"/>
      <c r="L1681" s="34"/>
      <c r="M1681" s="198"/>
      <c r="N1681" s="191"/>
      <c r="O1681" s="191"/>
      <c r="P1681" s="191"/>
      <c r="Q1681" s="191"/>
      <c r="R1681" s="191"/>
      <c r="S1681" s="191"/>
      <c r="T1681" s="199"/>
      <c r="AT1681" s="18" t="s">
        <v>174</v>
      </c>
      <c r="AU1681" s="18" t="s">
        <v>89</v>
      </c>
    </row>
    <row r="1682" spans="2:47" s="1" customFormat="1" ht="6.9" customHeight="1">
      <c r="B1682" s="43"/>
      <c r="C1682" s="44"/>
      <c r="D1682" s="44"/>
      <c r="E1682" s="44"/>
      <c r="F1682" s="44"/>
      <c r="G1682" s="44"/>
      <c r="H1682" s="44"/>
      <c r="I1682" s="44"/>
      <c r="J1682" s="44"/>
      <c r="K1682" s="44"/>
      <c r="L1682" s="34"/>
    </row>
  </sheetData>
  <sheetProtection algorithmName="SHA-512" hashValue="ddJ95kEkJa0wHmlF4mFS7P2nRpsssq+XrhZr8tNiFHqhAIxMy+M0BohlYqKS2Lnw9xD7BgXO//WCT0c7aVd1Lg==" saltValue="HjWz2CCV1pKXjMqDwLIV1wi0mbNBXjm2MBpMLmA1OWQ0DVktOejuReIpXIFBytsV+9LjRpKygr75Bj8Fpi3G1A==" spinCount="100000" sheet="1" objects="1" scenarios="1" formatColumns="0" formatRows="0" autoFilter="0"/>
  <autoFilter ref="C100:K1681" xr:uid="{00000000-0009-0000-0000-000003000000}"/>
  <mergeCells count="9">
    <mergeCell ref="E50:H50"/>
    <mergeCell ref="E91:H91"/>
    <mergeCell ref="E93:H93"/>
    <mergeCell ref="L2:V2"/>
    <mergeCell ref="E7:H7"/>
    <mergeCell ref="E9:H9"/>
    <mergeCell ref="E18:H18"/>
    <mergeCell ref="E27:H27"/>
    <mergeCell ref="E48:H48"/>
  </mergeCells>
  <hyperlinks>
    <hyperlink ref="F105" r:id="rId1" xr:uid="{00000000-0004-0000-0300-000000000000}"/>
    <hyperlink ref="F184" r:id="rId2" xr:uid="{00000000-0004-0000-0300-000001000000}"/>
    <hyperlink ref="F230" r:id="rId3" xr:uid="{00000000-0004-0000-0300-000002000000}"/>
    <hyperlink ref="F295" r:id="rId4" xr:uid="{00000000-0004-0000-0300-000003000000}"/>
    <hyperlink ref="F341" r:id="rId5" xr:uid="{00000000-0004-0000-0300-000004000000}"/>
    <hyperlink ref="F352" r:id="rId6" xr:uid="{00000000-0004-0000-0300-000005000000}"/>
    <hyperlink ref="F356" r:id="rId7" xr:uid="{00000000-0004-0000-0300-000006000000}"/>
    <hyperlink ref="F362" r:id="rId8" xr:uid="{00000000-0004-0000-0300-000007000000}"/>
    <hyperlink ref="F370" r:id="rId9" xr:uid="{00000000-0004-0000-0300-000008000000}"/>
    <hyperlink ref="F378" r:id="rId10" xr:uid="{00000000-0004-0000-0300-000009000000}"/>
    <hyperlink ref="F386" r:id="rId11" xr:uid="{00000000-0004-0000-0300-00000A000000}"/>
    <hyperlink ref="F391" r:id="rId12" xr:uid="{00000000-0004-0000-0300-00000B000000}"/>
    <hyperlink ref="F400" r:id="rId13" xr:uid="{00000000-0004-0000-0300-00000C000000}"/>
    <hyperlink ref="F406" r:id="rId14" xr:uid="{00000000-0004-0000-0300-00000D000000}"/>
    <hyperlink ref="F412" r:id="rId15" xr:uid="{00000000-0004-0000-0300-00000E000000}"/>
    <hyperlink ref="F418" r:id="rId16" xr:uid="{00000000-0004-0000-0300-00000F000000}"/>
    <hyperlink ref="F425" r:id="rId17" xr:uid="{00000000-0004-0000-0300-000010000000}"/>
    <hyperlink ref="F431" r:id="rId18" xr:uid="{00000000-0004-0000-0300-000011000000}"/>
    <hyperlink ref="F437" r:id="rId19" xr:uid="{00000000-0004-0000-0300-000012000000}"/>
    <hyperlink ref="F441" r:id="rId20" xr:uid="{00000000-0004-0000-0300-000013000000}"/>
    <hyperlink ref="F445" r:id="rId21" xr:uid="{00000000-0004-0000-0300-000014000000}"/>
    <hyperlink ref="F450" r:id="rId22" xr:uid="{00000000-0004-0000-0300-000015000000}"/>
    <hyperlink ref="F487" r:id="rId23" xr:uid="{00000000-0004-0000-0300-000016000000}"/>
    <hyperlink ref="F517" r:id="rId24" xr:uid="{00000000-0004-0000-0300-000017000000}"/>
    <hyperlink ref="F583" r:id="rId25" xr:uid="{00000000-0004-0000-0300-000018000000}"/>
    <hyperlink ref="F650" r:id="rId26" xr:uid="{00000000-0004-0000-0300-000019000000}"/>
    <hyperlink ref="F659" r:id="rId27" xr:uid="{00000000-0004-0000-0300-00001A000000}"/>
    <hyperlink ref="F665" r:id="rId28" xr:uid="{00000000-0004-0000-0300-00001B000000}"/>
    <hyperlink ref="F688" r:id="rId29" xr:uid="{00000000-0004-0000-0300-00001C000000}"/>
    <hyperlink ref="F767" r:id="rId30" xr:uid="{00000000-0004-0000-0300-00001D000000}"/>
    <hyperlink ref="F832" r:id="rId31" xr:uid="{00000000-0004-0000-0300-00001E000000}"/>
    <hyperlink ref="F878" r:id="rId32" xr:uid="{00000000-0004-0000-0300-00001F000000}"/>
    <hyperlink ref="F883" r:id="rId33" xr:uid="{00000000-0004-0000-0300-000020000000}"/>
    <hyperlink ref="F888" r:id="rId34" xr:uid="{00000000-0004-0000-0300-000021000000}"/>
    <hyperlink ref="F892" r:id="rId35" xr:uid="{00000000-0004-0000-0300-000022000000}"/>
    <hyperlink ref="F894" r:id="rId36" xr:uid="{00000000-0004-0000-0300-000023000000}"/>
    <hyperlink ref="F896" r:id="rId37" xr:uid="{00000000-0004-0000-0300-000024000000}"/>
    <hyperlink ref="F899" r:id="rId38" xr:uid="{00000000-0004-0000-0300-000025000000}"/>
    <hyperlink ref="F906" r:id="rId39" xr:uid="{00000000-0004-0000-0300-000026000000}"/>
    <hyperlink ref="F910" r:id="rId40" xr:uid="{00000000-0004-0000-0300-000027000000}"/>
    <hyperlink ref="F914" r:id="rId41" xr:uid="{00000000-0004-0000-0300-000028000000}"/>
    <hyperlink ref="F921" r:id="rId42" xr:uid="{00000000-0004-0000-0300-000029000000}"/>
    <hyperlink ref="F925" r:id="rId43" xr:uid="{00000000-0004-0000-0300-00002A000000}"/>
    <hyperlink ref="F932" r:id="rId44" xr:uid="{00000000-0004-0000-0300-00002B000000}"/>
    <hyperlink ref="F940" r:id="rId45" xr:uid="{00000000-0004-0000-0300-00002C000000}"/>
    <hyperlink ref="F944" r:id="rId46" xr:uid="{00000000-0004-0000-0300-00002D000000}"/>
    <hyperlink ref="F954" r:id="rId47" xr:uid="{00000000-0004-0000-0300-00002E000000}"/>
    <hyperlink ref="F964" r:id="rId48" xr:uid="{00000000-0004-0000-0300-00002F000000}"/>
    <hyperlink ref="F972" r:id="rId49" xr:uid="{00000000-0004-0000-0300-000030000000}"/>
    <hyperlink ref="F975" r:id="rId50" xr:uid="{00000000-0004-0000-0300-000031000000}"/>
    <hyperlink ref="F983" r:id="rId51" xr:uid="{00000000-0004-0000-0300-000032000000}"/>
    <hyperlink ref="F993" r:id="rId52" xr:uid="{00000000-0004-0000-0300-000033000000}"/>
    <hyperlink ref="F1003" r:id="rId53" xr:uid="{00000000-0004-0000-0300-000034000000}"/>
    <hyperlink ref="F1006" r:id="rId54" xr:uid="{00000000-0004-0000-0300-000035000000}"/>
    <hyperlink ref="F1018" r:id="rId55" xr:uid="{00000000-0004-0000-0300-000036000000}"/>
    <hyperlink ref="F1029" r:id="rId56" xr:uid="{00000000-0004-0000-0300-000037000000}"/>
    <hyperlink ref="F1032" r:id="rId57" xr:uid="{00000000-0004-0000-0300-000038000000}"/>
    <hyperlink ref="F1037" r:id="rId58" xr:uid="{00000000-0004-0000-0300-000039000000}"/>
    <hyperlink ref="F1042" r:id="rId59" xr:uid="{00000000-0004-0000-0300-00003A000000}"/>
    <hyperlink ref="F1048" r:id="rId60" xr:uid="{00000000-0004-0000-0300-00003B000000}"/>
    <hyperlink ref="F1053" r:id="rId61" xr:uid="{00000000-0004-0000-0300-00003C000000}"/>
    <hyperlink ref="F1058" r:id="rId62" xr:uid="{00000000-0004-0000-0300-00003D000000}"/>
    <hyperlink ref="F1063" r:id="rId63" xr:uid="{00000000-0004-0000-0300-00003E000000}"/>
    <hyperlink ref="F1069" r:id="rId64" xr:uid="{00000000-0004-0000-0300-00003F000000}"/>
    <hyperlink ref="F1074" r:id="rId65" xr:uid="{00000000-0004-0000-0300-000040000000}"/>
    <hyperlink ref="F1079" r:id="rId66" xr:uid="{00000000-0004-0000-0300-000041000000}"/>
    <hyperlink ref="F1084" r:id="rId67" xr:uid="{00000000-0004-0000-0300-000042000000}"/>
    <hyperlink ref="F1089" r:id="rId68" xr:uid="{00000000-0004-0000-0300-000043000000}"/>
    <hyperlink ref="F1094" r:id="rId69" xr:uid="{00000000-0004-0000-0300-000044000000}"/>
    <hyperlink ref="F1099" r:id="rId70" xr:uid="{00000000-0004-0000-0300-000045000000}"/>
    <hyperlink ref="F1104" r:id="rId71" xr:uid="{00000000-0004-0000-0300-000046000000}"/>
    <hyperlink ref="F1112" r:id="rId72" xr:uid="{00000000-0004-0000-0300-000047000000}"/>
    <hyperlink ref="F1118" r:id="rId73" xr:uid="{00000000-0004-0000-0300-000048000000}"/>
    <hyperlink ref="F1123" r:id="rId74" xr:uid="{00000000-0004-0000-0300-000049000000}"/>
    <hyperlink ref="F1129" r:id="rId75" xr:uid="{00000000-0004-0000-0300-00004A000000}"/>
    <hyperlink ref="F1134" r:id="rId76" xr:uid="{00000000-0004-0000-0300-00004B000000}"/>
    <hyperlink ref="F1139" r:id="rId77" xr:uid="{00000000-0004-0000-0300-00004C000000}"/>
    <hyperlink ref="F1145" r:id="rId78" xr:uid="{00000000-0004-0000-0300-00004D000000}"/>
    <hyperlink ref="F1151" r:id="rId79" xr:uid="{00000000-0004-0000-0300-00004E000000}"/>
    <hyperlink ref="F1157" r:id="rId80" xr:uid="{00000000-0004-0000-0300-00004F000000}"/>
    <hyperlink ref="F1163" r:id="rId81" xr:uid="{00000000-0004-0000-0300-000050000000}"/>
    <hyperlink ref="F1168" r:id="rId82" xr:uid="{00000000-0004-0000-0300-000051000000}"/>
    <hyperlink ref="F1173" r:id="rId83" xr:uid="{00000000-0004-0000-0300-000052000000}"/>
    <hyperlink ref="F1179" r:id="rId84" xr:uid="{00000000-0004-0000-0300-000053000000}"/>
    <hyperlink ref="F1186" r:id="rId85" xr:uid="{00000000-0004-0000-0300-000054000000}"/>
    <hyperlink ref="F1193" r:id="rId86" xr:uid="{00000000-0004-0000-0300-000055000000}"/>
    <hyperlink ref="F1200" r:id="rId87" xr:uid="{00000000-0004-0000-0300-000056000000}"/>
    <hyperlink ref="F1207" r:id="rId88" xr:uid="{00000000-0004-0000-0300-000057000000}"/>
    <hyperlink ref="F1213" r:id="rId89" xr:uid="{00000000-0004-0000-0300-000058000000}"/>
    <hyperlink ref="F1239" r:id="rId90" xr:uid="{00000000-0004-0000-0300-000059000000}"/>
    <hyperlink ref="F1246" r:id="rId91" xr:uid="{00000000-0004-0000-0300-00005A000000}"/>
    <hyperlink ref="F1262" r:id="rId92" xr:uid="{00000000-0004-0000-0300-00005B000000}"/>
    <hyperlink ref="F1267" r:id="rId93" xr:uid="{00000000-0004-0000-0300-00005C000000}"/>
    <hyperlink ref="F1291" r:id="rId94" xr:uid="{00000000-0004-0000-0300-00005D000000}"/>
    <hyperlink ref="F1296" r:id="rId95" xr:uid="{00000000-0004-0000-0300-00005E000000}"/>
    <hyperlink ref="F1301" r:id="rId96" xr:uid="{00000000-0004-0000-0300-00005F000000}"/>
    <hyperlink ref="F1307" r:id="rId97" xr:uid="{00000000-0004-0000-0300-000060000000}"/>
    <hyperlink ref="F1313" r:id="rId98" xr:uid="{00000000-0004-0000-0300-000061000000}"/>
    <hyperlink ref="F1319" r:id="rId99" xr:uid="{00000000-0004-0000-0300-000062000000}"/>
    <hyperlink ref="F1325" r:id="rId100" xr:uid="{00000000-0004-0000-0300-000063000000}"/>
    <hyperlink ref="F1331" r:id="rId101" xr:uid="{00000000-0004-0000-0300-000064000000}"/>
    <hyperlink ref="F1338" r:id="rId102" xr:uid="{00000000-0004-0000-0300-000065000000}"/>
    <hyperlink ref="F1341" r:id="rId103" xr:uid="{00000000-0004-0000-0300-000066000000}"/>
    <hyperlink ref="F1351" r:id="rId104" xr:uid="{00000000-0004-0000-0300-000067000000}"/>
    <hyperlink ref="F1397" r:id="rId105" xr:uid="{00000000-0004-0000-0300-000068000000}"/>
    <hyperlink ref="F1443" r:id="rId106" xr:uid="{00000000-0004-0000-0300-000069000000}"/>
    <hyperlink ref="F1450" r:id="rId107" xr:uid="{00000000-0004-0000-0300-00006A000000}"/>
    <hyperlink ref="F1455" r:id="rId108" xr:uid="{00000000-0004-0000-0300-00006B000000}"/>
    <hyperlink ref="F1503" r:id="rId109" xr:uid="{00000000-0004-0000-0300-00006C000000}"/>
    <hyperlink ref="F1514" r:id="rId110" xr:uid="{00000000-0004-0000-0300-00006D000000}"/>
    <hyperlink ref="F1522" r:id="rId111" xr:uid="{00000000-0004-0000-0300-00006E000000}"/>
    <hyperlink ref="F1528" r:id="rId112" xr:uid="{00000000-0004-0000-0300-00006F000000}"/>
    <hyperlink ref="F1532" r:id="rId113" xr:uid="{00000000-0004-0000-0300-000070000000}"/>
    <hyperlink ref="F1578" r:id="rId114" xr:uid="{00000000-0004-0000-0300-000071000000}"/>
    <hyperlink ref="F1581" r:id="rId115" xr:uid="{00000000-0004-0000-0300-000072000000}"/>
    <hyperlink ref="F1590" r:id="rId116" xr:uid="{00000000-0004-0000-0300-000073000000}"/>
    <hyperlink ref="F1599" r:id="rId117" xr:uid="{00000000-0004-0000-0300-000074000000}"/>
    <hyperlink ref="F1608" r:id="rId118" xr:uid="{00000000-0004-0000-0300-000075000000}"/>
    <hyperlink ref="F1614" r:id="rId119" xr:uid="{00000000-0004-0000-0300-000076000000}"/>
    <hyperlink ref="F1620" r:id="rId120" xr:uid="{00000000-0004-0000-0300-000077000000}"/>
    <hyperlink ref="F1629" r:id="rId121" xr:uid="{00000000-0004-0000-0300-000078000000}"/>
    <hyperlink ref="F1633" r:id="rId122" xr:uid="{00000000-0004-0000-0300-000079000000}"/>
    <hyperlink ref="F1637" r:id="rId123" xr:uid="{00000000-0004-0000-0300-00007A000000}"/>
    <hyperlink ref="F1647" r:id="rId124" xr:uid="{00000000-0004-0000-0300-00007B000000}"/>
    <hyperlink ref="F1657" r:id="rId125" xr:uid="{00000000-0004-0000-0300-00007C000000}"/>
    <hyperlink ref="F1661" r:id="rId126" xr:uid="{00000000-0004-0000-0300-00007D000000}"/>
    <hyperlink ref="F1673" r:id="rId127" xr:uid="{00000000-0004-0000-0300-00007E000000}"/>
    <hyperlink ref="F1675" r:id="rId128" xr:uid="{00000000-0004-0000-0300-00007F000000}"/>
    <hyperlink ref="F1678" r:id="rId129" xr:uid="{00000000-0004-0000-0300-000080000000}"/>
    <hyperlink ref="F1681" r:id="rId130" xr:uid="{00000000-0004-0000-0300-00008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13"/>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98</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2594</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ROUND(J84,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ROUND((SUM(BE84:BE212)),  0)</f>
        <v>0</v>
      </c>
      <c r="I33" s="91">
        <v>0.21</v>
      </c>
      <c r="J33" s="90">
        <f>ROUND(((SUM(BE84:BE212))*I33),  0)</f>
        <v>0</v>
      </c>
      <c r="L33" s="34"/>
    </row>
    <row r="34" spans="2:12" s="1" customFormat="1" ht="14.4" customHeight="1">
      <c r="B34" s="34"/>
      <c r="E34" s="28" t="s">
        <v>52</v>
      </c>
      <c r="F34" s="90">
        <f>ROUND((SUM(BF84:BF212)),  0)</f>
        <v>0</v>
      </c>
      <c r="I34" s="91">
        <v>0.12</v>
      </c>
      <c r="J34" s="90">
        <f>ROUND(((SUM(BF84:BF212))*I34),  0)</f>
        <v>0</v>
      </c>
      <c r="L34" s="34"/>
    </row>
    <row r="35" spans="2:12" s="1" customFormat="1" ht="14.4" hidden="1" customHeight="1">
      <c r="B35" s="34"/>
      <c r="E35" s="28" t="s">
        <v>53</v>
      </c>
      <c r="F35" s="90">
        <f>ROUND((SUM(BG84:BG212)),  0)</f>
        <v>0</v>
      </c>
      <c r="I35" s="91">
        <v>0.21</v>
      </c>
      <c r="J35" s="90">
        <f>0</f>
        <v>0</v>
      </c>
      <c r="L35" s="34"/>
    </row>
    <row r="36" spans="2:12" s="1" customFormat="1" ht="14.4" hidden="1" customHeight="1">
      <c r="B36" s="34"/>
      <c r="E36" s="28" t="s">
        <v>54</v>
      </c>
      <c r="F36" s="90">
        <f>ROUND((SUM(BH84:BH212)),  0)</f>
        <v>0</v>
      </c>
      <c r="I36" s="91">
        <v>0.12</v>
      </c>
      <c r="J36" s="90">
        <f>0</f>
        <v>0</v>
      </c>
      <c r="L36" s="34"/>
    </row>
    <row r="37" spans="2:12" s="1" customFormat="1" ht="14.4" hidden="1" customHeight="1">
      <c r="B37" s="34"/>
      <c r="E37" s="28" t="s">
        <v>55</v>
      </c>
      <c r="F37" s="90">
        <f>ROUND((SUM(BI84:BI212)),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101 - Komunikace a parkoviště</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J84</f>
        <v>0</v>
      </c>
      <c r="L59" s="34"/>
      <c r="AU59" s="18" t="s">
        <v>130</v>
      </c>
    </row>
    <row r="60" spans="2:47" s="8" customFormat="1" ht="24.9" customHeight="1">
      <c r="B60" s="101"/>
      <c r="D60" s="102" t="s">
        <v>131</v>
      </c>
      <c r="E60" s="103"/>
      <c r="F60" s="103"/>
      <c r="G60" s="103"/>
      <c r="H60" s="103"/>
      <c r="I60" s="103"/>
      <c r="J60" s="104">
        <f>J85</f>
        <v>0</v>
      </c>
      <c r="L60" s="101"/>
    </row>
    <row r="61" spans="2:47" s="9" customFormat="1" ht="19.95" customHeight="1">
      <c r="B61" s="105"/>
      <c r="D61" s="106" t="s">
        <v>132</v>
      </c>
      <c r="E61" s="107"/>
      <c r="F61" s="107"/>
      <c r="G61" s="107"/>
      <c r="H61" s="107"/>
      <c r="I61" s="107"/>
      <c r="J61" s="108">
        <f>J95</f>
        <v>0</v>
      </c>
      <c r="L61" s="105"/>
    </row>
    <row r="62" spans="2:47" s="9" customFormat="1" ht="19.95" customHeight="1">
      <c r="B62" s="105"/>
      <c r="D62" s="106" t="s">
        <v>346</v>
      </c>
      <c r="E62" s="107"/>
      <c r="F62" s="107"/>
      <c r="G62" s="107"/>
      <c r="H62" s="107"/>
      <c r="I62" s="107"/>
      <c r="J62" s="108">
        <f>J119</f>
        <v>0</v>
      </c>
      <c r="L62" s="105"/>
    </row>
    <row r="63" spans="2:47" s="9" customFormat="1" ht="19.95" customHeight="1">
      <c r="B63" s="105"/>
      <c r="D63" s="106" t="s">
        <v>2595</v>
      </c>
      <c r="E63" s="107"/>
      <c r="F63" s="107"/>
      <c r="G63" s="107"/>
      <c r="H63" s="107"/>
      <c r="I63" s="107"/>
      <c r="J63" s="108">
        <f>J121</f>
        <v>0</v>
      </c>
      <c r="L63" s="105"/>
    </row>
    <row r="64" spans="2:47" s="9" customFormat="1" ht="19.95" customHeight="1">
      <c r="B64" s="105"/>
      <c r="D64" s="106" t="s">
        <v>133</v>
      </c>
      <c r="E64" s="107"/>
      <c r="F64" s="107"/>
      <c r="G64" s="107"/>
      <c r="H64" s="107"/>
      <c r="I64" s="107"/>
      <c r="J64" s="108">
        <f>J205</f>
        <v>0</v>
      </c>
      <c r="L64" s="105"/>
    </row>
    <row r="65" spans="2:12" s="1" customFormat="1" ht="21.75" customHeight="1">
      <c r="B65" s="34"/>
      <c r="L65" s="34"/>
    </row>
    <row r="66" spans="2:12" s="1" customFormat="1" ht="6.9" customHeight="1">
      <c r="B66" s="43"/>
      <c r="C66" s="44"/>
      <c r="D66" s="44"/>
      <c r="E66" s="44"/>
      <c r="F66" s="44"/>
      <c r="G66" s="44"/>
      <c r="H66" s="44"/>
      <c r="I66" s="44"/>
      <c r="J66" s="44"/>
      <c r="K66" s="44"/>
      <c r="L66" s="34"/>
    </row>
    <row r="70" spans="2:12" s="1" customFormat="1" ht="6.9" customHeight="1">
      <c r="B70" s="45"/>
      <c r="C70" s="46"/>
      <c r="D70" s="46"/>
      <c r="E70" s="46"/>
      <c r="F70" s="46"/>
      <c r="G70" s="46"/>
      <c r="H70" s="46"/>
      <c r="I70" s="46"/>
      <c r="J70" s="46"/>
      <c r="K70" s="46"/>
      <c r="L70" s="34"/>
    </row>
    <row r="71" spans="2:12" s="1" customFormat="1" ht="24.9" customHeight="1">
      <c r="B71" s="34"/>
      <c r="C71" s="22" t="s">
        <v>135</v>
      </c>
      <c r="L71" s="34"/>
    </row>
    <row r="72" spans="2:12" s="1" customFormat="1" ht="6.9" customHeight="1">
      <c r="B72" s="34"/>
      <c r="L72" s="34"/>
    </row>
    <row r="73" spans="2:12" s="1" customFormat="1" ht="12" customHeight="1">
      <c r="B73" s="34"/>
      <c r="C73" s="28" t="s">
        <v>16</v>
      </c>
      <c r="L73" s="34"/>
    </row>
    <row r="74" spans="2:12" s="1" customFormat="1" ht="16.5" customHeight="1">
      <c r="B74" s="34"/>
      <c r="E74" s="840" t="str">
        <f>E7</f>
        <v>Dostavba sportovně rekreačního areálu Petynka</v>
      </c>
      <c r="F74" s="841"/>
      <c r="G74" s="841"/>
      <c r="H74" s="841"/>
      <c r="L74" s="34"/>
    </row>
    <row r="75" spans="2:12" s="1" customFormat="1" ht="12" customHeight="1">
      <c r="B75" s="34"/>
      <c r="C75" s="28" t="s">
        <v>124</v>
      </c>
      <c r="L75" s="34"/>
    </row>
    <row r="76" spans="2:12" s="1" customFormat="1" ht="16.5" customHeight="1">
      <c r="B76" s="34"/>
      <c r="E76" s="833" t="str">
        <f>E9</f>
        <v>SO 101 - Komunikace a parkoviště</v>
      </c>
      <c r="F76" s="839"/>
      <c r="G76" s="839"/>
      <c r="H76" s="839"/>
      <c r="L76" s="34"/>
    </row>
    <row r="77" spans="2:12" s="1" customFormat="1" ht="6.9" customHeight="1">
      <c r="B77" s="34"/>
      <c r="L77" s="34"/>
    </row>
    <row r="78" spans="2:12" s="1" customFormat="1" ht="12" customHeight="1">
      <c r="B78" s="34"/>
      <c r="C78" s="28" t="s">
        <v>22</v>
      </c>
      <c r="F78" s="26" t="str">
        <f>F12</f>
        <v>Praha</v>
      </c>
      <c r="I78" s="28" t="s">
        <v>24</v>
      </c>
      <c r="J78" s="51" t="str">
        <f>IF(J12="","",J12)</f>
        <v>24. 3. 2025</v>
      </c>
      <c r="L78" s="34"/>
    </row>
    <row r="79" spans="2:12" s="1" customFormat="1" ht="6.9" customHeight="1">
      <c r="B79" s="34"/>
      <c r="L79" s="34"/>
    </row>
    <row r="80" spans="2:12" s="1" customFormat="1" ht="25.65" customHeight="1">
      <c r="B80" s="34"/>
      <c r="C80" s="28" t="s">
        <v>30</v>
      </c>
      <c r="F80" s="26" t="str">
        <f>E15</f>
        <v>SNEO, a.s.</v>
      </c>
      <c r="I80" s="28" t="s">
        <v>37</v>
      </c>
      <c r="J80" s="32" t="str">
        <f>E21</f>
        <v>Ateliér 11 Hradec Králové s.r.o.</v>
      </c>
      <c r="L80" s="34"/>
    </row>
    <row r="81" spans="2:65" s="1" customFormat="1" ht="15.15" customHeight="1">
      <c r="B81" s="34"/>
      <c r="C81" s="28" t="s">
        <v>35</v>
      </c>
      <c r="F81" s="26" t="str">
        <f>IF(E18="","",E18)</f>
        <v>Vyplň údaj</v>
      </c>
      <c r="I81" s="28" t="s">
        <v>41</v>
      </c>
      <c r="J81" s="32" t="str">
        <f>E24</f>
        <v xml:space="preserve"> </v>
      </c>
      <c r="L81" s="34"/>
    </row>
    <row r="82" spans="2:65" s="1" customFormat="1" ht="10.35" customHeight="1">
      <c r="B82" s="34"/>
      <c r="L82" s="34"/>
    </row>
    <row r="83" spans="2:65" s="10" customFormat="1" ht="29.25" customHeight="1">
      <c r="B83" s="109"/>
      <c r="C83" s="110" t="s">
        <v>136</v>
      </c>
      <c r="D83" s="111" t="s">
        <v>65</v>
      </c>
      <c r="E83" s="111" t="s">
        <v>61</v>
      </c>
      <c r="F83" s="111" t="s">
        <v>62</v>
      </c>
      <c r="G83" s="111" t="s">
        <v>137</v>
      </c>
      <c r="H83" s="111" t="s">
        <v>138</v>
      </c>
      <c r="I83" s="111" t="s">
        <v>139</v>
      </c>
      <c r="J83" s="111" t="s">
        <v>129</v>
      </c>
      <c r="K83" s="112" t="s">
        <v>140</v>
      </c>
      <c r="L83" s="109"/>
      <c r="M83" s="58" t="s">
        <v>32</v>
      </c>
      <c r="N83" s="59" t="s">
        <v>50</v>
      </c>
      <c r="O83" s="59" t="s">
        <v>141</v>
      </c>
      <c r="P83" s="59" t="s">
        <v>142</v>
      </c>
      <c r="Q83" s="59" t="s">
        <v>143</v>
      </c>
      <c r="R83" s="59" t="s">
        <v>144</v>
      </c>
      <c r="S83" s="59" t="s">
        <v>145</v>
      </c>
      <c r="T83" s="60" t="s">
        <v>146</v>
      </c>
    </row>
    <row r="84" spans="2:65" s="1" customFormat="1" ht="22.8" customHeight="1">
      <c r="B84" s="34"/>
      <c r="C84" s="63" t="s">
        <v>147</v>
      </c>
      <c r="J84" s="113">
        <f>BK84</f>
        <v>0</v>
      </c>
      <c r="L84" s="34"/>
      <c r="M84" s="61"/>
      <c r="N84" s="52"/>
      <c r="O84" s="52"/>
      <c r="P84" s="114">
        <f>P85</f>
        <v>0</v>
      </c>
      <c r="Q84" s="52"/>
      <c r="R84" s="114">
        <f>R85</f>
        <v>0</v>
      </c>
      <c r="S84" s="52"/>
      <c r="T84" s="115">
        <f>T85</f>
        <v>0</v>
      </c>
      <c r="AT84" s="18" t="s">
        <v>79</v>
      </c>
      <c r="AU84" s="18" t="s">
        <v>130</v>
      </c>
      <c r="BK84" s="116">
        <f>BK85</f>
        <v>0</v>
      </c>
    </row>
    <row r="85" spans="2:65" s="11" customFormat="1" ht="25.95" customHeight="1">
      <c r="B85" s="117"/>
      <c r="D85" s="118" t="s">
        <v>79</v>
      </c>
      <c r="E85" s="119" t="s">
        <v>148</v>
      </c>
      <c r="F85" s="119" t="s">
        <v>149</v>
      </c>
      <c r="I85" s="120"/>
      <c r="J85" s="121">
        <f>BK85</f>
        <v>0</v>
      </c>
      <c r="L85" s="117"/>
      <c r="M85" s="122"/>
      <c r="P85" s="123">
        <f>P86+SUM(P87:P95)+P119+P121+P205</f>
        <v>0</v>
      </c>
      <c r="R85" s="123">
        <f>R86+SUM(R87:R95)+R119+R121+R205</f>
        <v>0</v>
      </c>
      <c r="T85" s="124">
        <f>T86+SUM(T87:T95)+T119+T121+T205</f>
        <v>0</v>
      </c>
      <c r="AR85" s="118" t="s">
        <v>40</v>
      </c>
      <c r="AT85" s="125" t="s">
        <v>79</v>
      </c>
      <c r="AU85" s="125" t="s">
        <v>80</v>
      </c>
      <c r="AY85" s="118" t="s">
        <v>150</v>
      </c>
      <c r="BK85" s="126">
        <f>BK86+SUM(BK87:BK95)+BK119+BK121+BK205</f>
        <v>0</v>
      </c>
    </row>
    <row r="86" spans="2:65" s="1" customFormat="1" ht="44.25" customHeight="1">
      <c r="B86" s="34"/>
      <c r="C86" s="129" t="s">
        <v>40</v>
      </c>
      <c r="D86" s="129" t="s">
        <v>152</v>
      </c>
      <c r="E86" s="130" t="s">
        <v>2596</v>
      </c>
      <c r="F86" s="131" t="s">
        <v>2597</v>
      </c>
      <c r="G86" s="132" t="s">
        <v>155</v>
      </c>
      <c r="H86" s="133">
        <v>3070</v>
      </c>
      <c r="I86" s="134"/>
      <c r="J86" s="135">
        <f>ROUND(I86*H86,2)</f>
        <v>0</v>
      </c>
      <c r="K86" s="131" t="s">
        <v>32</v>
      </c>
      <c r="L86" s="34"/>
      <c r="M86" s="136" t="s">
        <v>32</v>
      </c>
      <c r="N86" s="137" t="s">
        <v>51</v>
      </c>
      <c r="P86" s="138">
        <f>O86*H86</f>
        <v>0</v>
      </c>
      <c r="Q86" s="138">
        <v>0</v>
      </c>
      <c r="R86" s="138">
        <f>Q86*H86</f>
        <v>0</v>
      </c>
      <c r="S86" s="138">
        <v>0</v>
      </c>
      <c r="T86" s="139">
        <f>S86*H86</f>
        <v>0</v>
      </c>
      <c r="AR86" s="140" t="s">
        <v>157</v>
      </c>
      <c r="AT86" s="140" t="s">
        <v>152</v>
      </c>
      <c r="AU86" s="140" t="s">
        <v>40</v>
      </c>
      <c r="AY86" s="18" t="s">
        <v>150</v>
      </c>
      <c r="BE86" s="141">
        <f>IF(N86="základní",J86,0)</f>
        <v>0</v>
      </c>
      <c r="BF86" s="141">
        <f>IF(N86="snížená",J86,0)</f>
        <v>0</v>
      </c>
      <c r="BG86" s="141">
        <f>IF(N86="zákl. přenesená",J86,0)</f>
        <v>0</v>
      </c>
      <c r="BH86" s="141">
        <f>IF(N86="sníž. přenesená",J86,0)</f>
        <v>0</v>
      </c>
      <c r="BI86" s="141">
        <f>IF(N86="nulová",J86,0)</f>
        <v>0</v>
      </c>
      <c r="BJ86" s="18" t="s">
        <v>40</v>
      </c>
      <c r="BK86" s="141">
        <f>ROUND(I86*H86,2)</f>
        <v>0</v>
      </c>
      <c r="BL86" s="18" t="s">
        <v>157</v>
      </c>
      <c r="BM86" s="140" t="s">
        <v>89</v>
      </c>
    </row>
    <row r="87" spans="2:65" s="1" customFormat="1" ht="44.25" customHeight="1">
      <c r="B87" s="34"/>
      <c r="C87" s="129" t="s">
        <v>89</v>
      </c>
      <c r="D87" s="129" t="s">
        <v>152</v>
      </c>
      <c r="E87" s="130" t="s">
        <v>336</v>
      </c>
      <c r="F87" s="131" t="s">
        <v>337</v>
      </c>
      <c r="G87" s="132" t="s">
        <v>282</v>
      </c>
      <c r="H87" s="133">
        <v>5354.5</v>
      </c>
      <c r="I87" s="134"/>
      <c r="J87" s="135">
        <f>ROUND(I87*H87,2)</f>
        <v>0</v>
      </c>
      <c r="K87" s="131" t="s">
        <v>32</v>
      </c>
      <c r="L87" s="34"/>
      <c r="M87" s="136" t="s">
        <v>32</v>
      </c>
      <c r="N87" s="137" t="s">
        <v>51</v>
      </c>
      <c r="P87" s="138">
        <f>O87*H87</f>
        <v>0</v>
      </c>
      <c r="Q87" s="138">
        <v>0</v>
      </c>
      <c r="R87" s="138">
        <f>Q87*H87</f>
        <v>0</v>
      </c>
      <c r="S87" s="138">
        <v>0</v>
      </c>
      <c r="T87" s="139">
        <f>S87*H87</f>
        <v>0</v>
      </c>
      <c r="AR87" s="140" t="s">
        <v>157</v>
      </c>
      <c r="AT87" s="140" t="s">
        <v>152</v>
      </c>
      <c r="AU87" s="140" t="s">
        <v>40</v>
      </c>
      <c r="AY87" s="18" t="s">
        <v>150</v>
      </c>
      <c r="BE87" s="141">
        <f>IF(N87="základní",J87,0)</f>
        <v>0</v>
      </c>
      <c r="BF87" s="141">
        <f>IF(N87="snížená",J87,0)</f>
        <v>0</v>
      </c>
      <c r="BG87" s="141">
        <f>IF(N87="zákl. přenesená",J87,0)</f>
        <v>0</v>
      </c>
      <c r="BH87" s="141">
        <f>IF(N87="sníž. přenesená",J87,0)</f>
        <v>0</v>
      </c>
      <c r="BI87" s="141">
        <f>IF(N87="nulová",J87,0)</f>
        <v>0</v>
      </c>
      <c r="BJ87" s="18" t="s">
        <v>40</v>
      </c>
      <c r="BK87" s="141">
        <f>ROUND(I87*H87,2)</f>
        <v>0</v>
      </c>
      <c r="BL87" s="18" t="s">
        <v>157</v>
      </c>
      <c r="BM87" s="140" t="s">
        <v>157</v>
      </c>
    </row>
    <row r="88" spans="2:65" s="12" customFormat="1">
      <c r="B88" s="142"/>
      <c r="D88" s="143" t="s">
        <v>159</v>
      </c>
      <c r="E88" s="144" t="s">
        <v>32</v>
      </c>
      <c r="F88" s="145" t="s">
        <v>2598</v>
      </c>
      <c r="H88" s="144" t="s">
        <v>32</v>
      </c>
      <c r="I88" s="146"/>
      <c r="L88" s="142"/>
      <c r="M88" s="147"/>
      <c r="T88" s="148"/>
      <c r="AT88" s="144" t="s">
        <v>159</v>
      </c>
      <c r="AU88" s="144" t="s">
        <v>40</v>
      </c>
      <c r="AV88" s="12" t="s">
        <v>40</v>
      </c>
      <c r="AW88" s="12" t="s">
        <v>38</v>
      </c>
      <c r="AX88" s="12" t="s">
        <v>80</v>
      </c>
      <c r="AY88" s="144" t="s">
        <v>150</v>
      </c>
    </row>
    <row r="89" spans="2:65" s="13" customFormat="1">
      <c r="B89" s="149"/>
      <c r="D89" s="143" t="s">
        <v>159</v>
      </c>
      <c r="E89" s="150" t="s">
        <v>32</v>
      </c>
      <c r="F89" s="151" t="s">
        <v>2599</v>
      </c>
      <c r="H89" s="152">
        <v>375</v>
      </c>
      <c r="I89" s="153"/>
      <c r="L89" s="149"/>
      <c r="M89" s="154"/>
      <c r="T89" s="155"/>
      <c r="AT89" s="150" t="s">
        <v>159</v>
      </c>
      <c r="AU89" s="150" t="s">
        <v>40</v>
      </c>
      <c r="AV89" s="13" t="s">
        <v>89</v>
      </c>
      <c r="AW89" s="13" t="s">
        <v>38</v>
      </c>
      <c r="AX89" s="13" t="s">
        <v>80</v>
      </c>
      <c r="AY89" s="150" t="s">
        <v>150</v>
      </c>
    </row>
    <row r="90" spans="2:65" s="12" customFormat="1">
      <c r="B90" s="142"/>
      <c r="D90" s="143" t="s">
        <v>159</v>
      </c>
      <c r="E90" s="144" t="s">
        <v>32</v>
      </c>
      <c r="F90" s="145" t="s">
        <v>2600</v>
      </c>
      <c r="H90" s="144" t="s">
        <v>32</v>
      </c>
      <c r="I90" s="146"/>
      <c r="L90" s="142"/>
      <c r="M90" s="147"/>
      <c r="T90" s="148"/>
      <c r="AT90" s="144" t="s">
        <v>159</v>
      </c>
      <c r="AU90" s="144" t="s">
        <v>40</v>
      </c>
      <c r="AV90" s="12" t="s">
        <v>40</v>
      </c>
      <c r="AW90" s="12" t="s">
        <v>38</v>
      </c>
      <c r="AX90" s="12" t="s">
        <v>80</v>
      </c>
      <c r="AY90" s="144" t="s">
        <v>150</v>
      </c>
    </row>
    <row r="91" spans="2:65" s="13" customFormat="1">
      <c r="B91" s="149"/>
      <c r="D91" s="143" t="s">
        <v>159</v>
      </c>
      <c r="E91" s="150" t="s">
        <v>32</v>
      </c>
      <c r="F91" s="151" t="s">
        <v>2601</v>
      </c>
      <c r="H91" s="152">
        <v>2523.5</v>
      </c>
      <c r="I91" s="153"/>
      <c r="L91" s="149"/>
      <c r="M91" s="154"/>
      <c r="T91" s="155"/>
      <c r="AT91" s="150" t="s">
        <v>159</v>
      </c>
      <c r="AU91" s="150" t="s">
        <v>40</v>
      </c>
      <c r="AV91" s="13" t="s">
        <v>89</v>
      </c>
      <c r="AW91" s="13" t="s">
        <v>38</v>
      </c>
      <c r="AX91" s="13" t="s">
        <v>80</v>
      </c>
      <c r="AY91" s="150" t="s">
        <v>150</v>
      </c>
    </row>
    <row r="92" spans="2:65" s="12" customFormat="1">
      <c r="B92" s="142"/>
      <c r="D92" s="143" t="s">
        <v>159</v>
      </c>
      <c r="E92" s="144" t="s">
        <v>32</v>
      </c>
      <c r="F92" s="145" t="s">
        <v>2602</v>
      </c>
      <c r="H92" s="144" t="s">
        <v>32</v>
      </c>
      <c r="I92" s="146"/>
      <c r="L92" s="142"/>
      <c r="M92" s="147"/>
      <c r="T92" s="148"/>
      <c r="AT92" s="144" t="s">
        <v>159</v>
      </c>
      <c r="AU92" s="144" t="s">
        <v>40</v>
      </c>
      <c r="AV92" s="12" t="s">
        <v>40</v>
      </c>
      <c r="AW92" s="12" t="s">
        <v>38</v>
      </c>
      <c r="AX92" s="12" t="s">
        <v>80</v>
      </c>
      <c r="AY92" s="144" t="s">
        <v>150</v>
      </c>
    </row>
    <row r="93" spans="2:65" s="13" customFormat="1">
      <c r="B93" s="149"/>
      <c r="D93" s="143" t="s">
        <v>159</v>
      </c>
      <c r="E93" s="150" t="s">
        <v>32</v>
      </c>
      <c r="F93" s="151" t="s">
        <v>2603</v>
      </c>
      <c r="H93" s="152">
        <v>2456</v>
      </c>
      <c r="I93" s="153"/>
      <c r="L93" s="149"/>
      <c r="M93" s="154"/>
      <c r="T93" s="155"/>
      <c r="AT93" s="150" t="s">
        <v>159</v>
      </c>
      <c r="AU93" s="150" t="s">
        <v>40</v>
      </c>
      <c r="AV93" s="13" t="s">
        <v>89</v>
      </c>
      <c r="AW93" s="13" t="s">
        <v>38</v>
      </c>
      <c r="AX93" s="13" t="s">
        <v>80</v>
      </c>
      <c r="AY93" s="150" t="s">
        <v>150</v>
      </c>
    </row>
    <row r="94" spans="2:65" s="14" customFormat="1">
      <c r="B94" s="156"/>
      <c r="D94" s="143" t="s">
        <v>159</v>
      </c>
      <c r="E94" s="157" t="s">
        <v>32</v>
      </c>
      <c r="F94" s="158" t="s">
        <v>162</v>
      </c>
      <c r="H94" s="159">
        <v>5354.5</v>
      </c>
      <c r="I94" s="160"/>
      <c r="L94" s="156"/>
      <c r="M94" s="161"/>
      <c r="T94" s="162"/>
      <c r="AT94" s="157" t="s">
        <v>159</v>
      </c>
      <c r="AU94" s="157" t="s">
        <v>40</v>
      </c>
      <c r="AV94" s="14" t="s">
        <v>157</v>
      </c>
      <c r="AW94" s="14" t="s">
        <v>38</v>
      </c>
      <c r="AX94" s="14" t="s">
        <v>40</v>
      </c>
      <c r="AY94" s="157" t="s">
        <v>150</v>
      </c>
    </row>
    <row r="95" spans="2:65" s="11" customFormat="1" ht="22.8" customHeight="1">
      <c r="B95" s="117"/>
      <c r="D95" s="118" t="s">
        <v>79</v>
      </c>
      <c r="E95" s="127" t="s">
        <v>40</v>
      </c>
      <c r="F95" s="127" t="s">
        <v>151</v>
      </c>
      <c r="I95" s="120"/>
      <c r="J95" s="128">
        <f>BK95</f>
        <v>0</v>
      </c>
      <c r="L95" s="117"/>
      <c r="M95" s="122"/>
      <c r="P95" s="123">
        <f>SUM(P96:P118)</f>
        <v>0</v>
      </c>
      <c r="R95" s="123">
        <f>SUM(R96:R118)</f>
        <v>0</v>
      </c>
      <c r="T95" s="124">
        <f>SUM(T96:T118)</f>
        <v>0</v>
      </c>
      <c r="AR95" s="118" t="s">
        <v>40</v>
      </c>
      <c r="AT95" s="125" t="s">
        <v>79</v>
      </c>
      <c r="AU95" s="125" t="s">
        <v>40</v>
      </c>
      <c r="AY95" s="118" t="s">
        <v>150</v>
      </c>
      <c r="BK95" s="126">
        <f>SUM(BK96:BK118)</f>
        <v>0</v>
      </c>
    </row>
    <row r="96" spans="2:65" s="1" customFormat="1" ht="55.5" customHeight="1">
      <c r="B96" s="34"/>
      <c r="C96" s="129" t="s">
        <v>168</v>
      </c>
      <c r="D96" s="129" t="s">
        <v>152</v>
      </c>
      <c r="E96" s="130" t="s">
        <v>2604</v>
      </c>
      <c r="F96" s="131" t="s">
        <v>2605</v>
      </c>
      <c r="G96" s="132" t="s">
        <v>155</v>
      </c>
      <c r="H96" s="133">
        <v>3070</v>
      </c>
      <c r="I96" s="134"/>
      <c r="J96" s="135">
        <f>ROUND(I96*H96,2)</f>
        <v>0</v>
      </c>
      <c r="K96" s="131" t="s">
        <v>32</v>
      </c>
      <c r="L96" s="34"/>
      <c r="M96" s="136" t="s">
        <v>32</v>
      </c>
      <c r="N96" s="137" t="s">
        <v>51</v>
      </c>
      <c r="P96" s="138">
        <f>O96*H96</f>
        <v>0</v>
      </c>
      <c r="Q96" s="138">
        <v>0</v>
      </c>
      <c r="R96" s="138">
        <f>Q96*H96</f>
        <v>0</v>
      </c>
      <c r="S96" s="138">
        <v>0</v>
      </c>
      <c r="T96" s="139">
        <f>S96*H96</f>
        <v>0</v>
      </c>
      <c r="AR96" s="140" t="s">
        <v>157</v>
      </c>
      <c r="AT96" s="140" t="s">
        <v>152</v>
      </c>
      <c r="AU96" s="140" t="s">
        <v>89</v>
      </c>
      <c r="AY96" s="18" t="s">
        <v>150</v>
      </c>
      <c r="BE96" s="141">
        <f>IF(N96="základní",J96,0)</f>
        <v>0</v>
      </c>
      <c r="BF96" s="141">
        <f>IF(N96="snížená",J96,0)</f>
        <v>0</v>
      </c>
      <c r="BG96" s="141">
        <f>IF(N96="zákl. přenesená",J96,0)</f>
        <v>0</v>
      </c>
      <c r="BH96" s="141">
        <f>IF(N96="sníž. přenesená",J96,0)</f>
        <v>0</v>
      </c>
      <c r="BI96" s="141">
        <f>IF(N96="nulová",J96,0)</f>
        <v>0</v>
      </c>
      <c r="BJ96" s="18" t="s">
        <v>40</v>
      </c>
      <c r="BK96" s="141">
        <f>ROUND(I96*H96,2)</f>
        <v>0</v>
      </c>
      <c r="BL96" s="18" t="s">
        <v>157</v>
      </c>
      <c r="BM96" s="140" t="s">
        <v>190</v>
      </c>
    </row>
    <row r="97" spans="2:65" s="1" customFormat="1" ht="33" customHeight="1">
      <c r="B97" s="34"/>
      <c r="C97" s="129" t="s">
        <v>157</v>
      </c>
      <c r="D97" s="129" t="s">
        <v>152</v>
      </c>
      <c r="E97" s="130" t="s">
        <v>2606</v>
      </c>
      <c r="F97" s="131" t="s">
        <v>2607</v>
      </c>
      <c r="G97" s="132" t="s">
        <v>165</v>
      </c>
      <c r="H97" s="133">
        <v>5047</v>
      </c>
      <c r="I97" s="134"/>
      <c r="J97" s="135">
        <f>ROUND(I97*H97,2)</f>
        <v>0</v>
      </c>
      <c r="K97" s="131" t="s">
        <v>32</v>
      </c>
      <c r="L97" s="34"/>
      <c r="M97" s="136" t="s">
        <v>32</v>
      </c>
      <c r="N97" s="137" t="s">
        <v>51</v>
      </c>
      <c r="P97" s="138">
        <f>O97*H97</f>
        <v>0</v>
      </c>
      <c r="Q97" s="138">
        <v>0</v>
      </c>
      <c r="R97" s="138">
        <f>Q97*H97</f>
        <v>0</v>
      </c>
      <c r="S97" s="138">
        <v>0</v>
      </c>
      <c r="T97" s="139">
        <f>S97*H97</f>
        <v>0</v>
      </c>
      <c r="AR97" s="140" t="s">
        <v>157</v>
      </c>
      <c r="AT97" s="140" t="s">
        <v>152</v>
      </c>
      <c r="AU97" s="140" t="s">
        <v>89</v>
      </c>
      <c r="AY97" s="18" t="s">
        <v>150</v>
      </c>
      <c r="BE97" s="141">
        <f>IF(N97="základní",J97,0)</f>
        <v>0</v>
      </c>
      <c r="BF97" s="141">
        <f>IF(N97="snížená",J97,0)</f>
        <v>0</v>
      </c>
      <c r="BG97" s="141">
        <f>IF(N97="zákl. přenesená",J97,0)</f>
        <v>0</v>
      </c>
      <c r="BH97" s="141">
        <f>IF(N97="sníž. přenesená",J97,0)</f>
        <v>0</v>
      </c>
      <c r="BI97" s="141">
        <f>IF(N97="nulová",J97,0)</f>
        <v>0</v>
      </c>
      <c r="BJ97" s="18" t="s">
        <v>40</v>
      </c>
      <c r="BK97" s="141">
        <f>ROUND(I97*H97,2)</f>
        <v>0</v>
      </c>
      <c r="BL97" s="18" t="s">
        <v>157</v>
      </c>
      <c r="BM97" s="140" t="s">
        <v>204</v>
      </c>
    </row>
    <row r="98" spans="2:65" s="12" customFormat="1" ht="20.399999999999999">
      <c r="B98" s="142"/>
      <c r="D98" s="143" t="s">
        <v>159</v>
      </c>
      <c r="E98" s="144" t="s">
        <v>32</v>
      </c>
      <c r="F98" s="145" t="s">
        <v>2608</v>
      </c>
      <c r="H98" s="144" t="s">
        <v>32</v>
      </c>
      <c r="I98" s="146"/>
      <c r="L98" s="142"/>
      <c r="M98" s="147"/>
      <c r="T98" s="148"/>
      <c r="AT98" s="144" t="s">
        <v>159</v>
      </c>
      <c r="AU98" s="144" t="s">
        <v>89</v>
      </c>
      <c r="AV98" s="12" t="s">
        <v>40</v>
      </c>
      <c r="AW98" s="12" t="s">
        <v>38</v>
      </c>
      <c r="AX98" s="12" t="s">
        <v>80</v>
      </c>
      <c r="AY98" s="144" t="s">
        <v>150</v>
      </c>
    </row>
    <row r="99" spans="2:65" s="13" customFormat="1">
      <c r="B99" s="149"/>
      <c r="D99" s="143" t="s">
        <v>159</v>
      </c>
      <c r="E99" s="150" t="s">
        <v>32</v>
      </c>
      <c r="F99" s="151" t="s">
        <v>2609</v>
      </c>
      <c r="H99" s="152">
        <v>5047</v>
      </c>
      <c r="I99" s="153"/>
      <c r="L99" s="149"/>
      <c r="M99" s="154"/>
      <c r="T99" s="155"/>
      <c r="AT99" s="150" t="s">
        <v>159</v>
      </c>
      <c r="AU99" s="150" t="s">
        <v>89</v>
      </c>
      <c r="AV99" s="13" t="s">
        <v>89</v>
      </c>
      <c r="AW99" s="13" t="s">
        <v>38</v>
      </c>
      <c r="AX99" s="13" t="s">
        <v>80</v>
      </c>
      <c r="AY99" s="150" t="s">
        <v>150</v>
      </c>
    </row>
    <row r="100" spans="2:65" s="14" customFormat="1">
      <c r="B100" s="156"/>
      <c r="D100" s="143" t="s">
        <v>159</v>
      </c>
      <c r="E100" s="157" t="s">
        <v>32</v>
      </c>
      <c r="F100" s="158" t="s">
        <v>162</v>
      </c>
      <c r="H100" s="159">
        <v>5047</v>
      </c>
      <c r="I100" s="160"/>
      <c r="L100" s="156"/>
      <c r="M100" s="161"/>
      <c r="T100" s="162"/>
      <c r="AT100" s="157" t="s">
        <v>159</v>
      </c>
      <c r="AU100" s="157" t="s">
        <v>89</v>
      </c>
      <c r="AV100" s="14" t="s">
        <v>157</v>
      </c>
      <c r="AW100" s="14" t="s">
        <v>38</v>
      </c>
      <c r="AX100" s="14" t="s">
        <v>40</v>
      </c>
      <c r="AY100" s="157" t="s">
        <v>150</v>
      </c>
    </row>
    <row r="101" spans="2:65" s="1" customFormat="1" ht="44.25" customHeight="1">
      <c r="B101" s="34"/>
      <c r="C101" s="129" t="s">
        <v>183</v>
      </c>
      <c r="D101" s="129" t="s">
        <v>152</v>
      </c>
      <c r="E101" s="130" t="s">
        <v>2610</v>
      </c>
      <c r="F101" s="131" t="s">
        <v>2611</v>
      </c>
      <c r="G101" s="132" t="s">
        <v>165</v>
      </c>
      <c r="H101" s="133">
        <v>187.5</v>
      </c>
      <c r="I101" s="134"/>
      <c r="J101" s="135">
        <f>ROUND(I101*H101,2)</f>
        <v>0</v>
      </c>
      <c r="K101" s="131" t="s">
        <v>32</v>
      </c>
      <c r="L101" s="34"/>
      <c r="M101" s="136" t="s">
        <v>32</v>
      </c>
      <c r="N101" s="137" t="s">
        <v>51</v>
      </c>
      <c r="P101" s="138">
        <f>O101*H101</f>
        <v>0</v>
      </c>
      <c r="Q101" s="138">
        <v>0</v>
      </c>
      <c r="R101" s="138">
        <f>Q101*H101</f>
        <v>0</v>
      </c>
      <c r="S101" s="138">
        <v>0</v>
      </c>
      <c r="T101" s="139">
        <f>S101*H101</f>
        <v>0</v>
      </c>
      <c r="AR101" s="140" t="s">
        <v>157</v>
      </c>
      <c r="AT101" s="140" t="s">
        <v>152</v>
      </c>
      <c r="AU101" s="140" t="s">
        <v>89</v>
      </c>
      <c r="AY101" s="18" t="s">
        <v>150</v>
      </c>
      <c r="BE101" s="141">
        <f>IF(N101="základní",J101,0)</f>
        <v>0</v>
      </c>
      <c r="BF101" s="141">
        <f>IF(N101="snížená",J101,0)</f>
        <v>0</v>
      </c>
      <c r="BG101" s="141">
        <f>IF(N101="zákl. přenesená",J101,0)</f>
        <v>0</v>
      </c>
      <c r="BH101" s="141">
        <f>IF(N101="sníž. přenesená",J101,0)</f>
        <v>0</v>
      </c>
      <c r="BI101" s="141">
        <f>IF(N101="nulová",J101,0)</f>
        <v>0</v>
      </c>
      <c r="BJ101" s="18" t="s">
        <v>40</v>
      </c>
      <c r="BK101" s="141">
        <f>ROUND(I101*H101,2)</f>
        <v>0</v>
      </c>
      <c r="BL101" s="18" t="s">
        <v>157</v>
      </c>
      <c r="BM101" s="140" t="s">
        <v>214</v>
      </c>
    </row>
    <row r="102" spans="2:65" s="12" customFormat="1">
      <c r="B102" s="142"/>
      <c r="D102" s="143" t="s">
        <v>159</v>
      </c>
      <c r="E102" s="144" t="s">
        <v>32</v>
      </c>
      <c r="F102" s="145" t="s">
        <v>2598</v>
      </c>
      <c r="H102" s="144" t="s">
        <v>32</v>
      </c>
      <c r="I102" s="146"/>
      <c r="L102" s="142"/>
      <c r="M102" s="147"/>
      <c r="T102" s="148"/>
      <c r="AT102" s="144" t="s">
        <v>159</v>
      </c>
      <c r="AU102" s="144" t="s">
        <v>89</v>
      </c>
      <c r="AV102" s="12" t="s">
        <v>40</v>
      </c>
      <c r="AW102" s="12" t="s">
        <v>38</v>
      </c>
      <c r="AX102" s="12" t="s">
        <v>80</v>
      </c>
      <c r="AY102" s="144" t="s">
        <v>150</v>
      </c>
    </row>
    <row r="103" spans="2:65" s="13" customFormat="1">
      <c r="B103" s="149"/>
      <c r="D103" s="143" t="s">
        <v>159</v>
      </c>
      <c r="E103" s="150" t="s">
        <v>32</v>
      </c>
      <c r="F103" s="151" t="s">
        <v>2612</v>
      </c>
      <c r="H103" s="152">
        <v>187.5</v>
      </c>
      <c r="I103" s="153"/>
      <c r="L103" s="149"/>
      <c r="M103" s="154"/>
      <c r="T103" s="155"/>
      <c r="AT103" s="150" t="s">
        <v>159</v>
      </c>
      <c r="AU103" s="150" t="s">
        <v>89</v>
      </c>
      <c r="AV103" s="13" t="s">
        <v>89</v>
      </c>
      <c r="AW103" s="13" t="s">
        <v>38</v>
      </c>
      <c r="AX103" s="13" t="s">
        <v>80</v>
      </c>
      <c r="AY103" s="150" t="s">
        <v>150</v>
      </c>
    </row>
    <row r="104" spans="2:65" s="14" customFormat="1">
      <c r="B104" s="156"/>
      <c r="D104" s="143" t="s">
        <v>159</v>
      </c>
      <c r="E104" s="157" t="s">
        <v>32</v>
      </c>
      <c r="F104" s="158" t="s">
        <v>162</v>
      </c>
      <c r="H104" s="159">
        <v>187.5</v>
      </c>
      <c r="I104" s="160"/>
      <c r="L104" s="156"/>
      <c r="M104" s="161"/>
      <c r="T104" s="162"/>
      <c r="AT104" s="157" t="s">
        <v>159</v>
      </c>
      <c r="AU104" s="157" t="s">
        <v>89</v>
      </c>
      <c r="AV104" s="14" t="s">
        <v>157</v>
      </c>
      <c r="AW104" s="14" t="s">
        <v>38</v>
      </c>
      <c r="AX104" s="14" t="s">
        <v>40</v>
      </c>
      <c r="AY104" s="157" t="s">
        <v>150</v>
      </c>
    </row>
    <row r="105" spans="2:65" s="1" customFormat="1" ht="62.7" customHeight="1">
      <c r="B105" s="34"/>
      <c r="C105" s="129" t="s">
        <v>190</v>
      </c>
      <c r="D105" s="129" t="s">
        <v>152</v>
      </c>
      <c r="E105" s="130" t="s">
        <v>415</v>
      </c>
      <c r="F105" s="131" t="s">
        <v>416</v>
      </c>
      <c r="G105" s="132" t="s">
        <v>165</v>
      </c>
      <c r="H105" s="133">
        <v>6769.5</v>
      </c>
      <c r="I105" s="134"/>
      <c r="J105" s="135">
        <f>ROUND(I105*H105,2)</f>
        <v>0</v>
      </c>
      <c r="K105" s="131" t="s">
        <v>32</v>
      </c>
      <c r="L105" s="34"/>
      <c r="M105" s="136" t="s">
        <v>32</v>
      </c>
      <c r="N105" s="137" t="s">
        <v>51</v>
      </c>
      <c r="P105" s="138">
        <f>O105*H105</f>
        <v>0</v>
      </c>
      <c r="Q105" s="138">
        <v>0</v>
      </c>
      <c r="R105" s="138">
        <f>Q105*H105</f>
        <v>0</v>
      </c>
      <c r="S105" s="138">
        <v>0</v>
      </c>
      <c r="T105" s="139">
        <f>S105*H105</f>
        <v>0</v>
      </c>
      <c r="AR105" s="140" t="s">
        <v>157</v>
      </c>
      <c r="AT105" s="140" t="s">
        <v>152</v>
      </c>
      <c r="AU105" s="140" t="s">
        <v>89</v>
      </c>
      <c r="AY105" s="18" t="s">
        <v>150</v>
      </c>
      <c r="BE105" s="141">
        <f>IF(N105="základní",J105,0)</f>
        <v>0</v>
      </c>
      <c r="BF105" s="141">
        <f>IF(N105="snížená",J105,0)</f>
        <v>0</v>
      </c>
      <c r="BG105" s="141">
        <f>IF(N105="zákl. přenesená",J105,0)</f>
        <v>0</v>
      </c>
      <c r="BH105" s="141">
        <f>IF(N105="sníž. přenesená",J105,0)</f>
        <v>0</v>
      </c>
      <c r="BI105" s="141">
        <f>IF(N105="nulová",J105,0)</f>
        <v>0</v>
      </c>
      <c r="BJ105" s="18" t="s">
        <v>40</v>
      </c>
      <c r="BK105" s="141">
        <f>ROUND(I105*H105,2)</f>
        <v>0</v>
      </c>
      <c r="BL105" s="18" t="s">
        <v>157</v>
      </c>
      <c r="BM105" s="140" t="s">
        <v>8</v>
      </c>
    </row>
    <row r="106" spans="2:65" s="12" customFormat="1">
      <c r="B106" s="142"/>
      <c r="D106" s="143" t="s">
        <v>159</v>
      </c>
      <c r="E106" s="144" t="s">
        <v>32</v>
      </c>
      <c r="F106" s="145" t="s">
        <v>2598</v>
      </c>
      <c r="H106" s="144" t="s">
        <v>32</v>
      </c>
      <c r="I106" s="146"/>
      <c r="L106" s="142"/>
      <c r="M106" s="147"/>
      <c r="T106" s="148"/>
      <c r="AT106" s="144" t="s">
        <v>159</v>
      </c>
      <c r="AU106" s="144" t="s">
        <v>89</v>
      </c>
      <c r="AV106" s="12" t="s">
        <v>40</v>
      </c>
      <c r="AW106" s="12" t="s">
        <v>38</v>
      </c>
      <c r="AX106" s="12" t="s">
        <v>80</v>
      </c>
      <c r="AY106" s="144" t="s">
        <v>150</v>
      </c>
    </row>
    <row r="107" spans="2:65" s="13" customFormat="1">
      <c r="B107" s="149"/>
      <c r="D107" s="143" t="s">
        <v>159</v>
      </c>
      <c r="E107" s="150" t="s">
        <v>32</v>
      </c>
      <c r="F107" s="151" t="s">
        <v>2613</v>
      </c>
      <c r="H107" s="152">
        <v>187.5</v>
      </c>
      <c r="I107" s="153"/>
      <c r="L107" s="149"/>
      <c r="M107" s="154"/>
      <c r="T107" s="155"/>
      <c r="AT107" s="150" t="s">
        <v>159</v>
      </c>
      <c r="AU107" s="150" t="s">
        <v>89</v>
      </c>
      <c r="AV107" s="13" t="s">
        <v>89</v>
      </c>
      <c r="AW107" s="13" t="s">
        <v>38</v>
      </c>
      <c r="AX107" s="13" t="s">
        <v>80</v>
      </c>
      <c r="AY107" s="150" t="s">
        <v>150</v>
      </c>
    </row>
    <row r="108" spans="2:65" s="12" customFormat="1">
      <c r="B108" s="142"/>
      <c r="D108" s="143" t="s">
        <v>159</v>
      </c>
      <c r="E108" s="144" t="s">
        <v>32</v>
      </c>
      <c r="F108" s="145" t="s">
        <v>2614</v>
      </c>
      <c r="H108" s="144" t="s">
        <v>32</v>
      </c>
      <c r="I108" s="146"/>
      <c r="L108" s="142"/>
      <c r="M108" s="147"/>
      <c r="T108" s="148"/>
      <c r="AT108" s="144" t="s">
        <v>159</v>
      </c>
      <c r="AU108" s="144" t="s">
        <v>89</v>
      </c>
      <c r="AV108" s="12" t="s">
        <v>40</v>
      </c>
      <c r="AW108" s="12" t="s">
        <v>38</v>
      </c>
      <c r="AX108" s="12" t="s">
        <v>80</v>
      </c>
      <c r="AY108" s="144" t="s">
        <v>150</v>
      </c>
    </row>
    <row r="109" spans="2:65" s="13" customFormat="1">
      <c r="B109" s="149"/>
      <c r="D109" s="143" t="s">
        <v>159</v>
      </c>
      <c r="E109" s="150" t="s">
        <v>32</v>
      </c>
      <c r="F109" s="151" t="s">
        <v>2609</v>
      </c>
      <c r="H109" s="152">
        <v>5047</v>
      </c>
      <c r="I109" s="153"/>
      <c r="L109" s="149"/>
      <c r="M109" s="154"/>
      <c r="T109" s="155"/>
      <c r="AT109" s="150" t="s">
        <v>159</v>
      </c>
      <c r="AU109" s="150" t="s">
        <v>89</v>
      </c>
      <c r="AV109" s="13" t="s">
        <v>89</v>
      </c>
      <c r="AW109" s="13" t="s">
        <v>38</v>
      </c>
      <c r="AX109" s="13" t="s">
        <v>80</v>
      </c>
      <c r="AY109" s="150" t="s">
        <v>150</v>
      </c>
    </row>
    <row r="110" spans="2:65" s="12" customFormat="1">
      <c r="B110" s="142"/>
      <c r="D110" s="143" t="s">
        <v>159</v>
      </c>
      <c r="E110" s="144" t="s">
        <v>32</v>
      </c>
      <c r="F110" s="145" t="s">
        <v>2615</v>
      </c>
      <c r="H110" s="144" t="s">
        <v>32</v>
      </c>
      <c r="I110" s="146"/>
      <c r="L110" s="142"/>
      <c r="M110" s="147"/>
      <c r="T110" s="148"/>
      <c r="AT110" s="144" t="s">
        <v>159</v>
      </c>
      <c r="AU110" s="144" t="s">
        <v>89</v>
      </c>
      <c r="AV110" s="12" t="s">
        <v>40</v>
      </c>
      <c r="AW110" s="12" t="s">
        <v>38</v>
      </c>
      <c r="AX110" s="12" t="s">
        <v>80</v>
      </c>
      <c r="AY110" s="144" t="s">
        <v>150</v>
      </c>
    </row>
    <row r="111" spans="2:65" s="13" customFormat="1">
      <c r="B111" s="149"/>
      <c r="D111" s="143" t="s">
        <v>159</v>
      </c>
      <c r="E111" s="150" t="s">
        <v>32</v>
      </c>
      <c r="F111" s="151" t="s">
        <v>2616</v>
      </c>
      <c r="H111" s="152">
        <v>1228</v>
      </c>
      <c r="I111" s="153"/>
      <c r="L111" s="149"/>
      <c r="M111" s="154"/>
      <c r="T111" s="155"/>
      <c r="AT111" s="150" t="s">
        <v>159</v>
      </c>
      <c r="AU111" s="150" t="s">
        <v>89</v>
      </c>
      <c r="AV111" s="13" t="s">
        <v>89</v>
      </c>
      <c r="AW111" s="13" t="s">
        <v>38</v>
      </c>
      <c r="AX111" s="13" t="s">
        <v>80</v>
      </c>
      <c r="AY111" s="150" t="s">
        <v>150</v>
      </c>
    </row>
    <row r="112" spans="2:65" s="12" customFormat="1">
      <c r="B112" s="142"/>
      <c r="D112" s="143" t="s">
        <v>159</v>
      </c>
      <c r="E112" s="144" t="s">
        <v>32</v>
      </c>
      <c r="F112" s="145" t="s">
        <v>2617</v>
      </c>
      <c r="H112" s="144" t="s">
        <v>32</v>
      </c>
      <c r="I112" s="146"/>
      <c r="L112" s="142"/>
      <c r="M112" s="147"/>
      <c r="T112" s="148"/>
      <c r="AT112" s="144" t="s">
        <v>159</v>
      </c>
      <c r="AU112" s="144" t="s">
        <v>89</v>
      </c>
      <c r="AV112" s="12" t="s">
        <v>40</v>
      </c>
      <c r="AW112" s="12" t="s">
        <v>38</v>
      </c>
      <c r="AX112" s="12" t="s">
        <v>80</v>
      </c>
      <c r="AY112" s="144" t="s">
        <v>150</v>
      </c>
    </row>
    <row r="113" spans="2:65" s="13" customFormat="1">
      <c r="B113" s="149"/>
      <c r="D113" s="143" t="s">
        <v>159</v>
      </c>
      <c r="E113" s="150" t="s">
        <v>32</v>
      </c>
      <c r="F113" s="151" t="s">
        <v>2618</v>
      </c>
      <c r="H113" s="152">
        <v>307</v>
      </c>
      <c r="I113" s="153"/>
      <c r="L113" s="149"/>
      <c r="M113" s="154"/>
      <c r="T113" s="155"/>
      <c r="AT113" s="150" t="s">
        <v>159</v>
      </c>
      <c r="AU113" s="150" t="s">
        <v>89</v>
      </c>
      <c r="AV113" s="13" t="s">
        <v>89</v>
      </c>
      <c r="AW113" s="13" t="s">
        <v>38</v>
      </c>
      <c r="AX113" s="13" t="s">
        <v>80</v>
      </c>
      <c r="AY113" s="150" t="s">
        <v>150</v>
      </c>
    </row>
    <row r="114" spans="2:65" s="14" customFormat="1">
      <c r="B114" s="156"/>
      <c r="D114" s="143" t="s">
        <v>159</v>
      </c>
      <c r="E114" s="157" t="s">
        <v>32</v>
      </c>
      <c r="F114" s="158" t="s">
        <v>162</v>
      </c>
      <c r="H114" s="159">
        <v>6769.5</v>
      </c>
      <c r="I114" s="160"/>
      <c r="L114" s="156"/>
      <c r="M114" s="161"/>
      <c r="T114" s="162"/>
      <c r="AT114" s="157" t="s">
        <v>159</v>
      </c>
      <c r="AU114" s="157" t="s">
        <v>89</v>
      </c>
      <c r="AV114" s="14" t="s">
        <v>157</v>
      </c>
      <c r="AW114" s="14" t="s">
        <v>38</v>
      </c>
      <c r="AX114" s="14" t="s">
        <v>40</v>
      </c>
      <c r="AY114" s="157" t="s">
        <v>150</v>
      </c>
    </row>
    <row r="115" spans="2:65" s="1" customFormat="1" ht="33" customHeight="1">
      <c r="B115" s="34"/>
      <c r="C115" s="129" t="s">
        <v>198</v>
      </c>
      <c r="D115" s="129" t="s">
        <v>152</v>
      </c>
      <c r="E115" s="130" t="s">
        <v>2619</v>
      </c>
      <c r="F115" s="131" t="s">
        <v>2620</v>
      </c>
      <c r="G115" s="132" t="s">
        <v>155</v>
      </c>
      <c r="H115" s="133">
        <v>1977</v>
      </c>
      <c r="I115" s="134"/>
      <c r="J115" s="135">
        <f>ROUND(I115*H115,2)</f>
        <v>0</v>
      </c>
      <c r="K115" s="131" t="s">
        <v>32</v>
      </c>
      <c r="L115" s="34"/>
      <c r="M115" s="136" t="s">
        <v>32</v>
      </c>
      <c r="N115" s="137" t="s">
        <v>51</v>
      </c>
      <c r="P115" s="138">
        <f>O115*H115</f>
        <v>0</v>
      </c>
      <c r="Q115" s="138">
        <v>0</v>
      </c>
      <c r="R115" s="138">
        <f>Q115*H115</f>
        <v>0</v>
      </c>
      <c r="S115" s="138">
        <v>0</v>
      </c>
      <c r="T115" s="139">
        <f>S115*H115</f>
        <v>0</v>
      </c>
      <c r="AR115" s="140" t="s">
        <v>157</v>
      </c>
      <c r="AT115" s="140" t="s">
        <v>152</v>
      </c>
      <c r="AU115" s="140" t="s">
        <v>89</v>
      </c>
      <c r="AY115" s="18" t="s">
        <v>150</v>
      </c>
      <c r="BE115" s="141">
        <f>IF(N115="základní",J115,0)</f>
        <v>0</v>
      </c>
      <c r="BF115" s="141">
        <f>IF(N115="snížená",J115,0)</f>
        <v>0</v>
      </c>
      <c r="BG115" s="141">
        <f>IF(N115="zákl. přenesená",J115,0)</f>
        <v>0</v>
      </c>
      <c r="BH115" s="141">
        <f>IF(N115="sníž. přenesená",J115,0)</f>
        <v>0</v>
      </c>
      <c r="BI115" s="141">
        <f>IF(N115="nulová",J115,0)</f>
        <v>0</v>
      </c>
      <c r="BJ115" s="18" t="s">
        <v>40</v>
      </c>
      <c r="BK115" s="141">
        <f>ROUND(I115*H115,2)</f>
        <v>0</v>
      </c>
      <c r="BL115" s="18" t="s">
        <v>157</v>
      </c>
      <c r="BM115" s="140" t="s">
        <v>235</v>
      </c>
    </row>
    <row r="116" spans="2:65" s="1" customFormat="1" ht="44.25" customHeight="1">
      <c r="B116" s="34"/>
      <c r="C116" s="129" t="s">
        <v>204</v>
      </c>
      <c r="D116" s="129" t="s">
        <v>152</v>
      </c>
      <c r="E116" s="130" t="s">
        <v>341</v>
      </c>
      <c r="F116" s="131" t="s">
        <v>342</v>
      </c>
      <c r="G116" s="132" t="s">
        <v>282</v>
      </c>
      <c r="H116" s="133">
        <v>706.1</v>
      </c>
      <c r="I116" s="134"/>
      <c r="J116" s="135">
        <f>ROUND(I116*H116,2)</f>
        <v>0</v>
      </c>
      <c r="K116" s="131" t="s">
        <v>32</v>
      </c>
      <c r="L116" s="34"/>
      <c r="M116" s="136" t="s">
        <v>32</v>
      </c>
      <c r="N116" s="137" t="s">
        <v>51</v>
      </c>
      <c r="P116" s="138">
        <f>O116*H116</f>
        <v>0</v>
      </c>
      <c r="Q116" s="138">
        <v>0</v>
      </c>
      <c r="R116" s="138">
        <f>Q116*H116</f>
        <v>0</v>
      </c>
      <c r="S116" s="138">
        <v>0</v>
      </c>
      <c r="T116" s="139">
        <f>S116*H116</f>
        <v>0</v>
      </c>
      <c r="AR116" s="140" t="s">
        <v>157</v>
      </c>
      <c r="AT116" s="140" t="s">
        <v>152</v>
      </c>
      <c r="AU116" s="140" t="s">
        <v>89</v>
      </c>
      <c r="AY116" s="18" t="s">
        <v>150</v>
      </c>
      <c r="BE116" s="141">
        <f>IF(N116="základní",J116,0)</f>
        <v>0</v>
      </c>
      <c r="BF116" s="141">
        <f>IF(N116="snížená",J116,0)</f>
        <v>0</v>
      </c>
      <c r="BG116" s="141">
        <f>IF(N116="zákl. přenesená",J116,0)</f>
        <v>0</v>
      </c>
      <c r="BH116" s="141">
        <f>IF(N116="sníž. přenesená",J116,0)</f>
        <v>0</v>
      </c>
      <c r="BI116" s="141">
        <f>IF(N116="nulová",J116,0)</f>
        <v>0</v>
      </c>
      <c r="BJ116" s="18" t="s">
        <v>40</v>
      </c>
      <c r="BK116" s="141">
        <f>ROUND(I116*H116,2)</f>
        <v>0</v>
      </c>
      <c r="BL116" s="18" t="s">
        <v>157</v>
      </c>
      <c r="BM116" s="140" t="s">
        <v>244</v>
      </c>
    </row>
    <row r="117" spans="2:65" s="13" customFormat="1">
      <c r="B117" s="149"/>
      <c r="D117" s="143" t="s">
        <v>159</v>
      </c>
      <c r="E117" s="150" t="s">
        <v>32</v>
      </c>
      <c r="F117" s="151" t="s">
        <v>2621</v>
      </c>
      <c r="H117" s="152">
        <v>706.1</v>
      </c>
      <c r="I117" s="153"/>
      <c r="L117" s="149"/>
      <c r="M117" s="154"/>
      <c r="T117" s="155"/>
      <c r="AT117" s="150" t="s">
        <v>159</v>
      </c>
      <c r="AU117" s="150" t="s">
        <v>89</v>
      </c>
      <c r="AV117" s="13" t="s">
        <v>89</v>
      </c>
      <c r="AW117" s="13" t="s">
        <v>38</v>
      </c>
      <c r="AX117" s="13" t="s">
        <v>80</v>
      </c>
      <c r="AY117" s="150" t="s">
        <v>150</v>
      </c>
    </row>
    <row r="118" spans="2:65" s="14" customFormat="1">
      <c r="B118" s="156"/>
      <c r="D118" s="143" t="s">
        <v>159</v>
      </c>
      <c r="E118" s="157" t="s">
        <v>32</v>
      </c>
      <c r="F118" s="158" t="s">
        <v>162</v>
      </c>
      <c r="H118" s="159">
        <v>706.1</v>
      </c>
      <c r="I118" s="160"/>
      <c r="L118" s="156"/>
      <c r="M118" s="161"/>
      <c r="T118" s="162"/>
      <c r="AT118" s="157" t="s">
        <v>159</v>
      </c>
      <c r="AU118" s="157" t="s">
        <v>89</v>
      </c>
      <c r="AV118" s="14" t="s">
        <v>157</v>
      </c>
      <c r="AW118" s="14" t="s">
        <v>38</v>
      </c>
      <c r="AX118" s="14" t="s">
        <v>40</v>
      </c>
      <c r="AY118" s="157" t="s">
        <v>150</v>
      </c>
    </row>
    <row r="119" spans="2:65" s="11" customFormat="1" ht="22.8" customHeight="1">
      <c r="B119" s="117"/>
      <c r="D119" s="118" t="s">
        <v>79</v>
      </c>
      <c r="E119" s="127" t="s">
        <v>89</v>
      </c>
      <c r="F119" s="127" t="s">
        <v>428</v>
      </c>
      <c r="I119" s="120"/>
      <c r="J119" s="128">
        <f>BK119</f>
        <v>0</v>
      </c>
      <c r="L119" s="117"/>
      <c r="M119" s="122"/>
      <c r="P119" s="123">
        <f>P120</f>
        <v>0</v>
      </c>
      <c r="R119" s="123">
        <f>R120</f>
        <v>0</v>
      </c>
      <c r="T119" s="124">
        <f>T120</f>
        <v>0</v>
      </c>
      <c r="AR119" s="118" t="s">
        <v>40</v>
      </c>
      <c r="AT119" s="125" t="s">
        <v>79</v>
      </c>
      <c r="AU119" s="125" t="s">
        <v>40</v>
      </c>
      <c r="AY119" s="118" t="s">
        <v>150</v>
      </c>
      <c r="BK119" s="126">
        <f>BK120</f>
        <v>0</v>
      </c>
    </row>
    <row r="120" spans="2:65" s="1" customFormat="1" ht="62.7" customHeight="1">
      <c r="B120" s="34"/>
      <c r="C120" s="129" t="s">
        <v>210</v>
      </c>
      <c r="D120" s="129" t="s">
        <v>152</v>
      </c>
      <c r="E120" s="130" t="s">
        <v>2622</v>
      </c>
      <c r="F120" s="131" t="s">
        <v>2623</v>
      </c>
      <c r="G120" s="132" t="s">
        <v>384</v>
      </c>
      <c r="H120" s="133">
        <v>750</v>
      </c>
      <c r="I120" s="134"/>
      <c r="J120" s="135">
        <f>ROUND(I120*H120,2)</f>
        <v>0</v>
      </c>
      <c r="K120" s="131" t="s">
        <v>32</v>
      </c>
      <c r="L120" s="34"/>
      <c r="M120" s="136" t="s">
        <v>32</v>
      </c>
      <c r="N120" s="137" t="s">
        <v>51</v>
      </c>
      <c r="P120" s="138">
        <f>O120*H120</f>
        <v>0</v>
      </c>
      <c r="Q120" s="138">
        <v>0</v>
      </c>
      <c r="R120" s="138">
        <f>Q120*H120</f>
        <v>0</v>
      </c>
      <c r="S120" s="138">
        <v>0</v>
      </c>
      <c r="T120" s="139">
        <f>S120*H120</f>
        <v>0</v>
      </c>
      <c r="AR120" s="140" t="s">
        <v>157</v>
      </c>
      <c r="AT120" s="140" t="s">
        <v>152</v>
      </c>
      <c r="AU120" s="140" t="s">
        <v>89</v>
      </c>
      <c r="AY120" s="18" t="s">
        <v>150</v>
      </c>
      <c r="BE120" s="141">
        <f>IF(N120="základní",J120,0)</f>
        <v>0</v>
      </c>
      <c r="BF120" s="141">
        <f>IF(N120="snížená",J120,0)</f>
        <v>0</v>
      </c>
      <c r="BG120" s="141">
        <f>IF(N120="zákl. přenesená",J120,0)</f>
        <v>0</v>
      </c>
      <c r="BH120" s="141">
        <f>IF(N120="sníž. přenesená",J120,0)</f>
        <v>0</v>
      </c>
      <c r="BI120" s="141">
        <f>IF(N120="nulová",J120,0)</f>
        <v>0</v>
      </c>
      <c r="BJ120" s="18" t="s">
        <v>40</v>
      </c>
      <c r="BK120" s="141">
        <f>ROUND(I120*H120,2)</f>
        <v>0</v>
      </c>
      <c r="BL120" s="18" t="s">
        <v>157</v>
      </c>
      <c r="BM120" s="140" t="s">
        <v>259</v>
      </c>
    </row>
    <row r="121" spans="2:65" s="11" customFormat="1" ht="22.8" customHeight="1">
      <c r="B121" s="117"/>
      <c r="D121" s="118" t="s">
        <v>79</v>
      </c>
      <c r="E121" s="127" t="s">
        <v>183</v>
      </c>
      <c r="F121" s="127" t="s">
        <v>2624</v>
      </c>
      <c r="I121" s="120"/>
      <c r="J121" s="128">
        <f>BK121</f>
        <v>0</v>
      </c>
      <c r="L121" s="117"/>
      <c r="M121" s="122"/>
      <c r="P121" s="123">
        <f>SUM(P122:P204)</f>
        <v>0</v>
      </c>
      <c r="R121" s="123">
        <f>SUM(R122:R204)</f>
        <v>0</v>
      </c>
      <c r="T121" s="124">
        <f>SUM(T122:T204)</f>
        <v>0</v>
      </c>
      <c r="AR121" s="118" t="s">
        <v>40</v>
      </c>
      <c r="AT121" s="125" t="s">
        <v>79</v>
      </c>
      <c r="AU121" s="125" t="s">
        <v>40</v>
      </c>
      <c r="AY121" s="118" t="s">
        <v>150</v>
      </c>
      <c r="BK121" s="126">
        <f>SUM(BK122:BK204)</f>
        <v>0</v>
      </c>
    </row>
    <row r="122" spans="2:65" s="1" customFormat="1" ht="37.799999999999997" customHeight="1">
      <c r="B122" s="34"/>
      <c r="C122" s="129" t="s">
        <v>214</v>
      </c>
      <c r="D122" s="129" t="s">
        <v>152</v>
      </c>
      <c r="E122" s="130" t="s">
        <v>2625</v>
      </c>
      <c r="F122" s="131" t="s">
        <v>2626</v>
      </c>
      <c r="G122" s="132" t="s">
        <v>155</v>
      </c>
      <c r="H122" s="133">
        <v>2135</v>
      </c>
      <c r="I122" s="134"/>
      <c r="J122" s="135">
        <f>ROUND(I122*H122,2)</f>
        <v>0</v>
      </c>
      <c r="K122" s="131" t="s">
        <v>32</v>
      </c>
      <c r="L122" s="34"/>
      <c r="M122" s="136" t="s">
        <v>32</v>
      </c>
      <c r="N122" s="137" t="s">
        <v>51</v>
      </c>
      <c r="P122" s="138">
        <f>O122*H122</f>
        <v>0</v>
      </c>
      <c r="Q122" s="138">
        <v>0</v>
      </c>
      <c r="R122" s="138">
        <f>Q122*H122</f>
        <v>0</v>
      </c>
      <c r="S122" s="138">
        <v>0</v>
      </c>
      <c r="T122" s="139">
        <f>S122*H122</f>
        <v>0</v>
      </c>
      <c r="AR122" s="140" t="s">
        <v>157</v>
      </c>
      <c r="AT122" s="140" t="s">
        <v>152</v>
      </c>
      <c r="AU122" s="140" t="s">
        <v>89</v>
      </c>
      <c r="AY122" s="18" t="s">
        <v>150</v>
      </c>
      <c r="BE122" s="141">
        <f>IF(N122="základní",J122,0)</f>
        <v>0</v>
      </c>
      <c r="BF122" s="141">
        <f>IF(N122="snížená",J122,0)</f>
        <v>0</v>
      </c>
      <c r="BG122" s="141">
        <f>IF(N122="zákl. přenesená",J122,0)</f>
        <v>0</v>
      </c>
      <c r="BH122" s="141">
        <f>IF(N122="sníž. přenesená",J122,0)</f>
        <v>0</v>
      </c>
      <c r="BI122" s="141">
        <f>IF(N122="nulová",J122,0)</f>
        <v>0</v>
      </c>
      <c r="BJ122" s="18" t="s">
        <v>40</v>
      </c>
      <c r="BK122" s="141">
        <f>ROUND(I122*H122,2)</f>
        <v>0</v>
      </c>
      <c r="BL122" s="18" t="s">
        <v>157</v>
      </c>
      <c r="BM122" s="140" t="s">
        <v>279</v>
      </c>
    </row>
    <row r="123" spans="2:65" s="12" customFormat="1">
      <c r="B123" s="142"/>
      <c r="D123" s="143" t="s">
        <v>159</v>
      </c>
      <c r="E123" s="144" t="s">
        <v>32</v>
      </c>
      <c r="F123" s="145" t="s">
        <v>2627</v>
      </c>
      <c r="H123" s="144" t="s">
        <v>32</v>
      </c>
      <c r="I123" s="146"/>
      <c r="L123" s="142"/>
      <c r="M123" s="147"/>
      <c r="T123" s="148"/>
      <c r="AT123" s="144" t="s">
        <v>159</v>
      </c>
      <c r="AU123" s="144" t="s">
        <v>89</v>
      </c>
      <c r="AV123" s="12" t="s">
        <v>40</v>
      </c>
      <c r="AW123" s="12" t="s">
        <v>38</v>
      </c>
      <c r="AX123" s="12" t="s">
        <v>80</v>
      </c>
      <c r="AY123" s="144" t="s">
        <v>150</v>
      </c>
    </row>
    <row r="124" spans="2:65" s="13" customFormat="1">
      <c r="B124" s="149"/>
      <c r="D124" s="143" t="s">
        <v>159</v>
      </c>
      <c r="E124" s="150" t="s">
        <v>32</v>
      </c>
      <c r="F124" s="151" t="s">
        <v>2628</v>
      </c>
      <c r="H124" s="152">
        <v>2135</v>
      </c>
      <c r="I124" s="153"/>
      <c r="L124" s="149"/>
      <c r="M124" s="154"/>
      <c r="T124" s="155"/>
      <c r="AT124" s="150" t="s">
        <v>159</v>
      </c>
      <c r="AU124" s="150" t="s">
        <v>89</v>
      </c>
      <c r="AV124" s="13" t="s">
        <v>89</v>
      </c>
      <c r="AW124" s="13" t="s">
        <v>38</v>
      </c>
      <c r="AX124" s="13" t="s">
        <v>80</v>
      </c>
      <c r="AY124" s="150" t="s">
        <v>150</v>
      </c>
    </row>
    <row r="125" spans="2:65" s="14" customFormat="1">
      <c r="B125" s="156"/>
      <c r="D125" s="143" t="s">
        <v>159</v>
      </c>
      <c r="E125" s="157" t="s">
        <v>32</v>
      </c>
      <c r="F125" s="158" t="s">
        <v>162</v>
      </c>
      <c r="H125" s="159">
        <v>2135</v>
      </c>
      <c r="I125" s="160"/>
      <c r="L125" s="156"/>
      <c r="M125" s="161"/>
      <c r="T125" s="162"/>
      <c r="AT125" s="157" t="s">
        <v>159</v>
      </c>
      <c r="AU125" s="157" t="s">
        <v>89</v>
      </c>
      <c r="AV125" s="14" t="s">
        <v>157</v>
      </c>
      <c r="AW125" s="14" t="s">
        <v>38</v>
      </c>
      <c r="AX125" s="14" t="s">
        <v>40</v>
      </c>
      <c r="AY125" s="157" t="s">
        <v>150</v>
      </c>
    </row>
    <row r="126" spans="2:65" s="1" customFormat="1" ht="16.5" customHeight="1">
      <c r="B126" s="34"/>
      <c r="C126" s="178" t="s">
        <v>218</v>
      </c>
      <c r="D126" s="178" t="s">
        <v>389</v>
      </c>
      <c r="E126" s="179" t="s">
        <v>2629</v>
      </c>
      <c r="F126" s="180" t="s">
        <v>2630</v>
      </c>
      <c r="G126" s="181" t="s">
        <v>2631</v>
      </c>
      <c r="H126" s="182">
        <v>5.3380000000000001</v>
      </c>
      <c r="I126" s="183"/>
      <c r="J126" s="184">
        <f>ROUND(I126*H126,2)</f>
        <v>0</v>
      </c>
      <c r="K126" s="180" t="s">
        <v>32</v>
      </c>
      <c r="L126" s="185"/>
      <c r="M126" s="186" t="s">
        <v>32</v>
      </c>
      <c r="N126" s="187" t="s">
        <v>51</v>
      </c>
      <c r="P126" s="138">
        <f>O126*H126</f>
        <v>0</v>
      </c>
      <c r="Q126" s="138">
        <v>0</v>
      </c>
      <c r="R126" s="138">
        <f>Q126*H126</f>
        <v>0</v>
      </c>
      <c r="S126" s="138">
        <v>0</v>
      </c>
      <c r="T126" s="139">
        <f>S126*H126</f>
        <v>0</v>
      </c>
      <c r="AR126" s="140" t="s">
        <v>204</v>
      </c>
      <c r="AT126" s="140" t="s">
        <v>389</v>
      </c>
      <c r="AU126" s="140" t="s">
        <v>89</v>
      </c>
      <c r="AY126" s="18" t="s">
        <v>150</v>
      </c>
      <c r="BE126" s="141">
        <f>IF(N126="základní",J126,0)</f>
        <v>0</v>
      </c>
      <c r="BF126" s="141">
        <f>IF(N126="snížená",J126,0)</f>
        <v>0</v>
      </c>
      <c r="BG126" s="141">
        <f>IF(N126="zákl. přenesená",J126,0)</f>
        <v>0</v>
      </c>
      <c r="BH126" s="141">
        <f>IF(N126="sníž. přenesená",J126,0)</f>
        <v>0</v>
      </c>
      <c r="BI126" s="141">
        <f>IF(N126="nulová",J126,0)</f>
        <v>0</v>
      </c>
      <c r="BJ126" s="18" t="s">
        <v>40</v>
      </c>
      <c r="BK126" s="141">
        <f>ROUND(I126*H126,2)</f>
        <v>0</v>
      </c>
      <c r="BL126" s="18" t="s">
        <v>157</v>
      </c>
      <c r="BM126" s="140" t="s">
        <v>290</v>
      </c>
    </row>
    <row r="127" spans="2:65" s="12" customFormat="1">
      <c r="B127" s="142"/>
      <c r="D127" s="143" t="s">
        <v>159</v>
      </c>
      <c r="E127" s="144" t="s">
        <v>32</v>
      </c>
      <c r="F127" s="145" t="s">
        <v>2627</v>
      </c>
      <c r="H127" s="144" t="s">
        <v>32</v>
      </c>
      <c r="I127" s="146"/>
      <c r="L127" s="142"/>
      <c r="M127" s="147"/>
      <c r="T127" s="148"/>
      <c r="AT127" s="144" t="s">
        <v>159</v>
      </c>
      <c r="AU127" s="144" t="s">
        <v>89</v>
      </c>
      <c r="AV127" s="12" t="s">
        <v>40</v>
      </c>
      <c r="AW127" s="12" t="s">
        <v>38</v>
      </c>
      <c r="AX127" s="12" t="s">
        <v>80</v>
      </c>
      <c r="AY127" s="144" t="s">
        <v>150</v>
      </c>
    </row>
    <row r="128" spans="2:65" s="13" customFormat="1">
      <c r="B128" s="149"/>
      <c r="D128" s="143" t="s">
        <v>159</v>
      </c>
      <c r="E128" s="150" t="s">
        <v>32</v>
      </c>
      <c r="F128" s="151" t="s">
        <v>2632</v>
      </c>
      <c r="H128" s="152">
        <v>5.3380000000000001</v>
      </c>
      <c r="I128" s="153"/>
      <c r="L128" s="149"/>
      <c r="M128" s="154"/>
      <c r="T128" s="155"/>
      <c r="AT128" s="150" t="s">
        <v>159</v>
      </c>
      <c r="AU128" s="150" t="s">
        <v>89</v>
      </c>
      <c r="AV128" s="13" t="s">
        <v>89</v>
      </c>
      <c r="AW128" s="13" t="s">
        <v>38</v>
      </c>
      <c r="AX128" s="13" t="s">
        <v>80</v>
      </c>
      <c r="AY128" s="150" t="s">
        <v>150</v>
      </c>
    </row>
    <row r="129" spans="2:65" s="14" customFormat="1">
      <c r="B129" s="156"/>
      <c r="D129" s="143" t="s">
        <v>159</v>
      </c>
      <c r="E129" s="157" t="s">
        <v>32</v>
      </c>
      <c r="F129" s="158" t="s">
        <v>162</v>
      </c>
      <c r="H129" s="159">
        <v>5.3380000000000001</v>
      </c>
      <c r="I129" s="160"/>
      <c r="L129" s="156"/>
      <c r="M129" s="161"/>
      <c r="T129" s="162"/>
      <c r="AT129" s="157" t="s">
        <v>159</v>
      </c>
      <c r="AU129" s="157" t="s">
        <v>89</v>
      </c>
      <c r="AV129" s="14" t="s">
        <v>157</v>
      </c>
      <c r="AW129" s="14" t="s">
        <v>38</v>
      </c>
      <c r="AX129" s="14" t="s">
        <v>40</v>
      </c>
      <c r="AY129" s="157" t="s">
        <v>150</v>
      </c>
    </row>
    <row r="130" spans="2:65" s="1" customFormat="1" ht="37.799999999999997" customHeight="1">
      <c r="B130" s="34"/>
      <c r="C130" s="129" t="s">
        <v>8</v>
      </c>
      <c r="D130" s="129" t="s">
        <v>152</v>
      </c>
      <c r="E130" s="130" t="s">
        <v>2633</v>
      </c>
      <c r="F130" s="131" t="s">
        <v>2634</v>
      </c>
      <c r="G130" s="132" t="s">
        <v>155</v>
      </c>
      <c r="H130" s="133">
        <v>2495</v>
      </c>
      <c r="I130" s="134"/>
      <c r="J130" s="135">
        <f>ROUND(I130*H130,2)</f>
        <v>0</v>
      </c>
      <c r="K130" s="131" t="s">
        <v>32</v>
      </c>
      <c r="L130" s="34"/>
      <c r="M130" s="136" t="s">
        <v>32</v>
      </c>
      <c r="N130" s="137" t="s">
        <v>51</v>
      </c>
      <c r="P130" s="138">
        <f>O130*H130</f>
        <v>0</v>
      </c>
      <c r="Q130" s="138">
        <v>0</v>
      </c>
      <c r="R130" s="138">
        <f>Q130*H130</f>
        <v>0</v>
      </c>
      <c r="S130" s="138">
        <v>0</v>
      </c>
      <c r="T130" s="139">
        <f>S130*H130</f>
        <v>0</v>
      </c>
      <c r="AR130" s="140" t="s">
        <v>157</v>
      </c>
      <c r="AT130" s="140" t="s">
        <v>152</v>
      </c>
      <c r="AU130" s="140" t="s">
        <v>89</v>
      </c>
      <c r="AY130" s="18" t="s">
        <v>150</v>
      </c>
      <c r="BE130" s="141">
        <f>IF(N130="základní",J130,0)</f>
        <v>0</v>
      </c>
      <c r="BF130" s="141">
        <f>IF(N130="snížená",J130,0)</f>
        <v>0</v>
      </c>
      <c r="BG130" s="141">
        <f>IF(N130="zákl. přenesená",J130,0)</f>
        <v>0</v>
      </c>
      <c r="BH130" s="141">
        <f>IF(N130="sníž. přenesená",J130,0)</f>
        <v>0</v>
      </c>
      <c r="BI130" s="141">
        <f>IF(N130="nulová",J130,0)</f>
        <v>0</v>
      </c>
      <c r="BJ130" s="18" t="s">
        <v>40</v>
      </c>
      <c r="BK130" s="141">
        <f>ROUND(I130*H130,2)</f>
        <v>0</v>
      </c>
      <c r="BL130" s="18" t="s">
        <v>157</v>
      </c>
      <c r="BM130" s="140" t="s">
        <v>314</v>
      </c>
    </row>
    <row r="131" spans="2:65" s="12" customFormat="1">
      <c r="B131" s="142"/>
      <c r="D131" s="143" t="s">
        <v>159</v>
      </c>
      <c r="E131" s="144" t="s">
        <v>32</v>
      </c>
      <c r="F131" s="145" t="s">
        <v>2635</v>
      </c>
      <c r="H131" s="144" t="s">
        <v>32</v>
      </c>
      <c r="I131" s="146"/>
      <c r="L131" s="142"/>
      <c r="M131" s="147"/>
      <c r="T131" s="148"/>
      <c r="AT131" s="144" t="s">
        <v>159</v>
      </c>
      <c r="AU131" s="144" t="s">
        <v>89</v>
      </c>
      <c r="AV131" s="12" t="s">
        <v>40</v>
      </c>
      <c r="AW131" s="12" t="s">
        <v>38</v>
      </c>
      <c r="AX131" s="12" t="s">
        <v>80</v>
      </c>
      <c r="AY131" s="144" t="s">
        <v>150</v>
      </c>
    </row>
    <row r="132" spans="2:65" s="13" customFormat="1">
      <c r="B132" s="149"/>
      <c r="D132" s="143" t="s">
        <v>159</v>
      </c>
      <c r="E132" s="150" t="s">
        <v>32</v>
      </c>
      <c r="F132" s="151" t="s">
        <v>2636</v>
      </c>
      <c r="H132" s="152">
        <v>2495</v>
      </c>
      <c r="I132" s="153"/>
      <c r="L132" s="149"/>
      <c r="M132" s="154"/>
      <c r="T132" s="155"/>
      <c r="AT132" s="150" t="s">
        <v>159</v>
      </c>
      <c r="AU132" s="150" t="s">
        <v>89</v>
      </c>
      <c r="AV132" s="13" t="s">
        <v>89</v>
      </c>
      <c r="AW132" s="13" t="s">
        <v>38</v>
      </c>
      <c r="AX132" s="13" t="s">
        <v>80</v>
      </c>
      <c r="AY132" s="150" t="s">
        <v>150</v>
      </c>
    </row>
    <row r="133" spans="2:65" s="14" customFormat="1">
      <c r="B133" s="156"/>
      <c r="D133" s="143" t="s">
        <v>159</v>
      </c>
      <c r="E133" s="157" t="s">
        <v>32</v>
      </c>
      <c r="F133" s="158" t="s">
        <v>162</v>
      </c>
      <c r="H133" s="159">
        <v>2495</v>
      </c>
      <c r="I133" s="160"/>
      <c r="L133" s="156"/>
      <c r="M133" s="161"/>
      <c r="T133" s="162"/>
      <c r="AT133" s="157" t="s">
        <v>159</v>
      </c>
      <c r="AU133" s="157" t="s">
        <v>89</v>
      </c>
      <c r="AV133" s="14" t="s">
        <v>157</v>
      </c>
      <c r="AW133" s="14" t="s">
        <v>38</v>
      </c>
      <c r="AX133" s="14" t="s">
        <v>40</v>
      </c>
      <c r="AY133" s="157" t="s">
        <v>150</v>
      </c>
    </row>
    <row r="134" spans="2:65" s="1" customFormat="1" ht="16.5" customHeight="1">
      <c r="B134" s="34"/>
      <c r="C134" s="178" t="s">
        <v>226</v>
      </c>
      <c r="D134" s="178" t="s">
        <v>389</v>
      </c>
      <c r="E134" s="179" t="s">
        <v>2637</v>
      </c>
      <c r="F134" s="180" t="s">
        <v>2638</v>
      </c>
      <c r="G134" s="181" t="s">
        <v>2631</v>
      </c>
      <c r="H134" s="182">
        <v>6.2380000000000004</v>
      </c>
      <c r="I134" s="183"/>
      <c r="J134" s="184">
        <f>ROUND(I134*H134,2)</f>
        <v>0</v>
      </c>
      <c r="K134" s="180" t="s">
        <v>32</v>
      </c>
      <c r="L134" s="185"/>
      <c r="M134" s="186" t="s">
        <v>32</v>
      </c>
      <c r="N134" s="187" t="s">
        <v>51</v>
      </c>
      <c r="P134" s="138">
        <f>O134*H134</f>
        <v>0</v>
      </c>
      <c r="Q134" s="138">
        <v>0</v>
      </c>
      <c r="R134" s="138">
        <f>Q134*H134</f>
        <v>0</v>
      </c>
      <c r="S134" s="138">
        <v>0</v>
      </c>
      <c r="T134" s="139">
        <f>S134*H134</f>
        <v>0</v>
      </c>
      <c r="AR134" s="140" t="s">
        <v>204</v>
      </c>
      <c r="AT134" s="140" t="s">
        <v>389</v>
      </c>
      <c r="AU134" s="140" t="s">
        <v>89</v>
      </c>
      <c r="AY134" s="18" t="s">
        <v>150</v>
      </c>
      <c r="BE134" s="141">
        <f>IF(N134="základní",J134,0)</f>
        <v>0</v>
      </c>
      <c r="BF134" s="141">
        <f>IF(N134="snížená",J134,0)</f>
        <v>0</v>
      </c>
      <c r="BG134" s="141">
        <f>IF(N134="zákl. přenesená",J134,0)</f>
        <v>0</v>
      </c>
      <c r="BH134" s="141">
        <f>IF(N134="sníž. přenesená",J134,0)</f>
        <v>0</v>
      </c>
      <c r="BI134" s="141">
        <f>IF(N134="nulová",J134,0)</f>
        <v>0</v>
      </c>
      <c r="BJ134" s="18" t="s">
        <v>40</v>
      </c>
      <c r="BK134" s="141">
        <f>ROUND(I134*H134,2)</f>
        <v>0</v>
      </c>
      <c r="BL134" s="18" t="s">
        <v>157</v>
      </c>
      <c r="BM134" s="140" t="s">
        <v>324</v>
      </c>
    </row>
    <row r="135" spans="2:65" s="12" customFormat="1">
      <c r="B135" s="142"/>
      <c r="D135" s="143" t="s">
        <v>159</v>
      </c>
      <c r="E135" s="144" t="s">
        <v>32</v>
      </c>
      <c r="F135" s="145" t="s">
        <v>2635</v>
      </c>
      <c r="H135" s="144" t="s">
        <v>32</v>
      </c>
      <c r="I135" s="146"/>
      <c r="L135" s="142"/>
      <c r="M135" s="147"/>
      <c r="T135" s="148"/>
      <c r="AT135" s="144" t="s">
        <v>159</v>
      </c>
      <c r="AU135" s="144" t="s">
        <v>89</v>
      </c>
      <c r="AV135" s="12" t="s">
        <v>40</v>
      </c>
      <c r="AW135" s="12" t="s">
        <v>38</v>
      </c>
      <c r="AX135" s="12" t="s">
        <v>80</v>
      </c>
      <c r="AY135" s="144" t="s">
        <v>150</v>
      </c>
    </row>
    <row r="136" spans="2:65" s="13" customFormat="1">
      <c r="B136" s="149"/>
      <c r="D136" s="143" t="s">
        <v>159</v>
      </c>
      <c r="E136" s="150" t="s">
        <v>32</v>
      </c>
      <c r="F136" s="151" t="s">
        <v>2639</v>
      </c>
      <c r="H136" s="152">
        <v>6.2380000000000004</v>
      </c>
      <c r="I136" s="153"/>
      <c r="L136" s="149"/>
      <c r="M136" s="154"/>
      <c r="T136" s="155"/>
      <c r="AT136" s="150" t="s">
        <v>159</v>
      </c>
      <c r="AU136" s="150" t="s">
        <v>89</v>
      </c>
      <c r="AV136" s="13" t="s">
        <v>89</v>
      </c>
      <c r="AW136" s="13" t="s">
        <v>38</v>
      </c>
      <c r="AX136" s="13" t="s">
        <v>80</v>
      </c>
      <c r="AY136" s="150" t="s">
        <v>150</v>
      </c>
    </row>
    <row r="137" spans="2:65" s="14" customFormat="1">
      <c r="B137" s="156"/>
      <c r="D137" s="143" t="s">
        <v>159</v>
      </c>
      <c r="E137" s="157" t="s">
        <v>32</v>
      </c>
      <c r="F137" s="158" t="s">
        <v>162</v>
      </c>
      <c r="H137" s="159">
        <v>6.2380000000000004</v>
      </c>
      <c r="I137" s="160"/>
      <c r="L137" s="156"/>
      <c r="M137" s="161"/>
      <c r="T137" s="162"/>
      <c r="AT137" s="157" t="s">
        <v>159</v>
      </c>
      <c r="AU137" s="157" t="s">
        <v>89</v>
      </c>
      <c r="AV137" s="14" t="s">
        <v>157</v>
      </c>
      <c r="AW137" s="14" t="s">
        <v>38</v>
      </c>
      <c r="AX137" s="14" t="s">
        <v>40</v>
      </c>
      <c r="AY137" s="157" t="s">
        <v>150</v>
      </c>
    </row>
    <row r="138" spans="2:65" s="1" customFormat="1" ht="33" customHeight="1">
      <c r="B138" s="34"/>
      <c r="C138" s="129" t="s">
        <v>235</v>
      </c>
      <c r="D138" s="129" t="s">
        <v>152</v>
      </c>
      <c r="E138" s="130" t="s">
        <v>2640</v>
      </c>
      <c r="F138" s="131" t="s">
        <v>2641</v>
      </c>
      <c r="G138" s="132" t="s">
        <v>155</v>
      </c>
      <c r="H138" s="133">
        <v>4705</v>
      </c>
      <c r="I138" s="134"/>
      <c r="J138" s="135">
        <f>ROUND(I138*H138,2)</f>
        <v>0</v>
      </c>
      <c r="K138" s="131" t="s">
        <v>32</v>
      </c>
      <c r="L138" s="34"/>
      <c r="M138" s="136" t="s">
        <v>32</v>
      </c>
      <c r="N138" s="137" t="s">
        <v>51</v>
      </c>
      <c r="P138" s="138">
        <f>O138*H138</f>
        <v>0</v>
      </c>
      <c r="Q138" s="138">
        <v>0</v>
      </c>
      <c r="R138" s="138">
        <f>Q138*H138</f>
        <v>0</v>
      </c>
      <c r="S138" s="138">
        <v>0</v>
      </c>
      <c r="T138" s="139">
        <f>S138*H138</f>
        <v>0</v>
      </c>
      <c r="AR138" s="140" t="s">
        <v>157</v>
      </c>
      <c r="AT138" s="140" t="s">
        <v>152</v>
      </c>
      <c r="AU138" s="140" t="s">
        <v>89</v>
      </c>
      <c r="AY138" s="18" t="s">
        <v>150</v>
      </c>
      <c r="BE138" s="141">
        <f>IF(N138="základní",J138,0)</f>
        <v>0</v>
      </c>
      <c r="BF138" s="141">
        <f>IF(N138="snížená",J138,0)</f>
        <v>0</v>
      </c>
      <c r="BG138" s="141">
        <f>IF(N138="zákl. přenesená",J138,0)</f>
        <v>0</v>
      </c>
      <c r="BH138" s="141">
        <f>IF(N138="sníž. přenesená",J138,0)</f>
        <v>0</v>
      </c>
      <c r="BI138" s="141">
        <f>IF(N138="nulová",J138,0)</f>
        <v>0</v>
      </c>
      <c r="BJ138" s="18" t="s">
        <v>40</v>
      </c>
      <c r="BK138" s="141">
        <f>ROUND(I138*H138,2)</f>
        <v>0</v>
      </c>
      <c r="BL138" s="18" t="s">
        <v>157</v>
      </c>
      <c r="BM138" s="140" t="s">
        <v>335</v>
      </c>
    </row>
    <row r="139" spans="2:65" s="12" customFormat="1">
      <c r="B139" s="142"/>
      <c r="D139" s="143" t="s">
        <v>159</v>
      </c>
      <c r="E139" s="144" t="s">
        <v>32</v>
      </c>
      <c r="F139" s="145" t="s">
        <v>2642</v>
      </c>
      <c r="H139" s="144" t="s">
        <v>32</v>
      </c>
      <c r="I139" s="146"/>
      <c r="L139" s="142"/>
      <c r="M139" s="147"/>
      <c r="T139" s="148"/>
      <c r="AT139" s="144" t="s">
        <v>159</v>
      </c>
      <c r="AU139" s="144" t="s">
        <v>89</v>
      </c>
      <c r="AV139" s="12" t="s">
        <v>40</v>
      </c>
      <c r="AW139" s="12" t="s">
        <v>38</v>
      </c>
      <c r="AX139" s="12" t="s">
        <v>80</v>
      </c>
      <c r="AY139" s="144" t="s">
        <v>150</v>
      </c>
    </row>
    <row r="140" spans="2:65" s="13" customFormat="1">
      <c r="B140" s="149"/>
      <c r="D140" s="143" t="s">
        <v>159</v>
      </c>
      <c r="E140" s="150" t="s">
        <v>32</v>
      </c>
      <c r="F140" s="151" t="s">
        <v>2643</v>
      </c>
      <c r="H140" s="152">
        <v>2570</v>
      </c>
      <c r="I140" s="153"/>
      <c r="L140" s="149"/>
      <c r="M140" s="154"/>
      <c r="T140" s="155"/>
      <c r="AT140" s="150" t="s">
        <v>159</v>
      </c>
      <c r="AU140" s="150" t="s">
        <v>89</v>
      </c>
      <c r="AV140" s="13" t="s">
        <v>89</v>
      </c>
      <c r="AW140" s="13" t="s">
        <v>38</v>
      </c>
      <c r="AX140" s="13" t="s">
        <v>80</v>
      </c>
      <c r="AY140" s="150" t="s">
        <v>150</v>
      </c>
    </row>
    <row r="141" spans="2:65" s="12" customFormat="1">
      <c r="B141" s="142"/>
      <c r="D141" s="143" t="s">
        <v>159</v>
      </c>
      <c r="E141" s="144" t="s">
        <v>32</v>
      </c>
      <c r="F141" s="145" t="s">
        <v>2627</v>
      </c>
      <c r="H141" s="144" t="s">
        <v>32</v>
      </c>
      <c r="I141" s="146"/>
      <c r="L141" s="142"/>
      <c r="M141" s="147"/>
      <c r="T141" s="148"/>
      <c r="AT141" s="144" t="s">
        <v>159</v>
      </c>
      <c r="AU141" s="144" t="s">
        <v>89</v>
      </c>
      <c r="AV141" s="12" t="s">
        <v>40</v>
      </c>
      <c r="AW141" s="12" t="s">
        <v>38</v>
      </c>
      <c r="AX141" s="12" t="s">
        <v>80</v>
      </c>
      <c r="AY141" s="144" t="s">
        <v>150</v>
      </c>
    </row>
    <row r="142" spans="2:65" s="13" customFormat="1">
      <c r="B142" s="149"/>
      <c r="D142" s="143" t="s">
        <v>159</v>
      </c>
      <c r="E142" s="150" t="s">
        <v>32</v>
      </c>
      <c r="F142" s="151" t="s">
        <v>2628</v>
      </c>
      <c r="H142" s="152">
        <v>2135</v>
      </c>
      <c r="I142" s="153"/>
      <c r="L142" s="149"/>
      <c r="M142" s="154"/>
      <c r="T142" s="155"/>
      <c r="AT142" s="150" t="s">
        <v>159</v>
      </c>
      <c r="AU142" s="150" t="s">
        <v>89</v>
      </c>
      <c r="AV142" s="13" t="s">
        <v>89</v>
      </c>
      <c r="AW142" s="13" t="s">
        <v>38</v>
      </c>
      <c r="AX142" s="13" t="s">
        <v>80</v>
      </c>
      <c r="AY142" s="150" t="s">
        <v>150</v>
      </c>
    </row>
    <row r="143" spans="2:65" s="14" customFormat="1">
      <c r="B143" s="156"/>
      <c r="D143" s="143" t="s">
        <v>159</v>
      </c>
      <c r="E143" s="157" t="s">
        <v>32</v>
      </c>
      <c r="F143" s="158" t="s">
        <v>162</v>
      </c>
      <c r="H143" s="159">
        <v>4705</v>
      </c>
      <c r="I143" s="160"/>
      <c r="L143" s="156"/>
      <c r="M143" s="161"/>
      <c r="T143" s="162"/>
      <c r="AT143" s="157" t="s">
        <v>159</v>
      </c>
      <c r="AU143" s="157" t="s">
        <v>89</v>
      </c>
      <c r="AV143" s="14" t="s">
        <v>157</v>
      </c>
      <c r="AW143" s="14" t="s">
        <v>38</v>
      </c>
      <c r="AX143" s="14" t="s">
        <v>40</v>
      </c>
      <c r="AY143" s="157" t="s">
        <v>150</v>
      </c>
    </row>
    <row r="144" spans="2:65" s="1" customFormat="1" ht="33" customHeight="1">
      <c r="B144" s="34"/>
      <c r="C144" s="129" t="s">
        <v>239</v>
      </c>
      <c r="D144" s="129" t="s">
        <v>152</v>
      </c>
      <c r="E144" s="130" t="s">
        <v>2644</v>
      </c>
      <c r="F144" s="131" t="s">
        <v>2641</v>
      </c>
      <c r="G144" s="132" t="s">
        <v>155</v>
      </c>
      <c r="H144" s="133">
        <v>2135</v>
      </c>
      <c r="I144" s="134"/>
      <c r="J144" s="135">
        <f>ROUND(I144*H144,2)</f>
        <v>0</v>
      </c>
      <c r="K144" s="131" t="s">
        <v>32</v>
      </c>
      <c r="L144" s="34"/>
      <c r="M144" s="136" t="s">
        <v>32</v>
      </c>
      <c r="N144" s="137" t="s">
        <v>51</v>
      </c>
      <c r="P144" s="138">
        <f>O144*H144</f>
        <v>0</v>
      </c>
      <c r="Q144" s="138">
        <v>0</v>
      </c>
      <c r="R144" s="138">
        <f>Q144*H144</f>
        <v>0</v>
      </c>
      <c r="S144" s="138">
        <v>0</v>
      </c>
      <c r="T144" s="139">
        <f>S144*H144</f>
        <v>0</v>
      </c>
      <c r="AR144" s="140" t="s">
        <v>157</v>
      </c>
      <c r="AT144" s="140" t="s">
        <v>152</v>
      </c>
      <c r="AU144" s="140" t="s">
        <v>89</v>
      </c>
      <c r="AY144" s="18" t="s">
        <v>150</v>
      </c>
      <c r="BE144" s="141">
        <f>IF(N144="základní",J144,0)</f>
        <v>0</v>
      </c>
      <c r="BF144" s="141">
        <f>IF(N144="snížená",J144,0)</f>
        <v>0</v>
      </c>
      <c r="BG144" s="141">
        <f>IF(N144="zákl. přenesená",J144,0)</f>
        <v>0</v>
      </c>
      <c r="BH144" s="141">
        <f>IF(N144="sníž. přenesená",J144,0)</f>
        <v>0</v>
      </c>
      <c r="BI144" s="141">
        <f>IF(N144="nulová",J144,0)</f>
        <v>0</v>
      </c>
      <c r="BJ144" s="18" t="s">
        <v>40</v>
      </c>
      <c r="BK144" s="141">
        <f>ROUND(I144*H144,2)</f>
        <v>0</v>
      </c>
      <c r="BL144" s="18" t="s">
        <v>157</v>
      </c>
      <c r="BM144" s="140" t="s">
        <v>523</v>
      </c>
    </row>
    <row r="145" spans="2:65" s="12" customFormat="1">
      <c r="B145" s="142"/>
      <c r="D145" s="143" t="s">
        <v>159</v>
      </c>
      <c r="E145" s="144" t="s">
        <v>32</v>
      </c>
      <c r="F145" s="145" t="s">
        <v>2627</v>
      </c>
      <c r="H145" s="144" t="s">
        <v>32</v>
      </c>
      <c r="I145" s="146"/>
      <c r="L145" s="142"/>
      <c r="M145" s="147"/>
      <c r="T145" s="148"/>
      <c r="AT145" s="144" t="s">
        <v>159</v>
      </c>
      <c r="AU145" s="144" t="s">
        <v>89</v>
      </c>
      <c r="AV145" s="12" t="s">
        <v>40</v>
      </c>
      <c r="AW145" s="12" t="s">
        <v>38</v>
      </c>
      <c r="AX145" s="12" t="s">
        <v>80</v>
      </c>
      <c r="AY145" s="144" t="s">
        <v>150</v>
      </c>
    </row>
    <row r="146" spans="2:65" s="13" customFormat="1">
      <c r="B146" s="149"/>
      <c r="D146" s="143" t="s">
        <v>159</v>
      </c>
      <c r="E146" s="150" t="s">
        <v>32</v>
      </c>
      <c r="F146" s="151" t="s">
        <v>2628</v>
      </c>
      <c r="H146" s="152">
        <v>2135</v>
      </c>
      <c r="I146" s="153"/>
      <c r="L146" s="149"/>
      <c r="M146" s="154"/>
      <c r="T146" s="155"/>
      <c r="AT146" s="150" t="s">
        <v>159</v>
      </c>
      <c r="AU146" s="150" t="s">
        <v>89</v>
      </c>
      <c r="AV146" s="13" t="s">
        <v>89</v>
      </c>
      <c r="AW146" s="13" t="s">
        <v>38</v>
      </c>
      <c r="AX146" s="13" t="s">
        <v>80</v>
      </c>
      <c r="AY146" s="150" t="s">
        <v>150</v>
      </c>
    </row>
    <row r="147" spans="2:65" s="14" customFormat="1">
      <c r="B147" s="156"/>
      <c r="D147" s="143" t="s">
        <v>159</v>
      </c>
      <c r="E147" s="157" t="s">
        <v>32</v>
      </c>
      <c r="F147" s="158" t="s">
        <v>162</v>
      </c>
      <c r="H147" s="159">
        <v>2135</v>
      </c>
      <c r="I147" s="160"/>
      <c r="L147" s="156"/>
      <c r="M147" s="161"/>
      <c r="T147" s="162"/>
      <c r="AT147" s="157" t="s">
        <v>159</v>
      </c>
      <c r="AU147" s="157" t="s">
        <v>89</v>
      </c>
      <c r="AV147" s="14" t="s">
        <v>157</v>
      </c>
      <c r="AW147" s="14" t="s">
        <v>38</v>
      </c>
      <c r="AX147" s="14" t="s">
        <v>40</v>
      </c>
      <c r="AY147" s="157" t="s">
        <v>150</v>
      </c>
    </row>
    <row r="148" spans="2:65" s="1" customFormat="1" ht="33" customHeight="1">
      <c r="B148" s="34"/>
      <c r="C148" s="129" t="s">
        <v>244</v>
      </c>
      <c r="D148" s="129" t="s">
        <v>152</v>
      </c>
      <c r="E148" s="130" t="s">
        <v>2645</v>
      </c>
      <c r="F148" s="131" t="s">
        <v>2646</v>
      </c>
      <c r="G148" s="132" t="s">
        <v>155</v>
      </c>
      <c r="H148" s="133">
        <v>628</v>
      </c>
      <c r="I148" s="134"/>
      <c r="J148" s="135">
        <f>ROUND(I148*H148,2)</f>
        <v>0</v>
      </c>
      <c r="K148" s="131" t="s">
        <v>32</v>
      </c>
      <c r="L148" s="34"/>
      <c r="M148" s="136" t="s">
        <v>32</v>
      </c>
      <c r="N148" s="137" t="s">
        <v>51</v>
      </c>
      <c r="P148" s="138">
        <f>O148*H148</f>
        <v>0</v>
      </c>
      <c r="Q148" s="138">
        <v>0</v>
      </c>
      <c r="R148" s="138">
        <f>Q148*H148</f>
        <v>0</v>
      </c>
      <c r="S148" s="138">
        <v>0</v>
      </c>
      <c r="T148" s="139">
        <f>S148*H148</f>
        <v>0</v>
      </c>
      <c r="AR148" s="140" t="s">
        <v>157</v>
      </c>
      <c r="AT148" s="140" t="s">
        <v>152</v>
      </c>
      <c r="AU148" s="140" t="s">
        <v>89</v>
      </c>
      <c r="AY148" s="18" t="s">
        <v>150</v>
      </c>
      <c r="BE148" s="141">
        <f>IF(N148="základní",J148,0)</f>
        <v>0</v>
      </c>
      <c r="BF148" s="141">
        <f>IF(N148="snížená",J148,0)</f>
        <v>0</v>
      </c>
      <c r="BG148" s="141">
        <f>IF(N148="zákl. přenesená",J148,0)</f>
        <v>0</v>
      </c>
      <c r="BH148" s="141">
        <f>IF(N148="sníž. přenesená",J148,0)</f>
        <v>0</v>
      </c>
      <c r="BI148" s="141">
        <f>IF(N148="nulová",J148,0)</f>
        <v>0</v>
      </c>
      <c r="BJ148" s="18" t="s">
        <v>40</v>
      </c>
      <c r="BK148" s="141">
        <f>ROUND(I148*H148,2)</f>
        <v>0</v>
      </c>
      <c r="BL148" s="18" t="s">
        <v>157</v>
      </c>
      <c r="BM148" s="140" t="s">
        <v>537</v>
      </c>
    </row>
    <row r="149" spans="2:65" s="12" customFormat="1">
      <c r="B149" s="142"/>
      <c r="D149" s="143" t="s">
        <v>159</v>
      </c>
      <c r="E149" s="144" t="s">
        <v>32</v>
      </c>
      <c r="F149" s="145" t="s">
        <v>2647</v>
      </c>
      <c r="H149" s="144" t="s">
        <v>32</v>
      </c>
      <c r="I149" s="146"/>
      <c r="L149" s="142"/>
      <c r="M149" s="147"/>
      <c r="T149" s="148"/>
      <c r="AT149" s="144" t="s">
        <v>159</v>
      </c>
      <c r="AU149" s="144" t="s">
        <v>89</v>
      </c>
      <c r="AV149" s="12" t="s">
        <v>40</v>
      </c>
      <c r="AW149" s="12" t="s">
        <v>38</v>
      </c>
      <c r="AX149" s="12" t="s">
        <v>80</v>
      </c>
      <c r="AY149" s="144" t="s">
        <v>150</v>
      </c>
    </row>
    <row r="150" spans="2:65" s="13" customFormat="1">
      <c r="B150" s="149"/>
      <c r="D150" s="143" t="s">
        <v>159</v>
      </c>
      <c r="E150" s="150" t="s">
        <v>32</v>
      </c>
      <c r="F150" s="151" t="s">
        <v>606</v>
      </c>
      <c r="H150" s="152">
        <v>43</v>
      </c>
      <c r="I150" s="153"/>
      <c r="L150" s="149"/>
      <c r="M150" s="154"/>
      <c r="T150" s="155"/>
      <c r="AT150" s="150" t="s">
        <v>159</v>
      </c>
      <c r="AU150" s="150" t="s">
        <v>89</v>
      </c>
      <c r="AV150" s="13" t="s">
        <v>89</v>
      </c>
      <c r="AW150" s="13" t="s">
        <v>38</v>
      </c>
      <c r="AX150" s="13" t="s">
        <v>80</v>
      </c>
      <c r="AY150" s="150" t="s">
        <v>150</v>
      </c>
    </row>
    <row r="151" spans="2:65" s="12" customFormat="1">
      <c r="B151" s="142"/>
      <c r="D151" s="143" t="s">
        <v>159</v>
      </c>
      <c r="E151" s="144" t="s">
        <v>32</v>
      </c>
      <c r="F151" s="145" t="s">
        <v>2648</v>
      </c>
      <c r="H151" s="144" t="s">
        <v>32</v>
      </c>
      <c r="I151" s="146"/>
      <c r="L151" s="142"/>
      <c r="M151" s="147"/>
      <c r="T151" s="148"/>
      <c r="AT151" s="144" t="s">
        <v>159</v>
      </c>
      <c r="AU151" s="144" t="s">
        <v>89</v>
      </c>
      <c r="AV151" s="12" t="s">
        <v>40</v>
      </c>
      <c r="AW151" s="12" t="s">
        <v>38</v>
      </c>
      <c r="AX151" s="12" t="s">
        <v>80</v>
      </c>
      <c r="AY151" s="144" t="s">
        <v>150</v>
      </c>
    </row>
    <row r="152" spans="2:65" s="13" customFormat="1">
      <c r="B152" s="149"/>
      <c r="D152" s="143" t="s">
        <v>159</v>
      </c>
      <c r="E152" s="150" t="s">
        <v>32</v>
      </c>
      <c r="F152" s="151" t="s">
        <v>2649</v>
      </c>
      <c r="H152" s="152">
        <v>585</v>
      </c>
      <c r="I152" s="153"/>
      <c r="L152" s="149"/>
      <c r="M152" s="154"/>
      <c r="T152" s="155"/>
      <c r="AT152" s="150" t="s">
        <v>159</v>
      </c>
      <c r="AU152" s="150" t="s">
        <v>89</v>
      </c>
      <c r="AV152" s="13" t="s">
        <v>89</v>
      </c>
      <c r="AW152" s="13" t="s">
        <v>38</v>
      </c>
      <c r="AX152" s="13" t="s">
        <v>80</v>
      </c>
      <c r="AY152" s="150" t="s">
        <v>150</v>
      </c>
    </row>
    <row r="153" spans="2:65" s="14" customFormat="1">
      <c r="B153" s="156"/>
      <c r="D153" s="143" t="s">
        <v>159</v>
      </c>
      <c r="E153" s="157" t="s">
        <v>32</v>
      </c>
      <c r="F153" s="158" t="s">
        <v>162</v>
      </c>
      <c r="H153" s="159">
        <v>628</v>
      </c>
      <c r="I153" s="160"/>
      <c r="L153" s="156"/>
      <c r="M153" s="161"/>
      <c r="T153" s="162"/>
      <c r="AT153" s="157" t="s">
        <v>159</v>
      </c>
      <c r="AU153" s="157" t="s">
        <v>89</v>
      </c>
      <c r="AV153" s="14" t="s">
        <v>157</v>
      </c>
      <c r="AW153" s="14" t="s">
        <v>38</v>
      </c>
      <c r="AX153" s="14" t="s">
        <v>40</v>
      </c>
      <c r="AY153" s="157" t="s">
        <v>150</v>
      </c>
    </row>
    <row r="154" spans="2:65" s="1" customFormat="1" ht="37.799999999999997" customHeight="1">
      <c r="B154" s="34"/>
      <c r="C154" s="129" t="s">
        <v>251</v>
      </c>
      <c r="D154" s="129" t="s">
        <v>152</v>
      </c>
      <c r="E154" s="130" t="s">
        <v>2650</v>
      </c>
      <c r="F154" s="131" t="s">
        <v>2651</v>
      </c>
      <c r="G154" s="132" t="s">
        <v>155</v>
      </c>
      <c r="H154" s="133">
        <v>2570</v>
      </c>
      <c r="I154" s="134"/>
      <c r="J154" s="135">
        <f>ROUND(I154*H154,2)</f>
        <v>0</v>
      </c>
      <c r="K154" s="131" t="s">
        <v>32</v>
      </c>
      <c r="L154" s="34"/>
      <c r="M154" s="136" t="s">
        <v>32</v>
      </c>
      <c r="N154" s="137" t="s">
        <v>51</v>
      </c>
      <c r="P154" s="138">
        <f>O154*H154</f>
        <v>0</v>
      </c>
      <c r="Q154" s="138">
        <v>0</v>
      </c>
      <c r="R154" s="138">
        <f>Q154*H154</f>
        <v>0</v>
      </c>
      <c r="S154" s="138">
        <v>0</v>
      </c>
      <c r="T154" s="139">
        <f>S154*H154</f>
        <v>0</v>
      </c>
      <c r="AR154" s="140" t="s">
        <v>157</v>
      </c>
      <c r="AT154" s="140" t="s">
        <v>152</v>
      </c>
      <c r="AU154" s="140" t="s">
        <v>89</v>
      </c>
      <c r="AY154" s="18" t="s">
        <v>150</v>
      </c>
      <c r="BE154" s="141">
        <f>IF(N154="základní",J154,0)</f>
        <v>0</v>
      </c>
      <c r="BF154" s="141">
        <f>IF(N154="snížená",J154,0)</f>
        <v>0</v>
      </c>
      <c r="BG154" s="141">
        <f>IF(N154="zákl. přenesená",J154,0)</f>
        <v>0</v>
      </c>
      <c r="BH154" s="141">
        <f>IF(N154="sníž. přenesená",J154,0)</f>
        <v>0</v>
      </c>
      <c r="BI154" s="141">
        <f>IF(N154="nulová",J154,0)</f>
        <v>0</v>
      </c>
      <c r="BJ154" s="18" t="s">
        <v>40</v>
      </c>
      <c r="BK154" s="141">
        <f>ROUND(I154*H154,2)</f>
        <v>0</v>
      </c>
      <c r="BL154" s="18" t="s">
        <v>157</v>
      </c>
      <c r="BM154" s="140" t="s">
        <v>548</v>
      </c>
    </row>
    <row r="155" spans="2:65" s="12" customFormat="1">
      <c r="B155" s="142"/>
      <c r="D155" s="143" t="s">
        <v>159</v>
      </c>
      <c r="E155" s="144" t="s">
        <v>32</v>
      </c>
      <c r="F155" s="145" t="s">
        <v>2642</v>
      </c>
      <c r="H155" s="144" t="s">
        <v>32</v>
      </c>
      <c r="I155" s="146"/>
      <c r="L155" s="142"/>
      <c r="M155" s="147"/>
      <c r="T155" s="148"/>
      <c r="AT155" s="144" t="s">
        <v>159</v>
      </c>
      <c r="AU155" s="144" t="s">
        <v>89</v>
      </c>
      <c r="AV155" s="12" t="s">
        <v>40</v>
      </c>
      <c r="AW155" s="12" t="s">
        <v>38</v>
      </c>
      <c r="AX155" s="12" t="s">
        <v>80</v>
      </c>
      <c r="AY155" s="144" t="s">
        <v>150</v>
      </c>
    </row>
    <row r="156" spans="2:65" s="13" customFormat="1">
      <c r="B156" s="149"/>
      <c r="D156" s="143" t="s">
        <v>159</v>
      </c>
      <c r="E156" s="150" t="s">
        <v>32</v>
      </c>
      <c r="F156" s="151" t="s">
        <v>2643</v>
      </c>
      <c r="H156" s="152">
        <v>2570</v>
      </c>
      <c r="I156" s="153"/>
      <c r="L156" s="149"/>
      <c r="M156" s="154"/>
      <c r="T156" s="155"/>
      <c r="AT156" s="150" t="s">
        <v>159</v>
      </c>
      <c r="AU156" s="150" t="s">
        <v>89</v>
      </c>
      <c r="AV156" s="13" t="s">
        <v>89</v>
      </c>
      <c r="AW156" s="13" t="s">
        <v>38</v>
      </c>
      <c r="AX156" s="13" t="s">
        <v>80</v>
      </c>
      <c r="AY156" s="150" t="s">
        <v>150</v>
      </c>
    </row>
    <row r="157" spans="2:65" s="14" customFormat="1">
      <c r="B157" s="156"/>
      <c r="D157" s="143" t="s">
        <v>159</v>
      </c>
      <c r="E157" s="157" t="s">
        <v>32</v>
      </c>
      <c r="F157" s="158" t="s">
        <v>162</v>
      </c>
      <c r="H157" s="159">
        <v>2570</v>
      </c>
      <c r="I157" s="160"/>
      <c r="L157" s="156"/>
      <c r="M157" s="161"/>
      <c r="T157" s="162"/>
      <c r="AT157" s="157" t="s">
        <v>159</v>
      </c>
      <c r="AU157" s="157" t="s">
        <v>89</v>
      </c>
      <c r="AV157" s="14" t="s">
        <v>157</v>
      </c>
      <c r="AW157" s="14" t="s">
        <v>38</v>
      </c>
      <c r="AX157" s="14" t="s">
        <v>40</v>
      </c>
      <c r="AY157" s="157" t="s">
        <v>150</v>
      </c>
    </row>
    <row r="158" spans="2:65" s="1" customFormat="1" ht="49.05" customHeight="1">
      <c r="B158" s="34"/>
      <c r="C158" s="129" t="s">
        <v>259</v>
      </c>
      <c r="D158" s="129" t="s">
        <v>152</v>
      </c>
      <c r="E158" s="130" t="s">
        <v>2652</v>
      </c>
      <c r="F158" s="131" t="s">
        <v>2653</v>
      </c>
      <c r="G158" s="132" t="s">
        <v>155</v>
      </c>
      <c r="H158" s="133">
        <v>2570</v>
      </c>
      <c r="I158" s="134"/>
      <c r="J158" s="135">
        <f>ROUND(I158*H158,2)</f>
        <v>0</v>
      </c>
      <c r="K158" s="131" t="s">
        <v>32</v>
      </c>
      <c r="L158" s="34"/>
      <c r="M158" s="136" t="s">
        <v>32</v>
      </c>
      <c r="N158" s="137" t="s">
        <v>51</v>
      </c>
      <c r="P158" s="138">
        <f>O158*H158</f>
        <v>0</v>
      </c>
      <c r="Q158" s="138">
        <v>0</v>
      </c>
      <c r="R158" s="138">
        <f>Q158*H158</f>
        <v>0</v>
      </c>
      <c r="S158" s="138">
        <v>0</v>
      </c>
      <c r="T158" s="139">
        <f>S158*H158</f>
        <v>0</v>
      </c>
      <c r="AR158" s="140" t="s">
        <v>157</v>
      </c>
      <c r="AT158" s="140" t="s">
        <v>152</v>
      </c>
      <c r="AU158" s="140" t="s">
        <v>89</v>
      </c>
      <c r="AY158" s="18" t="s">
        <v>150</v>
      </c>
      <c r="BE158" s="141">
        <f>IF(N158="základní",J158,0)</f>
        <v>0</v>
      </c>
      <c r="BF158" s="141">
        <f>IF(N158="snížená",J158,0)</f>
        <v>0</v>
      </c>
      <c r="BG158" s="141">
        <f>IF(N158="zákl. přenesená",J158,0)</f>
        <v>0</v>
      </c>
      <c r="BH158" s="141">
        <f>IF(N158="sníž. přenesená",J158,0)</f>
        <v>0</v>
      </c>
      <c r="BI158" s="141">
        <f>IF(N158="nulová",J158,0)</f>
        <v>0</v>
      </c>
      <c r="BJ158" s="18" t="s">
        <v>40</v>
      </c>
      <c r="BK158" s="141">
        <f>ROUND(I158*H158,2)</f>
        <v>0</v>
      </c>
      <c r="BL158" s="18" t="s">
        <v>157</v>
      </c>
      <c r="BM158" s="140" t="s">
        <v>560</v>
      </c>
    </row>
    <row r="159" spans="2:65" s="12" customFormat="1">
      <c r="B159" s="142"/>
      <c r="D159" s="143" t="s">
        <v>159</v>
      </c>
      <c r="E159" s="144" t="s">
        <v>32</v>
      </c>
      <c r="F159" s="145" t="s">
        <v>2642</v>
      </c>
      <c r="H159" s="144" t="s">
        <v>32</v>
      </c>
      <c r="I159" s="146"/>
      <c r="L159" s="142"/>
      <c r="M159" s="147"/>
      <c r="T159" s="148"/>
      <c r="AT159" s="144" t="s">
        <v>159</v>
      </c>
      <c r="AU159" s="144" t="s">
        <v>89</v>
      </c>
      <c r="AV159" s="12" t="s">
        <v>40</v>
      </c>
      <c r="AW159" s="12" t="s">
        <v>38</v>
      </c>
      <c r="AX159" s="12" t="s">
        <v>80</v>
      </c>
      <c r="AY159" s="144" t="s">
        <v>150</v>
      </c>
    </row>
    <row r="160" spans="2:65" s="13" customFormat="1">
      <c r="B160" s="149"/>
      <c r="D160" s="143" t="s">
        <v>159</v>
      </c>
      <c r="E160" s="150" t="s">
        <v>32</v>
      </c>
      <c r="F160" s="151" t="s">
        <v>2643</v>
      </c>
      <c r="H160" s="152">
        <v>2570</v>
      </c>
      <c r="I160" s="153"/>
      <c r="L160" s="149"/>
      <c r="M160" s="154"/>
      <c r="T160" s="155"/>
      <c r="AT160" s="150" t="s">
        <v>159</v>
      </c>
      <c r="AU160" s="150" t="s">
        <v>89</v>
      </c>
      <c r="AV160" s="13" t="s">
        <v>89</v>
      </c>
      <c r="AW160" s="13" t="s">
        <v>38</v>
      </c>
      <c r="AX160" s="13" t="s">
        <v>80</v>
      </c>
      <c r="AY160" s="150" t="s">
        <v>150</v>
      </c>
    </row>
    <row r="161" spans="2:65" s="14" customFormat="1">
      <c r="B161" s="156"/>
      <c r="D161" s="143" t="s">
        <v>159</v>
      </c>
      <c r="E161" s="157" t="s">
        <v>32</v>
      </c>
      <c r="F161" s="158" t="s">
        <v>162</v>
      </c>
      <c r="H161" s="159">
        <v>2570</v>
      </c>
      <c r="I161" s="160"/>
      <c r="L161" s="156"/>
      <c r="M161" s="161"/>
      <c r="T161" s="162"/>
      <c r="AT161" s="157" t="s">
        <v>159</v>
      </c>
      <c r="AU161" s="157" t="s">
        <v>89</v>
      </c>
      <c r="AV161" s="14" t="s">
        <v>157</v>
      </c>
      <c r="AW161" s="14" t="s">
        <v>38</v>
      </c>
      <c r="AX161" s="14" t="s">
        <v>40</v>
      </c>
      <c r="AY161" s="157" t="s">
        <v>150</v>
      </c>
    </row>
    <row r="162" spans="2:65" s="1" customFormat="1" ht="24.15" customHeight="1">
      <c r="B162" s="34"/>
      <c r="C162" s="129" t="s">
        <v>268</v>
      </c>
      <c r="D162" s="129" t="s">
        <v>152</v>
      </c>
      <c r="E162" s="130" t="s">
        <v>2654</v>
      </c>
      <c r="F162" s="131" t="s">
        <v>2655</v>
      </c>
      <c r="G162" s="132" t="s">
        <v>155</v>
      </c>
      <c r="H162" s="133">
        <v>5140</v>
      </c>
      <c r="I162" s="134"/>
      <c r="J162" s="135">
        <f>ROUND(I162*H162,2)</f>
        <v>0</v>
      </c>
      <c r="K162" s="131" t="s">
        <v>32</v>
      </c>
      <c r="L162" s="34"/>
      <c r="M162" s="136" t="s">
        <v>32</v>
      </c>
      <c r="N162" s="137" t="s">
        <v>51</v>
      </c>
      <c r="P162" s="138">
        <f>O162*H162</f>
        <v>0</v>
      </c>
      <c r="Q162" s="138">
        <v>0</v>
      </c>
      <c r="R162" s="138">
        <f>Q162*H162</f>
        <v>0</v>
      </c>
      <c r="S162" s="138">
        <v>0</v>
      </c>
      <c r="T162" s="139">
        <f>S162*H162</f>
        <v>0</v>
      </c>
      <c r="AR162" s="140" t="s">
        <v>157</v>
      </c>
      <c r="AT162" s="140" t="s">
        <v>152</v>
      </c>
      <c r="AU162" s="140" t="s">
        <v>89</v>
      </c>
      <c r="AY162" s="18" t="s">
        <v>150</v>
      </c>
      <c r="BE162" s="141">
        <f>IF(N162="základní",J162,0)</f>
        <v>0</v>
      </c>
      <c r="BF162" s="141">
        <f>IF(N162="snížená",J162,0)</f>
        <v>0</v>
      </c>
      <c r="BG162" s="141">
        <f>IF(N162="zákl. přenesená",J162,0)</f>
        <v>0</v>
      </c>
      <c r="BH162" s="141">
        <f>IF(N162="sníž. přenesená",J162,0)</f>
        <v>0</v>
      </c>
      <c r="BI162" s="141">
        <f>IF(N162="nulová",J162,0)</f>
        <v>0</v>
      </c>
      <c r="BJ162" s="18" t="s">
        <v>40</v>
      </c>
      <c r="BK162" s="141">
        <f>ROUND(I162*H162,2)</f>
        <v>0</v>
      </c>
      <c r="BL162" s="18" t="s">
        <v>157</v>
      </c>
      <c r="BM162" s="140" t="s">
        <v>572</v>
      </c>
    </row>
    <row r="163" spans="2:65" s="12" customFormat="1">
      <c r="B163" s="142"/>
      <c r="D163" s="143" t="s">
        <v>159</v>
      </c>
      <c r="E163" s="144" t="s">
        <v>32</v>
      </c>
      <c r="F163" s="145" t="s">
        <v>2656</v>
      </c>
      <c r="H163" s="144" t="s">
        <v>32</v>
      </c>
      <c r="I163" s="146"/>
      <c r="L163" s="142"/>
      <c r="M163" s="147"/>
      <c r="T163" s="148"/>
      <c r="AT163" s="144" t="s">
        <v>159</v>
      </c>
      <c r="AU163" s="144" t="s">
        <v>89</v>
      </c>
      <c r="AV163" s="12" t="s">
        <v>40</v>
      </c>
      <c r="AW163" s="12" t="s">
        <v>38</v>
      </c>
      <c r="AX163" s="12" t="s">
        <v>80</v>
      </c>
      <c r="AY163" s="144" t="s">
        <v>150</v>
      </c>
    </row>
    <row r="164" spans="2:65" s="13" customFormat="1">
      <c r="B164" s="149"/>
      <c r="D164" s="143" t="s">
        <v>159</v>
      </c>
      <c r="E164" s="150" t="s">
        <v>32</v>
      </c>
      <c r="F164" s="151" t="s">
        <v>2657</v>
      </c>
      <c r="H164" s="152">
        <v>5140</v>
      </c>
      <c r="I164" s="153"/>
      <c r="L164" s="149"/>
      <c r="M164" s="154"/>
      <c r="T164" s="155"/>
      <c r="AT164" s="150" t="s">
        <v>159</v>
      </c>
      <c r="AU164" s="150" t="s">
        <v>89</v>
      </c>
      <c r="AV164" s="13" t="s">
        <v>89</v>
      </c>
      <c r="AW164" s="13" t="s">
        <v>38</v>
      </c>
      <c r="AX164" s="13" t="s">
        <v>80</v>
      </c>
      <c r="AY164" s="150" t="s">
        <v>150</v>
      </c>
    </row>
    <row r="165" spans="2:65" s="14" customFormat="1">
      <c r="B165" s="156"/>
      <c r="D165" s="143" t="s">
        <v>159</v>
      </c>
      <c r="E165" s="157" t="s">
        <v>32</v>
      </c>
      <c r="F165" s="158" t="s">
        <v>162</v>
      </c>
      <c r="H165" s="159">
        <v>5140</v>
      </c>
      <c r="I165" s="160"/>
      <c r="L165" s="156"/>
      <c r="M165" s="161"/>
      <c r="T165" s="162"/>
      <c r="AT165" s="157" t="s">
        <v>159</v>
      </c>
      <c r="AU165" s="157" t="s">
        <v>89</v>
      </c>
      <c r="AV165" s="14" t="s">
        <v>157</v>
      </c>
      <c r="AW165" s="14" t="s">
        <v>38</v>
      </c>
      <c r="AX165" s="14" t="s">
        <v>40</v>
      </c>
      <c r="AY165" s="157" t="s">
        <v>150</v>
      </c>
    </row>
    <row r="166" spans="2:65" s="1" customFormat="1" ht="49.05" customHeight="1">
      <c r="B166" s="34"/>
      <c r="C166" s="129" t="s">
        <v>279</v>
      </c>
      <c r="D166" s="129" t="s">
        <v>152</v>
      </c>
      <c r="E166" s="130" t="s">
        <v>2658</v>
      </c>
      <c r="F166" s="131" t="s">
        <v>2659</v>
      </c>
      <c r="G166" s="132" t="s">
        <v>155</v>
      </c>
      <c r="H166" s="133">
        <v>2570</v>
      </c>
      <c r="I166" s="134"/>
      <c r="J166" s="135">
        <f>ROUND(I166*H166,2)</f>
        <v>0</v>
      </c>
      <c r="K166" s="131" t="s">
        <v>32</v>
      </c>
      <c r="L166" s="34"/>
      <c r="M166" s="136" t="s">
        <v>32</v>
      </c>
      <c r="N166" s="137" t="s">
        <v>51</v>
      </c>
      <c r="P166" s="138">
        <f>O166*H166</f>
        <v>0</v>
      </c>
      <c r="Q166" s="138">
        <v>0</v>
      </c>
      <c r="R166" s="138">
        <f>Q166*H166</f>
        <v>0</v>
      </c>
      <c r="S166" s="138">
        <v>0</v>
      </c>
      <c r="T166" s="139">
        <f>S166*H166</f>
        <v>0</v>
      </c>
      <c r="AR166" s="140" t="s">
        <v>157</v>
      </c>
      <c r="AT166" s="140" t="s">
        <v>152</v>
      </c>
      <c r="AU166" s="140" t="s">
        <v>89</v>
      </c>
      <c r="AY166" s="18" t="s">
        <v>150</v>
      </c>
      <c r="BE166" s="141">
        <f>IF(N166="základní",J166,0)</f>
        <v>0</v>
      </c>
      <c r="BF166" s="141">
        <f>IF(N166="snížená",J166,0)</f>
        <v>0</v>
      </c>
      <c r="BG166" s="141">
        <f>IF(N166="zákl. přenesená",J166,0)</f>
        <v>0</v>
      </c>
      <c r="BH166" s="141">
        <f>IF(N166="sníž. přenesená",J166,0)</f>
        <v>0</v>
      </c>
      <c r="BI166" s="141">
        <f>IF(N166="nulová",J166,0)</f>
        <v>0</v>
      </c>
      <c r="BJ166" s="18" t="s">
        <v>40</v>
      </c>
      <c r="BK166" s="141">
        <f>ROUND(I166*H166,2)</f>
        <v>0</v>
      </c>
      <c r="BL166" s="18" t="s">
        <v>157</v>
      </c>
      <c r="BM166" s="140" t="s">
        <v>589</v>
      </c>
    </row>
    <row r="167" spans="2:65" s="12" customFormat="1">
      <c r="B167" s="142"/>
      <c r="D167" s="143" t="s">
        <v>159</v>
      </c>
      <c r="E167" s="144" t="s">
        <v>32</v>
      </c>
      <c r="F167" s="145" t="s">
        <v>2642</v>
      </c>
      <c r="H167" s="144" t="s">
        <v>32</v>
      </c>
      <c r="I167" s="146"/>
      <c r="L167" s="142"/>
      <c r="M167" s="147"/>
      <c r="T167" s="148"/>
      <c r="AT167" s="144" t="s">
        <v>159</v>
      </c>
      <c r="AU167" s="144" t="s">
        <v>89</v>
      </c>
      <c r="AV167" s="12" t="s">
        <v>40</v>
      </c>
      <c r="AW167" s="12" t="s">
        <v>38</v>
      </c>
      <c r="AX167" s="12" t="s">
        <v>80</v>
      </c>
      <c r="AY167" s="144" t="s">
        <v>150</v>
      </c>
    </row>
    <row r="168" spans="2:65" s="13" customFormat="1">
      <c r="B168" s="149"/>
      <c r="D168" s="143" t="s">
        <v>159</v>
      </c>
      <c r="E168" s="150" t="s">
        <v>32</v>
      </c>
      <c r="F168" s="151" t="s">
        <v>2643</v>
      </c>
      <c r="H168" s="152">
        <v>2570</v>
      </c>
      <c r="I168" s="153"/>
      <c r="L168" s="149"/>
      <c r="M168" s="154"/>
      <c r="T168" s="155"/>
      <c r="AT168" s="150" t="s">
        <v>159</v>
      </c>
      <c r="AU168" s="150" t="s">
        <v>89</v>
      </c>
      <c r="AV168" s="13" t="s">
        <v>89</v>
      </c>
      <c r="AW168" s="13" t="s">
        <v>38</v>
      </c>
      <c r="AX168" s="13" t="s">
        <v>80</v>
      </c>
      <c r="AY168" s="150" t="s">
        <v>150</v>
      </c>
    </row>
    <row r="169" spans="2:65" s="14" customFormat="1">
      <c r="B169" s="156"/>
      <c r="D169" s="143" t="s">
        <v>159</v>
      </c>
      <c r="E169" s="157" t="s">
        <v>32</v>
      </c>
      <c r="F169" s="158" t="s">
        <v>162</v>
      </c>
      <c r="H169" s="159">
        <v>2570</v>
      </c>
      <c r="I169" s="160"/>
      <c r="L169" s="156"/>
      <c r="M169" s="161"/>
      <c r="T169" s="162"/>
      <c r="AT169" s="157" t="s">
        <v>159</v>
      </c>
      <c r="AU169" s="157" t="s">
        <v>89</v>
      </c>
      <c r="AV169" s="14" t="s">
        <v>157</v>
      </c>
      <c r="AW169" s="14" t="s">
        <v>38</v>
      </c>
      <c r="AX169" s="14" t="s">
        <v>40</v>
      </c>
      <c r="AY169" s="157" t="s">
        <v>150</v>
      </c>
    </row>
    <row r="170" spans="2:65" s="1" customFormat="1" ht="44.25" customHeight="1">
      <c r="B170" s="34"/>
      <c r="C170" s="129" t="s">
        <v>7</v>
      </c>
      <c r="D170" s="129" t="s">
        <v>152</v>
      </c>
      <c r="E170" s="130" t="s">
        <v>2660</v>
      </c>
      <c r="F170" s="131" t="s">
        <v>2661</v>
      </c>
      <c r="G170" s="132" t="s">
        <v>155</v>
      </c>
      <c r="H170" s="133">
        <v>2570</v>
      </c>
      <c r="I170" s="134"/>
      <c r="J170" s="135">
        <f>ROUND(I170*H170,2)</f>
        <v>0</v>
      </c>
      <c r="K170" s="131" t="s">
        <v>32</v>
      </c>
      <c r="L170" s="34"/>
      <c r="M170" s="136" t="s">
        <v>32</v>
      </c>
      <c r="N170" s="137" t="s">
        <v>51</v>
      </c>
      <c r="P170" s="138">
        <f>O170*H170</f>
        <v>0</v>
      </c>
      <c r="Q170" s="138">
        <v>0</v>
      </c>
      <c r="R170" s="138">
        <f>Q170*H170</f>
        <v>0</v>
      </c>
      <c r="S170" s="138">
        <v>0</v>
      </c>
      <c r="T170" s="139">
        <f>S170*H170</f>
        <v>0</v>
      </c>
      <c r="AR170" s="140" t="s">
        <v>157</v>
      </c>
      <c r="AT170" s="140" t="s">
        <v>152</v>
      </c>
      <c r="AU170" s="140" t="s">
        <v>89</v>
      </c>
      <c r="AY170" s="18" t="s">
        <v>150</v>
      </c>
      <c r="BE170" s="141">
        <f>IF(N170="základní",J170,0)</f>
        <v>0</v>
      </c>
      <c r="BF170" s="141">
        <f>IF(N170="snížená",J170,0)</f>
        <v>0</v>
      </c>
      <c r="BG170" s="141">
        <f>IF(N170="zákl. přenesená",J170,0)</f>
        <v>0</v>
      </c>
      <c r="BH170" s="141">
        <f>IF(N170="sníž. přenesená",J170,0)</f>
        <v>0</v>
      </c>
      <c r="BI170" s="141">
        <f>IF(N170="nulová",J170,0)</f>
        <v>0</v>
      </c>
      <c r="BJ170" s="18" t="s">
        <v>40</v>
      </c>
      <c r="BK170" s="141">
        <f>ROUND(I170*H170,2)</f>
        <v>0</v>
      </c>
      <c r="BL170" s="18" t="s">
        <v>157</v>
      </c>
      <c r="BM170" s="140" t="s">
        <v>602</v>
      </c>
    </row>
    <row r="171" spans="2:65" s="12" customFormat="1">
      <c r="B171" s="142"/>
      <c r="D171" s="143" t="s">
        <v>159</v>
      </c>
      <c r="E171" s="144" t="s">
        <v>32</v>
      </c>
      <c r="F171" s="145" t="s">
        <v>2642</v>
      </c>
      <c r="H171" s="144" t="s">
        <v>32</v>
      </c>
      <c r="I171" s="146"/>
      <c r="L171" s="142"/>
      <c r="M171" s="147"/>
      <c r="T171" s="148"/>
      <c r="AT171" s="144" t="s">
        <v>159</v>
      </c>
      <c r="AU171" s="144" t="s">
        <v>89</v>
      </c>
      <c r="AV171" s="12" t="s">
        <v>40</v>
      </c>
      <c r="AW171" s="12" t="s">
        <v>38</v>
      </c>
      <c r="AX171" s="12" t="s">
        <v>80</v>
      </c>
      <c r="AY171" s="144" t="s">
        <v>150</v>
      </c>
    </row>
    <row r="172" spans="2:65" s="13" customFormat="1">
      <c r="B172" s="149"/>
      <c r="D172" s="143" t="s">
        <v>159</v>
      </c>
      <c r="E172" s="150" t="s">
        <v>32</v>
      </c>
      <c r="F172" s="151" t="s">
        <v>2643</v>
      </c>
      <c r="H172" s="152">
        <v>2570</v>
      </c>
      <c r="I172" s="153"/>
      <c r="L172" s="149"/>
      <c r="M172" s="154"/>
      <c r="T172" s="155"/>
      <c r="AT172" s="150" t="s">
        <v>159</v>
      </c>
      <c r="AU172" s="150" t="s">
        <v>89</v>
      </c>
      <c r="AV172" s="13" t="s">
        <v>89</v>
      </c>
      <c r="AW172" s="13" t="s">
        <v>38</v>
      </c>
      <c r="AX172" s="13" t="s">
        <v>80</v>
      </c>
      <c r="AY172" s="150" t="s">
        <v>150</v>
      </c>
    </row>
    <row r="173" spans="2:65" s="14" customFormat="1">
      <c r="B173" s="156"/>
      <c r="D173" s="143" t="s">
        <v>159</v>
      </c>
      <c r="E173" s="157" t="s">
        <v>32</v>
      </c>
      <c r="F173" s="158" t="s">
        <v>162</v>
      </c>
      <c r="H173" s="159">
        <v>2570</v>
      </c>
      <c r="I173" s="160"/>
      <c r="L173" s="156"/>
      <c r="M173" s="161"/>
      <c r="T173" s="162"/>
      <c r="AT173" s="157" t="s">
        <v>159</v>
      </c>
      <c r="AU173" s="157" t="s">
        <v>89</v>
      </c>
      <c r="AV173" s="14" t="s">
        <v>157</v>
      </c>
      <c r="AW173" s="14" t="s">
        <v>38</v>
      </c>
      <c r="AX173" s="14" t="s">
        <v>40</v>
      </c>
      <c r="AY173" s="157" t="s">
        <v>150</v>
      </c>
    </row>
    <row r="174" spans="2:65" s="1" customFormat="1" ht="16.5" customHeight="1">
      <c r="B174" s="34"/>
      <c r="C174" s="178" t="s">
        <v>290</v>
      </c>
      <c r="D174" s="178" t="s">
        <v>389</v>
      </c>
      <c r="E174" s="179" t="s">
        <v>2662</v>
      </c>
      <c r="F174" s="180" t="s">
        <v>2663</v>
      </c>
      <c r="G174" s="181" t="s">
        <v>155</v>
      </c>
      <c r="H174" s="182">
        <v>2801.6</v>
      </c>
      <c r="I174" s="183"/>
      <c r="J174" s="184">
        <f>ROUND(I174*H174,2)</f>
        <v>0</v>
      </c>
      <c r="K174" s="180" t="s">
        <v>32</v>
      </c>
      <c r="L174" s="185"/>
      <c r="M174" s="186" t="s">
        <v>32</v>
      </c>
      <c r="N174" s="187" t="s">
        <v>51</v>
      </c>
      <c r="P174" s="138">
        <f>O174*H174</f>
        <v>0</v>
      </c>
      <c r="Q174" s="138">
        <v>0</v>
      </c>
      <c r="R174" s="138">
        <f>Q174*H174</f>
        <v>0</v>
      </c>
      <c r="S174" s="138">
        <v>0</v>
      </c>
      <c r="T174" s="139">
        <f>S174*H174</f>
        <v>0</v>
      </c>
      <c r="AR174" s="140" t="s">
        <v>204</v>
      </c>
      <c r="AT174" s="140" t="s">
        <v>389</v>
      </c>
      <c r="AU174" s="140" t="s">
        <v>89</v>
      </c>
      <c r="AY174" s="18" t="s">
        <v>150</v>
      </c>
      <c r="BE174" s="141">
        <f>IF(N174="základní",J174,0)</f>
        <v>0</v>
      </c>
      <c r="BF174" s="141">
        <f>IF(N174="snížená",J174,0)</f>
        <v>0</v>
      </c>
      <c r="BG174" s="141">
        <f>IF(N174="zákl. přenesená",J174,0)</f>
        <v>0</v>
      </c>
      <c r="BH174" s="141">
        <f>IF(N174="sníž. přenesená",J174,0)</f>
        <v>0</v>
      </c>
      <c r="BI174" s="141">
        <f>IF(N174="nulová",J174,0)</f>
        <v>0</v>
      </c>
      <c r="BJ174" s="18" t="s">
        <v>40</v>
      </c>
      <c r="BK174" s="141">
        <f>ROUND(I174*H174,2)</f>
        <v>0</v>
      </c>
      <c r="BL174" s="18" t="s">
        <v>157</v>
      </c>
      <c r="BM174" s="140" t="s">
        <v>615</v>
      </c>
    </row>
    <row r="175" spans="2:65" s="12" customFormat="1">
      <c r="B175" s="142"/>
      <c r="D175" s="143" t="s">
        <v>159</v>
      </c>
      <c r="E175" s="144" t="s">
        <v>32</v>
      </c>
      <c r="F175" s="145" t="s">
        <v>2648</v>
      </c>
      <c r="H175" s="144" t="s">
        <v>32</v>
      </c>
      <c r="I175" s="146"/>
      <c r="L175" s="142"/>
      <c r="M175" s="147"/>
      <c r="T175" s="148"/>
      <c r="AT175" s="144" t="s">
        <v>159</v>
      </c>
      <c r="AU175" s="144" t="s">
        <v>89</v>
      </c>
      <c r="AV175" s="12" t="s">
        <v>40</v>
      </c>
      <c r="AW175" s="12" t="s">
        <v>38</v>
      </c>
      <c r="AX175" s="12" t="s">
        <v>80</v>
      </c>
      <c r="AY175" s="144" t="s">
        <v>150</v>
      </c>
    </row>
    <row r="176" spans="2:65" s="13" customFormat="1">
      <c r="B176" s="149"/>
      <c r="D176" s="143" t="s">
        <v>159</v>
      </c>
      <c r="E176" s="150" t="s">
        <v>32</v>
      </c>
      <c r="F176" s="151" t="s">
        <v>2664</v>
      </c>
      <c r="H176" s="152">
        <v>602.54999999999995</v>
      </c>
      <c r="I176" s="153"/>
      <c r="L176" s="149"/>
      <c r="M176" s="154"/>
      <c r="T176" s="155"/>
      <c r="AT176" s="150" t="s">
        <v>159</v>
      </c>
      <c r="AU176" s="150" t="s">
        <v>89</v>
      </c>
      <c r="AV176" s="13" t="s">
        <v>89</v>
      </c>
      <c r="AW176" s="13" t="s">
        <v>38</v>
      </c>
      <c r="AX176" s="13" t="s">
        <v>80</v>
      </c>
      <c r="AY176" s="150" t="s">
        <v>150</v>
      </c>
    </row>
    <row r="177" spans="2:65" s="12" customFormat="1">
      <c r="B177" s="142"/>
      <c r="D177" s="143" t="s">
        <v>159</v>
      </c>
      <c r="E177" s="144" t="s">
        <v>32</v>
      </c>
      <c r="F177" s="145" t="s">
        <v>2627</v>
      </c>
      <c r="H177" s="144" t="s">
        <v>32</v>
      </c>
      <c r="I177" s="146"/>
      <c r="L177" s="142"/>
      <c r="M177" s="147"/>
      <c r="T177" s="148"/>
      <c r="AT177" s="144" t="s">
        <v>159</v>
      </c>
      <c r="AU177" s="144" t="s">
        <v>89</v>
      </c>
      <c r="AV177" s="12" t="s">
        <v>40</v>
      </c>
      <c r="AW177" s="12" t="s">
        <v>38</v>
      </c>
      <c r="AX177" s="12" t="s">
        <v>80</v>
      </c>
      <c r="AY177" s="144" t="s">
        <v>150</v>
      </c>
    </row>
    <row r="178" spans="2:65" s="13" customFormat="1">
      <c r="B178" s="149"/>
      <c r="D178" s="143" t="s">
        <v>159</v>
      </c>
      <c r="E178" s="150" t="s">
        <v>32</v>
      </c>
      <c r="F178" s="151" t="s">
        <v>2665</v>
      </c>
      <c r="H178" s="152">
        <v>2199.0500000000002</v>
      </c>
      <c r="I178" s="153"/>
      <c r="L178" s="149"/>
      <c r="M178" s="154"/>
      <c r="T178" s="155"/>
      <c r="AT178" s="150" t="s">
        <v>159</v>
      </c>
      <c r="AU178" s="150" t="s">
        <v>89</v>
      </c>
      <c r="AV178" s="13" t="s">
        <v>89</v>
      </c>
      <c r="AW178" s="13" t="s">
        <v>38</v>
      </c>
      <c r="AX178" s="13" t="s">
        <v>80</v>
      </c>
      <c r="AY178" s="150" t="s">
        <v>150</v>
      </c>
    </row>
    <row r="179" spans="2:65" s="14" customFormat="1">
      <c r="B179" s="156"/>
      <c r="D179" s="143" t="s">
        <v>159</v>
      </c>
      <c r="E179" s="157" t="s">
        <v>32</v>
      </c>
      <c r="F179" s="158" t="s">
        <v>162</v>
      </c>
      <c r="H179" s="159">
        <v>2801.6</v>
      </c>
      <c r="I179" s="160"/>
      <c r="L179" s="156"/>
      <c r="M179" s="161"/>
      <c r="T179" s="162"/>
      <c r="AT179" s="157" t="s">
        <v>159</v>
      </c>
      <c r="AU179" s="157" t="s">
        <v>89</v>
      </c>
      <c r="AV179" s="14" t="s">
        <v>157</v>
      </c>
      <c r="AW179" s="14" t="s">
        <v>38</v>
      </c>
      <c r="AX179" s="14" t="s">
        <v>40</v>
      </c>
      <c r="AY179" s="157" t="s">
        <v>150</v>
      </c>
    </row>
    <row r="180" spans="2:65" s="1" customFormat="1" ht="78" customHeight="1">
      <c r="B180" s="34"/>
      <c r="C180" s="129" t="s">
        <v>302</v>
      </c>
      <c r="D180" s="129" t="s">
        <v>152</v>
      </c>
      <c r="E180" s="130" t="s">
        <v>2666</v>
      </c>
      <c r="F180" s="131" t="s">
        <v>2667</v>
      </c>
      <c r="G180" s="132" t="s">
        <v>155</v>
      </c>
      <c r="H180" s="133">
        <v>2763</v>
      </c>
      <c r="I180" s="134"/>
      <c r="J180" s="135">
        <f>ROUND(I180*H180,2)</f>
        <v>0</v>
      </c>
      <c r="K180" s="131" t="s">
        <v>32</v>
      </c>
      <c r="L180" s="34"/>
      <c r="M180" s="136" t="s">
        <v>32</v>
      </c>
      <c r="N180" s="137" t="s">
        <v>51</v>
      </c>
      <c r="P180" s="138">
        <f>O180*H180</f>
        <v>0</v>
      </c>
      <c r="Q180" s="138">
        <v>0</v>
      </c>
      <c r="R180" s="138">
        <f>Q180*H180</f>
        <v>0</v>
      </c>
      <c r="S180" s="138">
        <v>0</v>
      </c>
      <c r="T180" s="139">
        <f>S180*H180</f>
        <v>0</v>
      </c>
      <c r="AR180" s="140" t="s">
        <v>157</v>
      </c>
      <c r="AT180" s="140" t="s">
        <v>152</v>
      </c>
      <c r="AU180" s="140" t="s">
        <v>89</v>
      </c>
      <c r="AY180" s="18" t="s">
        <v>150</v>
      </c>
      <c r="BE180" s="141">
        <f>IF(N180="základní",J180,0)</f>
        <v>0</v>
      </c>
      <c r="BF180" s="141">
        <f>IF(N180="snížená",J180,0)</f>
        <v>0</v>
      </c>
      <c r="BG180" s="141">
        <f>IF(N180="zákl. přenesená",J180,0)</f>
        <v>0</v>
      </c>
      <c r="BH180" s="141">
        <f>IF(N180="sníž. přenesená",J180,0)</f>
        <v>0</v>
      </c>
      <c r="BI180" s="141">
        <f>IF(N180="nulová",J180,0)</f>
        <v>0</v>
      </c>
      <c r="BJ180" s="18" t="s">
        <v>40</v>
      </c>
      <c r="BK180" s="141">
        <f>ROUND(I180*H180,2)</f>
        <v>0</v>
      </c>
      <c r="BL180" s="18" t="s">
        <v>157</v>
      </c>
      <c r="BM180" s="140" t="s">
        <v>626</v>
      </c>
    </row>
    <row r="181" spans="2:65" s="12" customFormat="1">
      <c r="B181" s="142"/>
      <c r="D181" s="143" t="s">
        <v>159</v>
      </c>
      <c r="E181" s="144" t="s">
        <v>32</v>
      </c>
      <c r="F181" s="145" t="s">
        <v>2668</v>
      </c>
      <c r="H181" s="144" t="s">
        <v>32</v>
      </c>
      <c r="I181" s="146"/>
      <c r="L181" s="142"/>
      <c r="M181" s="147"/>
      <c r="T181" s="148"/>
      <c r="AT181" s="144" t="s">
        <v>159</v>
      </c>
      <c r="AU181" s="144" t="s">
        <v>89</v>
      </c>
      <c r="AV181" s="12" t="s">
        <v>40</v>
      </c>
      <c r="AW181" s="12" t="s">
        <v>38</v>
      </c>
      <c r="AX181" s="12" t="s">
        <v>80</v>
      </c>
      <c r="AY181" s="144" t="s">
        <v>150</v>
      </c>
    </row>
    <row r="182" spans="2:65" s="13" customFormat="1">
      <c r="B182" s="149"/>
      <c r="D182" s="143" t="s">
        <v>159</v>
      </c>
      <c r="E182" s="150" t="s">
        <v>32</v>
      </c>
      <c r="F182" s="151" t="s">
        <v>2649</v>
      </c>
      <c r="H182" s="152">
        <v>585</v>
      </c>
      <c r="I182" s="153"/>
      <c r="L182" s="149"/>
      <c r="M182" s="154"/>
      <c r="T182" s="155"/>
      <c r="AT182" s="150" t="s">
        <v>159</v>
      </c>
      <c r="AU182" s="150" t="s">
        <v>89</v>
      </c>
      <c r="AV182" s="13" t="s">
        <v>89</v>
      </c>
      <c r="AW182" s="13" t="s">
        <v>38</v>
      </c>
      <c r="AX182" s="13" t="s">
        <v>80</v>
      </c>
      <c r="AY182" s="150" t="s">
        <v>150</v>
      </c>
    </row>
    <row r="183" spans="2:65" s="12" customFormat="1">
      <c r="B183" s="142"/>
      <c r="D183" s="143" t="s">
        <v>159</v>
      </c>
      <c r="E183" s="144" t="s">
        <v>32</v>
      </c>
      <c r="F183" s="145" t="s">
        <v>2647</v>
      </c>
      <c r="H183" s="144" t="s">
        <v>32</v>
      </c>
      <c r="I183" s="146"/>
      <c r="L183" s="142"/>
      <c r="M183" s="147"/>
      <c r="T183" s="148"/>
      <c r="AT183" s="144" t="s">
        <v>159</v>
      </c>
      <c r="AU183" s="144" t="s">
        <v>89</v>
      </c>
      <c r="AV183" s="12" t="s">
        <v>40</v>
      </c>
      <c r="AW183" s="12" t="s">
        <v>38</v>
      </c>
      <c r="AX183" s="12" t="s">
        <v>80</v>
      </c>
      <c r="AY183" s="144" t="s">
        <v>150</v>
      </c>
    </row>
    <row r="184" spans="2:65" s="13" customFormat="1">
      <c r="B184" s="149"/>
      <c r="D184" s="143" t="s">
        <v>159</v>
      </c>
      <c r="E184" s="150" t="s">
        <v>32</v>
      </c>
      <c r="F184" s="151" t="s">
        <v>606</v>
      </c>
      <c r="H184" s="152">
        <v>43</v>
      </c>
      <c r="I184" s="153"/>
      <c r="L184" s="149"/>
      <c r="M184" s="154"/>
      <c r="T184" s="155"/>
      <c r="AT184" s="150" t="s">
        <v>159</v>
      </c>
      <c r="AU184" s="150" t="s">
        <v>89</v>
      </c>
      <c r="AV184" s="13" t="s">
        <v>89</v>
      </c>
      <c r="AW184" s="13" t="s">
        <v>38</v>
      </c>
      <c r="AX184" s="13" t="s">
        <v>80</v>
      </c>
      <c r="AY184" s="150" t="s">
        <v>150</v>
      </c>
    </row>
    <row r="185" spans="2:65" s="12" customFormat="1">
      <c r="B185" s="142"/>
      <c r="D185" s="143" t="s">
        <v>159</v>
      </c>
      <c r="E185" s="144" t="s">
        <v>32</v>
      </c>
      <c r="F185" s="145" t="s">
        <v>2627</v>
      </c>
      <c r="H185" s="144" t="s">
        <v>32</v>
      </c>
      <c r="I185" s="146"/>
      <c r="L185" s="142"/>
      <c r="M185" s="147"/>
      <c r="T185" s="148"/>
      <c r="AT185" s="144" t="s">
        <v>159</v>
      </c>
      <c r="AU185" s="144" t="s">
        <v>89</v>
      </c>
      <c r="AV185" s="12" t="s">
        <v>40</v>
      </c>
      <c r="AW185" s="12" t="s">
        <v>38</v>
      </c>
      <c r="AX185" s="12" t="s">
        <v>80</v>
      </c>
      <c r="AY185" s="144" t="s">
        <v>150</v>
      </c>
    </row>
    <row r="186" spans="2:65" s="13" customFormat="1">
      <c r="B186" s="149"/>
      <c r="D186" s="143" t="s">
        <v>159</v>
      </c>
      <c r="E186" s="150" t="s">
        <v>32</v>
      </c>
      <c r="F186" s="151" t="s">
        <v>2628</v>
      </c>
      <c r="H186" s="152">
        <v>2135</v>
      </c>
      <c r="I186" s="153"/>
      <c r="L186" s="149"/>
      <c r="M186" s="154"/>
      <c r="T186" s="155"/>
      <c r="AT186" s="150" t="s">
        <v>159</v>
      </c>
      <c r="AU186" s="150" t="s">
        <v>89</v>
      </c>
      <c r="AV186" s="13" t="s">
        <v>89</v>
      </c>
      <c r="AW186" s="13" t="s">
        <v>38</v>
      </c>
      <c r="AX186" s="13" t="s">
        <v>80</v>
      </c>
      <c r="AY186" s="150" t="s">
        <v>150</v>
      </c>
    </row>
    <row r="187" spans="2:65" s="14" customFormat="1">
      <c r="B187" s="156"/>
      <c r="D187" s="143" t="s">
        <v>159</v>
      </c>
      <c r="E187" s="157" t="s">
        <v>32</v>
      </c>
      <c r="F187" s="158" t="s">
        <v>162</v>
      </c>
      <c r="H187" s="159">
        <v>2763</v>
      </c>
      <c r="I187" s="160"/>
      <c r="L187" s="156"/>
      <c r="M187" s="161"/>
      <c r="T187" s="162"/>
      <c r="AT187" s="157" t="s">
        <v>159</v>
      </c>
      <c r="AU187" s="157" t="s">
        <v>89</v>
      </c>
      <c r="AV187" s="14" t="s">
        <v>157</v>
      </c>
      <c r="AW187" s="14" t="s">
        <v>38</v>
      </c>
      <c r="AX187" s="14" t="s">
        <v>40</v>
      </c>
      <c r="AY187" s="157" t="s">
        <v>150</v>
      </c>
    </row>
    <row r="188" spans="2:65" s="1" customFormat="1" ht="16.5" customHeight="1">
      <c r="B188" s="34"/>
      <c r="C188" s="178" t="s">
        <v>314</v>
      </c>
      <c r="D188" s="178" t="s">
        <v>389</v>
      </c>
      <c r="E188" s="179" t="s">
        <v>2669</v>
      </c>
      <c r="F188" s="180" t="s">
        <v>2670</v>
      </c>
      <c r="G188" s="181" t="s">
        <v>155</v>
      </c>
      <c r="H188" s="182">
        <v>44.29</v>
      </c>
      <c r="I188" s="183"/>
      <c r="J188" s="184">
        <f>ROUND(I188*H188,2)</f>
        <v>0</v>
      </c>
      <c r="K188" s="180" t="s">
        <v>32</v>
      </c>
      <c r="L188" s="185"/>
      <c r="M188" s="186" t="s">
        <v>32</v>
      </c>
      <c r="N188" s="187" t="s">
        <v>51</v>
      </c>
      <c r="P188" s="138">
        <f>O188*H188</f>
        <v>0</v>
      </c>
      <c r="Q188" s="138">
        <v>0</v>
      </c>
      <c r="R188" s="138">
        <f>Q188*H188</f>
        <v>0</v>
      </c>
      <c r="S188" s="138">
        <v>0</v>
      </c>
      <c r="T188" s="139">
        <f>S188*H188</f>
        <v>0</v>
      </c>
      <c r="AR188" s="140" t="s">
        <v>204</v>
      </c>
      <c r="AT188" s="140" t="s">
        <v>389</v>
      </c>
      <c r="AU188" s="140" t="s">
        <v>89</v>
      </c>
      <c r="AY188" s="18" t="s">
        <v>150</v>
      </c>
      <c r="BE188" s="141">
        <f>IF(N188="základní",J188,0)</f>
        <v>0</v>
      </c>
      <c r="BF188" s="141">
        <f>IF(N188="snížená",J188,0)</f>
        <v>0</v>
      </c>
      <c r="BG188" s="141">
        <f>IF(N188="zákl. přenesená",J188,0)</f>
        <v>0</v>
      </c>
      <c r="BH188" s="141">
        <f>IF(N188="sníž. přenesená",J188,0)</f>
        <v>0</v>
      </c>
      <c r="BI188" s="141">
        <f>IF(N188="nulová",J188,0)</f>
        <v>0</v>
      </c>
      <c r="BJ188" s="18" t="s">
        <v>40</v>
      </c>
      <c r="BK188" s="141">
        <f>ROUND(I188*H188,2)</f>
        <v>0</v>
      </c>
      <c r="BL188" s="18" t="s">
        <v>157</v>
      </c>
      <c r="BM188" s="140" t="s">
        <v>639</v>
      </c>
    </row>
    <row r="189" spans="2:65" s="12" customFormat="1">
      <c r="B189" s="142"/>
      <c r="D189" s="143" t="s">
        <v>159</v>
      </c>
      <c r="E189" s="144" t="s">
        <v>32</v>
      </c>
      <c r="F189" s="145" t="s">
        <v>2647</v>
      </c>
      <c r="H189" s="144" t="s">
        <v>32</v>
      </c>
      <c r="I189" s="146"/>
      <c r="L189" s="142"/>
      <c r="M189" s="147"/>
      <c r="T189" s="148"/>
      <c r="AT189" s="144" t="s">
        <v>159</v>
      </c>
      <c r="AU189" s="144" t="s">
        <v>89</v>
      </c>
      <c r="AV189" s="12" t="s">
        <v>40</v>
      </c>
      <c r="AW189" s="12" t="s">
        <v>38</v>
      </c>
      <c r="AX189" s="12" t="s">
        <v>80</v>
      </c>
      <c r="AY189" s="144" t="s">
        <v>150</v>
      </c>
    </row>
    <row r="190" spans="2:65" s="13" customFormat="1">
      <c r="B190" s="149"/>
      <c r="D190" s="143" t="s">
        <v>159</v>
      </c>
      <c r="E190" s="150" t="s">
        <v>32</v>
      </c>
      <c r="F190" s="151" t="s">
        <v>2671</v>
      </c>
      <c r="H190" s="152">
        <v>44.29</v>
      </c>
      <c r="I190" s="153"/>
      <c r="L190" s="149"/>
      <c r="M190" s="154"/>
      <c r="T190" s="155"/>
      <c r="AT190" s="150" t="s">
        <v>159</v>
      </c>
      <c r="AU190" s="150" t="s">
        <v>89</v>
      </c>
      <c r="AV190" s="13" t="s">
        <v>89</v>
      </c>
      <c r="AW190" s="13" t="s">
        <v>38</v>
      </c>
      <c r="AX190" s="13" t="s">
        <v>80</v>
      </c>
      <c r="AY190" s="150" t="s">
        <v>150</v>
      </c>
    </row>
    <row r="191" spans="2:65" s="14" customFormat="1">
      <c r="B191" s="156"/>
      <c r="D191" s="143" t="s">
        <v>159</v>
      </c>
      <c r="E191" s="157" t="s">
        <v>32</v>
      </c>
      <c r="F191" s="158" t="s">
        <v>162</v>
      </c>
      <c r="H191" s="159">
        <v>44.29</v>
      </c>
      <c r="I191" s="160"/>
      <c r="L191" s="156"/>
      <c r="M191" s="161"/>
      <c r="T191" s="162"/>
      <c r="AT191" s="157" t="s">
        <v>159</v>
      </c>
      <c r="AU191" s="157" t="s">
        <v>89</v>
      </c>
      <c r="AV191" s="14" t="s">
        <v>157</v>
      </c>
      <c r="AW191" s="14" t="s">
        <v>38</v>
      </c>
      <c r="AX191" s="14" t="s">
        <v>40</v>
      </c>
      <c r="AY191" s="157" t="s">
        <v>150</v>
      </c>
    </row>
    <row r="192" spans="2:65" s="1" customFormat="1" ht="49.05" customHeight="1">
      <c r="B192" s="34"/>
      <c r="C192" s="129" t="s">
        <v>319</v>
      </c>
      <c r="D192" s="129" t="s">
        <v>152</v>
      </c>
      <c r="E192" s="130" t="s">
        <v>2672</v>
      </c>
      <c r="F192" s="131" t="s">
        <v>2673</v>
      </c>
      <c r="G192" s="132" t="s">
        <v>384</v>
      </c>
      <c r="H192" s="133">
        <v>442.9</v>
      </c>
      <c r="I192" s="134"/>
      <c r="J192" s="135">
        <f>ROUND(I192*H192,2)</f>
        <v>0</v>
      </c>
      <c r="K192" s="131" t="s">
        <v>32</v>
      </c>
      <c r="L192" s="34"/>
      <c r="M192" s="136" t="s">
        <v>32</v>
      </c>
      <c r="N192" s="137" t="s">
        <v>51</v>
      </c>
      <c r="P192" s="138">
        <f>O192*H192</f>
        <v>0</v>
      </c>
      <c r="Q192" s="138">
        <v>0</v>
      </c>
      <c r="R192" s="138">
        <f>Q192*H192</f>
        <v>0</v>
      </c>
      <c r="S192" s="138">
        <v>0</v>
      </c>
      <c r="T192" s="139">
        <f>S192*H192</f>
        <v>0</v>
      </c>
      <c r="AR192" s="140" t="s">
        <v>157</v>
      </c>
      <c r="AT192" s="140" t="s">
        <v>152</v>
      </c>
      <c r="AU192" s="140" t="s">
        <v>89</v>
      </c>
      <c r="AY192" s="18" t="s">
        <v>150</v>
      </c>
      <c r="BE192" s="141">
        <f>IF(N192="základní",J192,0)</f>
        <v>0</v>
      </c>
      <c r="BF192" s="141">
        <f>IF(N192="snížená",J192,0)</f>
        <v>0</v>
      </c>
      <c r="BG192" s="141">
        <f>IF(N192="zákl. přenesená",J192,0)</f>
        <v>0</v>
      </c>
      <c r="BH192" s="141">
        <f>IF(N192="sníž. přenesená",J192,0)</f>
        <v>0</v>
      </c>
      <c r="BI192" s="141">
        <f>IF(N192="nulová",J192,0)</f>
        <v>0</v>
      </c>
      <c r="BJ192" s="18" t="s">
        <v>40</v>
      </c>
      <c r="BK192" s="141">
        <f>ROUND(I192*H192,2)</f>
        <v>0</v>
      </c>
      <c r="BL192" s="18" t="s">
        <v>157</v>
      </c>
      <c r="BM192" s="140" t="s">
        <v>696</v>
      </c>
    </row>
    <row r="193" spans="2:65" s="12" customFormat="1">
      <c r="B193" s="142"/>
      <c r="D193" s="143" t="s">
        <v>159</v>
      </c>
      <c r="E193" s="144" t="s">
        <v>32</v>
      </c>
      <c r="F193" s="145" t="s">
        <v>2674</v>
      </c>
      <c r="H193" s="144" t="s">
        <v>32</v>
      </c>
      <c r="I193" s="146"/>
      <c r="L193" s="142"/>
      <c r="M193" s="147"/>
      <c r="T193" s="148"/>
      <c r="AT193" s="144" t="s">
        <v>159</v>
      </c>
      <c r="AU193" s="144" t="s">
        <v>89</v>
      </c>
      <c r="AV193" s="12" t="s">
        <v>40</v>
      </c>
      <c r="AW193" s="12" t="s">
        <v>38</v>
      </c>
      <c r="AX193" s="12" t="s">
        <v>80</v>
      </c>
      <c r="AY193" s="144" t="s">
        <v>150</v>
      </c>
    </row>
    <row r="194" spans="2:65" s="13" customFormat="1">
      <c r="B194" s="149"/>
      <c r="D194" s="143" t="s">
        <v>159</v>
      </c>
      <c r="E194" s="150" t="s">
        <v>32</v>
      </c>
      <c r="F194" s="151" t="s">
        <v>2675</v>
      </c>
      <c r="H194" s="152">
        <v>442.9</v>
      </c>
      <c r="I194" s="153"/>
      <c r="L194" s="149"/>
      <c r="M194" s="154"/>
      <c r="T194" s="155"/>
      <c r="AT194" s="150" t="s">
        <v>159</v>
      </c>
      <c r="AU194" s="150" t="s">
        <v>89</v>
      </c>
      <c r="AV194" s="13" t="s">
        <v>89</v>
      </c>
      <c r="AW194" s="13" t="s">
        <v>38</v>
      </c>
      <c r="AX194" s="13" t="s">
        <v>80</v>
      </c>
      <c r="AY194" s="150" t="s">
        <v>150</v>
      </c>
    </row>
    <row r="195" spans="2:65" s="14" customFormat="1">
      <c r="B195" s="156"/>
      <c r="D195" s="143" t="s">
        <v>159</v>
      </c>
      <c r="E195" s="157" t="s">
        <v>32</v>
      </c>
      <c r="F195" s="158" t="s">
        <v>162</v>
      </c>
      <c r="H195" s="159">
        <v>442.9</v>
      </c>
      <c r="I195" s="160"/>
      <c r="L195" s="156"/>
      <c r="M195" s="161"/>
      <c r="T195" s="162"/>
      <c r="AT195" s="157" t="s">
        <v>159</v>
      </c>
      <c r="AU195" s="157" t="s">
        <v>89</v>
      </c>
      <c r="AV195" s="14" t="s">
        <v>157</v>
      </c>
      <c r="AW195" s="14" t="s">
        <v>38</v>
      </c>
      <c r="AX195" s="14" t="s">
        <v>40</v>
      </c>
      <c r="AY195" s="157" t="s">
        <v>150</v>
      </c>
    </row>
    <row r="196" spans="2:65" s="1" customFormat="1" ht="49.05" customHeight="1">
      <c r="B196" s="34"/>
      <c r="C196" s="129" t="s">
        <v>324</v>
      </c>
      <c r="D196" s="129" t="s">
        <v>152</v>
      </c>
      <c r="E196" s="130" t="s">
        <v>2676</v>
      </c>
      <c r="F196" s="131" t="s">
        <v>2677</v>
      </c>
      <c r="G196" s="132" t="s">
        <v>384</v>
      </c>
      <c r="H196" s="133">
        <v>931</v>
      </c>
      <c r="I196" s="134"/>
      <c r="J196" s="135">
        <f>ROUND(I196*H196,2)</f>
        <v>0</v>
      </c>
      <c r="K196" s="131" t="s">
        <v>32</v>
      </c>
      <c r="L196" s="34"/>
      <c r="M196" s="136" t="s">
        <v>32</v>
      </c>
      <c r="N196" s="137" t="s">
        <v>51</v>
      </c>
      <c r="P196" s="138">
        <f>O196*H196</f>
        <v>0</v>
      </c>
      <c r="Q196" s="138">
        <v>0</v>
      </c>
      <c r="R196" s="138">
        <f>Q196*H196</f>
        <v>0</v>
      </c>
      <c r="S196" s="138">
        <v>0</v>
      </c>
      <c r="T196" s="139">
        <f>S196*H196</f>
        <v>0</v>
      </c>
      <c r="AR196" s="140" t="s">
        <v>157</v>
      </c>
      <c r="AT196" s="140" t="s">
        <v>152</v>
      </c>
      <c r="AU196" s="140" t="s">
        <v>89</v>
      </c>
      <c r="AY196" s="18" t="s">
        <v>150</v>
      </c>
      <c r="BE196" s="141">
        <f>IF(N196="základní",J196,0)</f>
        <v>0</v>
      </c>
      <c r="BF196" s="141">
        <f>IF(N196="snížená",J196,0)</f>
        <v>0</v>
      </c>
      <c r="BG196" s="141">
        <f>IF(N196="zákl. přenesená",J196,0)</f>
        <v>0</v>
      </c>
      <c r="BH196" s="141">
        <f>IF(N196="sníž. přenesená",J196,0)</f>
        <v>0</v>
      </c>
      <c r="BI196" s="141">
        <f>IF(N196="nulová",J196,0)</f>
        <v>0</v>
      </c>
      <c r="BJ196" s="18" t="s">
        <v>40</v>
      </c>
      <c r="BK196" s="141">
        <f>ROUND(I196*H196,2)</f>
        <v>0</v>
      </c>
      <c r="BL196" s="18" t="s">
        <v>157</v>
      </c>
      <c r="BM196" s="140" t="s">
        <v>708</v>
      </c>
    </row>
    <row r="197" spans="2:65" s="13" customFormat="1">
      <c r="B197" s="149"/>
      <c r="D197" s="143" t="s">
        <v>159</v>
      </c>
      <c r="E197" s="150" t="s">
        <v>32</v>
      </c>
      <c r="F197" s="151" t="s">
        <v>2678</v>
      </c>
      <c r="H197" s="152">
        <v>931</v>
      </c>
      <c r="I197" s="153"/>
      <c r="L197" s="149"/>
      <c r="M197" s="154"/>
      <c r="T197" s="155"/>
      <c r="AT197" s="150" t="s">
        <v>159</v>
      </c>
      <c r="AU197" s="150" t="s">
        <v>89</v>
      </c>
      <c r="AV197" s="13" t="s">
        <v>89</v>
      </c>
      <c r="AW197" s="13" t="s">
        <v>38</v>
      </c>
      <c r="AX197" s="13" t="s">
        <v>80</v>
      </c>
      <c r="AY197" s="150" t="s">
        <v>150</v>
      </c>
    </row>
    <row r="198" spans="2:65" s="14" customFormat="1">
      <c r="B198" s="156"/>
      <c r="D198" s="143" t="s">
        <v>159</v>
      </c>
      <c r="E198" s="157" t="s">
        <v>32</v>
      </c>
      <c r="F198" s="158" t="s">
        <v>162</v>
      </c>
      <c r="H198" s="159">
        <v>931</v>
      </c>
      <c r="I198" s="160"/>
      <c r="L198" s="156"/>
      <c r="M198" s="161"/>
      <c r="T198" s="162"/>
      <c r="AT198" s="157" t="s">
        <v>159</v>
      </c>
      <c r="AU198" s="157" t="s">
        <v>89</v>
      </c>
      <c r="AV198" s="14" t="s">
        <v>157</v>
      </c>
      <c r="AW198" s="14" t="s">
        <v>38</v>
      </c>
      <c r="AX198" s="14" t="s">
        <v>40</v>
      </c>
      <c r="AY198" s="157" t="s">
        <v>150</v>
      </c>
    </row>
    <row r="199" spans="2:65" s="1" customFormat="1" ht="16.5" customHeight="1">
      <c r="B199" s="34"/>
      <c r="C199" s="178" t="s">
        <v>329</v>
      </c>
      <c r="D199" s="178" t="s">
        <v>389</v>
      </c>
      <c r="E199" s="179" t="s">
        <v>2679</v>
      </c>
      <c r="F199" s="180" t="s">
        <v>2680</v>
      </c>
      <c r="G199" s="181" t="s">
        <v>384</v>
      </c>
      <c r="H199" s="182">
        <v>1401.83</v>
      </c>
      <c r="I199" s="183"/>
      <c r="J199" s="184">
        <f>ROUND(I199*H199,2)</f>
        <v>0</v>
      </c>
      <c r="K199" s="180" t="s">
        <v>32</v>
      </c>
      <c r="L199" s="185"/>
      <c r="M199" s="186" t="s">
        <v>32</v>
      </c>
      <c r="N199" s="187" t="s">
        <v>51</v>
      </c>
      <c r="P199" s="138">
        <f>O199*H199</f>
        <v>0</v>
      </c>
      <c r="Q199" s="138">
        <v>0</v>
      </c>
      <c r="R199" s="138">
        <f>Q199*H199</f>
        <v>0</v>
      </c>
      <c r="S199" s="138">
        <v>0</v>
      </c>
      <c r="T199" s="139">
        <f>S199*H199</f>
        <v>0</v>
      </c>
      <c r="AR199" s="140" t="s">
        <v>204</v>
      </c>
      <c r="AT199" s="140" t="s">
        <v>389</v>
      </c>
      <c r="AU199" s="140" t="s">
        <v>89</v>
      </c>
      <c r="AY199" s="18" t="s">
        <v>150</v>
      </c>
      <c r="BE199" s="141">
        <f>IF(N199="základní",J199,0)</f>
        <v>0</v>
      </c>
      <c r="BF199" s="141">
        <f>IF(N199="snížená",J199,0)</f>
        <v>0</v>
      </c>
      <c r="BG199" s="141">
        <f>IF(N199="zákl. přenesená",J199,0)</f>
        <v>0</v>
      </c>
      <c r="BH199" s="141">
        <f>IF(N199="sníž. přenesená",J199,0)</f>
        <v>0</v>
      </c>
      <c r="BI199" s="141">
        <f>IF(N199="nulová",J199,0)</f>
        <v>0</v>
      </c>
      <c r="BJ199" s="18" t="s">
        <v>40</v>
      </c>
      <c r="BK199" s="141">
        <f>ROUND(I199*H199,2)</f>
        <v>0</v>
      </c>
      <c r="BL199" s="18" t="s">
        <v>157</v>
      </c>
      <c r="BM199" s="140" t="s">
        <v>720</v>
      </c>
    </row>
    <row r="200" spans="2:65" s="12" customFormat="1">
      <c r="B200" s="142"/>
      <c r="D200" s="143" t="s">
        <v>159</v>
      </c>
      <c r="E200" s="144" t="s">
        <v>32</v>
      </c>
      <c r="F200" s="145" t="s">
        <v>2681</v>
      </c>
      <c r="H200" s="144" t="s">
        <v>32</v>
      </c>
      <c r="I200" s="146"/>
      <c r="L200" s="142"/>
      <c r="M200" s="147"/>
      <c r="T200" s="148"/>
      <c r="AT200" s="144" t="s">
        <v>159</v>
      </c>
      <c r="AU200" s="144" t="s">
        <v>89</v>
      </c>
      <c r="AV200" s="12" t="s">
        <v>40</v>
      </c>
      <c r="AW200" s="12" t="s">
        <v>38</v>
      </c>
      <c r="AX200" s="12" t="s">
        <v>80</v>
      </c>
      <c r="AY200" s="144" t="s">
        <v>150</v>
      </c>
    </row>
    <row r="201" spans="2:65" s="13" customFormat="1">
      <c r="B201" s="149"/>
      <c r="D201" s="143" t="s">
        <v>159</v>
      </c>
      <c r="E201" s="150" t="s">
        <v>32</v>
      </c>
      <c r="F201" s="151" t="s">
        <v>2682</v>
      </c>
      <c r="H201" s="152">
        <v>958.93</v>
      </c>
      <c r="I201" s="153"/>
      <c r="L201" s="149"/>
      <c r="M201" s="154"/>
      <c r="T201" s="155"/>
      <c r="AT201" s="150" t="s">
        <v>159</v>
      </c>
      <c r="AU201" s="150" t="s">
        <v>89</v>
      </c>
      <c r="AV201" s="13" t="s">
        <v>89</v>
      </c>
      <c r="AW201" s="13" t="s">
        <v>38</v>
      </c>
      <c r="AX201" s="13" t="s">
        <v>80</v>
      </c>
      <c r="AY201" s="150" t="s">
        <v>150</v>
      </c>
    </row>
    <row r="202" spans="2:65" s="12" customFormat="1">
      <c r="B202" s="142"/>
      <c r="D202" s="143" t="s">
        <v>159</v>
      </c>
      <c r="E202" s="144" t="s">
        <v>32</v>
      </c>
      <c r="F202" s="145" t="s">
        <v>2683</v>
      </c>
      <c r="H202" s="144" t="s">
        <v>32</v>
      </c>
      <c r="I202" s="146"/>
      <c r="L202" s="142"/>
      <c r="M202" s="147"/>
      <c r="T202" s="148"/>
      <c r="AT202" s="144" t="s">
        <v>159</v>
      </c>
      <c r="AU202" s="144" t="s">
        <v>89</v>
      </c>
      <c r="AV202" s="12" t="s">
        <v>40</v>
      </c>
      <c r="AW202" s="12" t="s">
        <v>38</v>
      </c>
      <c r="AX202" s="12" t="s">
        <v>80</v>
      </c>
      <c r="AY202" s="144" t="s">
        <v>150</v>
      </c>
    </row>
    <row r="203" spans="2:65" s="13" customFormat="1">
      <c r="B203" s="149"/>
      <c r="D203" s="143" t="s">
        <v>159</v>
      </c>
      <c r="E203" s="150" t="s">
        <v>32</v>
      </c>
      <c r="F203" s="151" t="s">
        <v>2675</v>
      </c>
      <c r="H203" s="152">
        <v>442.9</v>
      </c>
      <c r="I203" s="153"/>
      <c r="L203" s="149"/>
      <c r="M203" s="154"/>
      <c r="T203" s="155"/>
      <c r="AT203" s="150" t="s">
        <v>159</v>
      </c>
      <c r="AU203" s="150" t="s">
        <v>89</v>
      </c>
      <c r="AV203" s="13" t="s">
        <v>89</v>
      </c>
      <c r="AW203" s="13" t="s">
        <v>38</v>
      </c>
      <c r="AX203" s="13" t="s">
        <v>80</v>
      </c>
      <c r="AY203" s="150" t="s">
        <v>150</v>
      </c>
    </row>
    <row r="204" spans="2:65" s="14" customFormat="1">
      <c r="B204" s="156"/>
      <c r="D204" s="143" t="s">
        <v>159</v>
      </c>
      <c r="E204" s="157" t="s">
        <v>32</v>
      </c>
      <c r="F204" s="158" t="s">
        <v>162</v>
      </c>
      <c r="H204" s="159">
        <v>1401.83</v>
      </c>
      <c r="I204" s="160"/>
      <c r="L204" s="156"/>
      <c r="M204" s="161"/>
      <c r="T204" s="162"/>
      <c r="AT204" s="157" t="s">
        <v>159</v>
      </c>
      <c r="AU204" s="157" t="s">
        <v>89</v>
      </c>
      <c r="AV204" s="14" t="s">
        <v>157</v>
      </c>
      <c r="AW204" s="14" t="s">
        <v>38</v>
      </c>
      <c r="AX204" s="14" t="s">
        <v>40</v>
      </c>
      <c r="AY204" s="157" t="s">
        <v>150</v>
      </c>
    </row>
    <row r="205" spans="2:65" s="11" customFormat="1" ht="22.8" customHeight="1">
      <c r="B205" s="117"/>
      <c r="D205" s="118" t="s">
        <v>79</v>
      </c>
      <c r="E205" s="127" t="s">
        <v>210</v>
      </c>
      <c r="F205" s="127" t="s">
        <v>243</v>
      </c>
      <c r="I205" s="120"/>
      <c r="J205" s="128">
        <f>BK205</f>
        <v>0</v>
      </c>
      <c r="L205" s="117"/>
      <c r="M205" s="122"/>
      <c r="P205" s="123">
        <f>SUM(P206:P212)</f>
        <v>0</v>
      </c>
      <c r="R205" s="123">
        <f>SUM(R206:R212)</f>
        <v>0</v>
      </c>
      <c r="T205" s="124">
        <f>SUM(T206:T212)</f>
        <v>0</v>
      </c>
      <c r="AR205" s="118" t="s">
        <v>40</v>
      </c>
      <c r="AT205" s="125" t="s">
        <v>79</v>
      </c>
      <c r="AU205" s="125" t="s">
        <v>40</v>
      </c>
      <c r="AY205" s="118" t="s">
        <v>150</v>
      </c>
      <c r="BK205" s="126">
        <f>SUM(BK206:BK212)</f>
        <v>0</v>
      </c>
    </row>
    <row r="206" spans="2:65" s="1" customFormat="1" ht="16.5" customHeight="1">
      <c r="B206" s="34"/>
      <c r="C206" s="129" t="s">
        <v>335</v>
      </c>
      <c r="D206" s="129" t="s">
        <v>152</v>
      </c>
      <c r="E206" s="130" t="s">
        <v>2684</v>
      </c>
      <c r="F206" s="131" t="s">
        <v>2685</v>
      </c>
      <c r="G206" s="132" t="s">
        <v>2686</v>
      </c>
      <c r="H206" s="133">
        <v>4</v>
      </c>
      <c r="I206" s="134"/>
      <c r="J206" s="135">
        <f t="shared" ref="J206:J212" si="0">ROUND(I206*H206,2)</f>
        <v>0</v>
      </c>
      <c r="K206" s="131" t="s">
        <v>32</v>
      </c>
      <c r="L206" s="34"/>
      <c r="M206" s="136" t="s">
        <v>32</v>
      </c>
      <c r="N206" s="137" t="s">
        <v>51</v>
      </c>
      <c r="P206" s="138">
        <f t="shared" ref="P206:P212" si="1">O206*H206</f>
        <v>0</v>
      </c>
      <c r="Q206" s="138">
        <v>0</v>
      </c>
      <c r="R206" s="138">
        <f t="shared" ref="R206:R212" si="2">Q206*H206</f>
        <v>0</v>
      </c>
      <c r="S206" s="138">
        <v>0</v>
      </c>
      <c r="T206" s="139">
        <f t="shared" ref="T206:T212" si="3">S206*H206</f>
        <v>0</v>
      </c>
      <c r="AR206" s="140" t="s">
        <v>157</v>
      </c>
      <c r="AT206" s="140" t="s">
        <v>152</v>
      </c>
      <c r="AU206" s="140" t="s">
        <v>89</v>
      </c>
      <c r="AY206" s="18" t="s">
        <v>150</v>
      </c>
      <c r="BE206" s="141">
        <f t="shared" ref="BE206:BE212" si="4">IF(N206="základní",J206,0)</f>
        <v>0</v>
      </c>
      <c r="BF206" s="141">
        <f t="shared" ref="BF206:BF212" si="5">IF(N206="snížená",J206,0)</f>
        <v>0</v>
      </c>
      <c r="BG206" s="141">
        <f t="shared" ref="BG206:BG212" si="6">IF(N206="zákl. přenesená",J206,0)</f>
        <v>0</v>
      </c>
      <c r="BH206" s="141">
        <f t="shared" ref="BH206:BH212" si="7">IF(N206="sníž. přenesená",J206,0)</f>
        <v>0</v>
      </c>
      <c r="BI206" s="141">
        <f t="shared" ref="BI206:BI212" si="8">IF(N206="nulová",J206,0)</f>
        <v>0</v>
      </c>
      <c r="BJ206" s="18" t="s">
        <v>40</v>
      </c>
      <c r="BK206" s="141">
        <f t="shared" ref="BK206:BK212" si="9">ROUND(I206*H206,2)</f>
        <v>0</v>
      </c>
      <c r="BL206" s="18" t="s">
        <v>157</v>
      </c>
      <c r="BM206" s="140" t="s">
        <v>730</v>
      </c>
    </row>
    <row r="207" spans="2:65" s="1" customFormat="1" ht="16.5" customHeight="1">
      <c r="B207" s="34"/>
      <c r="C207" s="129" t="s">
        <v>340</v>
      </c>
      <c r="D207" s="129" t="s">
        <v>152</v>
      </c>
      <c r="E207" s="130" t="s">
        <v>2687</v>
      </c>
      <c r="F207" s="131" t="s">
        <v>2688</v>
      </c>
      <c r="G207" s="132" t="s">
        <v>2686</v>
      </c>
      <c r="H207" s="133">
        <v>4</v>
      </c>
      <c r="I207" s="134"/>
      <c r="J207" s="135">
        <f t="shared" si="0"/>
        <v>0</v>
      </c>
      <c r="K207" s="131" t="s">
        <v>32</v>
      </c>
      <c r="L207" s="34"/>
      <c r="M207" s="136" t="s">
        <v>32</v>
      </c>
      <c r="N207" s="137" t="s">
        <v>51</v>
      </c>
      <c r="P207" s="138">
        <f t="shared" si="1"/>
        <v>0</v>
      </c>
      <c r="Q207" s="138">
        <v>0</v>
      </c>
      <c r="R207" s="138">
        <f t="shared" si="2"/>
        <v>0</v>
      </c>
      <c r="S207" s="138">
        <v>0</v>
      </c>
      <c r="T207" s="139">
        <f t="shared" si="3"/>
        <v>0</v>
      </c>
      <c r="AR207" s="140" t="s">
        <v>157</v>
      </c>
      <c r="AT207" s="140" t="s">
        <v>152</v>
      </c>
      <c r="AU207" s="140" t="s">
        <v>89</v>
      </c>
      <c r="AY207" s="18" t="s">
        <v>150</v>
      </c>
      <c r="BE207" s="141">
        <f t="shared" si="4"/>
        <v>0</v>
      </c>
      <c r="BF207" s="141">
        <f t="shared" si="5"/>
        <v>0</v>
      </c>
      <c r="BG207" s="141">
        <f t="shared" si="6"/>
        <v>0</v>
      </c>
      <c r="BH207" s="141">
        <f t="shared" si="7"/>
        <v>0</v>
      </c>
      <c r="BI207" s="141">
        <f t="shared" si="8"/>
        <v>0</v>
      </c>
      <c r="BJ207" s="18" t="s">
        <v>40</v>
      </c>
      <c r="BK207" s="141">
        <f t="shared" si="9"/>
        <v>0</v>
      </c>
      <c r="BL207" s="18" t="s">
        <v>157</v>
      </c>
      <c r="BM207" s="140" t="s">
        <v>742</v>
      </c>
    </row>
    <row r="208" spans="2:65" s="1" customFormat="1" ht="16.5" customHeight="1">
      <c r="B208" s="34"/>
      <c r="C208" s="129" t="s">
        <v>523</v>
      </c>
      <c r="D208" s="129" t="s">
        <v>152</v>
      </c>
      <c r="E208" s="130" t="s">
        <v>2689</v>
      </c>
      <c r="F208" s="131" t="s">
        <v>2690</v>
      </c>
      <c r="G208" s="132" t="s">
        <v>2686</v>
      </c>
      <c r="H208" s="133">
        <v>10</v>
      </c>
      <c r="I208" s="134"/>
      <c r="J208" s="135">
        <f t="shared" si="0"/>
        <v>0</v>
      </c>
      <c r="K208" s="131" t="s">
        <v>32</v>
      </c>
      <c r="L208" s="34"/>
      <c r="M208" s="136" t="s">
        <v>32</v>
      </c>
      <c r="N208" s="137" t="s">
        <v>51</v>
      </c>
      <c r="P208" s="138">
        <f t="shared" si="1"/>
        <v>0</v>
      </c>
      <c r="Q208" s="138">
        <v>0</v>
      </c>
      <c r="R208" s="138">
        <f t="shared" si="2"/>
        <v>0</v>
      </c>
      <c r="S208" s="138">
        <v>0</v>
      </c>
      <c r="T208" s="139">
        <f t="shared" si="3"/>
        <v>0</v>
      </c>
      <c r="AR208" s="140" t="s">
        <v>157</v>
      </c>
      <c r="AT208" s="140" t="s">
        <v>152</v>
      </c>
      <c r="AU208" s="140" t="s">
        <v>89</v>
      </c>
      <c r="AY208" s="18" t="s">
        <v>150</v>
      </c>
      <c r="BE208" s="141">
        <f t="shared" si="4"/>
        <v>0</v>
      </c>
      <c r="BF208" s="141">
        <f t="shared" si="5"/>
        <v>0</v>
      </c>
      <c r="BG208" s="141">
        <f t="shared" si="6"/>
        <v>0</v>
      </c>
      <c r="BH208" s="141">
        <f t="shared" si="7"/>
        <v>0</v>
      </c>
      <c r="BI208" s="141">
        <f t="shared" si="8"/>
        <v>0</v>
      </c>
      <c r="BJ208" s="18" t="s">
        <v>40</v>
      </c>
      <c r="BK208" s="141">
        <f t="shared" si="9"/>
        <v>0</v>
      </c>
      <c r="BL208" s="18" t="s">
        <v>157</v>
      </c>
      <c r="BM208" s="140" t="s">
        <v>752</v>
      </c>
    </row>
    <row r="209" spans="2:65" s="1" customFormat="1" ht="16.5" customHeight="1">
      <c r="B209" s="34"/>
      <c r="C209" s="129" t="s">
        <v>530</v>
      </c>
      <c r="D209" s="129" t="s">
        <v>152</v>
      </c>
      <c r="E209" s="130" t="s">
        <v>2691</v>
      </c>
      <c r="F209" s="131" t="s">
        <v>2692</v>
      </c>
      <c r="G209" s="132" t="s">
        <v>2686</v>
      </c>
      <c r="H209" s="133">
        <v>3</v>
      </c>
      <c r="I209" s="134"/>
      <c r="J209" s="135">
        <f t="shared" si="0"/>
        <v>0</v>
      </c>
      <c r="K209" s="131" t="s">
        <v>32</v>
      </c>
      <c r="L209" s="34"/>
      <c r="M209" s="136" t="s">
        <v>32</v>
      </c>
      <c r="N209" s="137" t="s">
        <v>51</v>
      </c>
      <c r="P209" s="138">
        <f t="shared" si="1"/>
        <v>0</v>
      </c>
      <c r="Q209" s="138">
        <v>0</v>
      </c>
      <c r="R209" s="138">
        <f t="shared" si="2"/>
        <v>0</v>
      </c>
      <c r="S209" s="138">
        <v>0</v>
      </c>
      <c r="T209" s="139">
        <f t="shared" si="3"/>
        <v>0</v>
      </c>
      <c r="AR209" s="140" t="s">
        <v>157</v>
      </c>
      <c r="AT209" s="140" t="s">
        <v>152</v>
      </c>
      <c r="AU209" s="140" t="s">
        <v>89</v>
      </c>
      <c r="AY209" s="18" t="s">
        <v>150</v>
      </c>
      <c r="BE209" s="141">
        <f t="shared" si="4"/>
        <v>0</v>
      </c>
      <c r="BF209" s="141">
        <f t="shared" si="5"/>
        <v>0</v>
      </c>
      <c r="BG209" s="141">
        <f t="shared" si="6"/>
        <v>0</v>
      </c>
      <c r="BH209" s="141">
        <f t="shared" si="7"/>
        <v>0</v>
      </c>
      <c r="BI209" s="141">
        <f t="shared" si="8"/>
        <v>0</v>
      </c>
      <c r="BJ209" s="18" t="s">
        <v>40</v>
      </c>
      <c r="BK209" s="141">
        <f t="shared" si="9"/>
        <v>0</v>
      </c>
      <c r="BL209" s="18" t="s">
        <v>157</v>
      </c>
      <c r="BM209" s="140" t="s">
        <v>764</v>
      </c>
    </row>
    <row r="210" spans="2:65" s="1" customFormat="1" ht="16.5" customHeight="1">
      <c r="B210" s="34"/>
      <c r="C210" s="129" t="s">
        <v>537</v>
      </c>
      <c r="D210" s="129" t="s">
        <v>152</v>
      </c>
      <c r="E210" s="130" t="s">
        <v>2693</v>
      </c>
      <c r="F210" s="131" t="s">
        <v>2694</v>
      </c>
      <c r="G210" s="132" t="s">
        <v>2686</v>
      </c>
      <c r="H210" s="133">
        <v>7</v>
      </c>
      <c r="I210" s="134"/>
      <c r="J210" s="135">
        <f t="shared" si="0"/>
        <v>0</v>
      </c>
      <c r="K210" s="131" t="s">
        <v>32</v>
      </c>
      <c r="L210" s="34"/>
      <c r="M210" s="136" t="s">
        <v>32</v>
      </c>
      <c r="N210" s="137" t="s">
        <v>51</v>
      </c>
      <c r="P210" s="138">
        <f t="shared" si="1"/>
        <v>0</v>
      </c>
      <c r="Q210" s="138">
        <v>0</v>
      </c>
      <c r="R210" s="138">
        <f t="shared" si="2"/>
        <v>0</v>
      </c>
      <c r="S210" s="138">
        <v>0</v>
      </c>
      <c r="T210" s="139">
        <f t="shared" si="3"/>
        <v>0</v>
      </c>
      <c r="AR210" s="140" t="s">
        <v>157</v>
      </c>
      <c r="AT210" s="140" t="s">
        <v>152</v>
      </c>
      <c r="AU210" s="140" t="s">
        <v>89</v>
      </c>
      <c r="AY210" s="18" t="s">
        <v>150</v>
      </c>
      <c r="BE210" s="141">
        <f t="shared" si="4"/>
        <v>0</v>
      </c>
      <c r="BF210" s="141">
        <f t="shared" si="5"/>
        <v>0</v>
      </c>
      <c r="BG210" s="141">
        <f t="shared" si="6"/>
        <v>0</v>
      </c>
      <c r="BH210" s="141">
        <f t="shared" si="7"/>
        <v>0</v>
      </c>
      <c r="BI210" s="141">
        <f t="shared" si="8"/>
        <v>0</v>
      </c>
      <c r="BJ210" s="18" t="s">
        <v>40</v>
      </c>
      <c r="BK210" s="141">
        <f t="shared" si="9"/>
        <v>0</v>
      </c>
      <c r="BL210" s="18" t="s">
        <v>157</v>
      </c>
      <c r="BM210" s="140" t="s">
        <v>778</v>
      </c>
    </row>
    <row r="211" spans="2:65" s="1" customFormat="1" ht="21.75" customHeight="1">
      <c r="B211" s="34"/>
      <c r="C211" s="129" t="s">
        <v>542</v>
      </c>
      <c r="D211" s="129" t="s">
        <v>152</v>
      </c>
      <c r="E211" s="130" t="s">
        <v>2695</v>
      </c>
      <c r="F211" s="131" t="s">
        <v>2696</v>
      </c>
      <c r="G211" s="132" t="s">
        <v>171</v>
      </c>
      <c r="H211" s="133">
        <v>2</v>
      </c>
      <c r="I211" s="134"/>
      <c r="J211" s="135">
        <f t="shared" si="0"/>
        <v>0</v>
      </c>
      <c r="K211" s="131" t="s">
        <v>32</v>
      </c>
      <c r="L211" s="34"/>
      <c r="M211" s="136" t="s">
        <v>32</v>
      </c>
      <c r="N211" s="137" t="s">
        <v>51</v>
      </c>
      <c r="P211" s="138">
        <f t="shared" si="1"/>
        <v>0</v>
      </c>
      <c r="Q211" s="138">
        <v>0</v>
      </c>
      <c r="R211" s="138">
        <f t="shared" si="2"/>
        <v>0</v>
      </c>
      <c r="S211" s="138">
        <v>0</v>
      </c>
      <c r="T211" s="139">
        <f t="shared" si="3"/>
        <v>0</v>
      </c>
      <c r="AR211" s="140" t="s">
        <v>157</v>
      </c>
      <c r="AT211" s="140" t="s">
        <v>152</v>
      </c>
      <c r="AU211" s="140" t="s">
        <v>89</v>
      </c>
      <c r="AY211" s="18" t="s">
        <v>150</v>
      </c>
      <c r="BE211" s="141">
        <f t="shared" si="4"/>
        <v>0</v>
      </c>
      <c r="BF211" s="141">
        <f t="shared" si="5"/>
        <v>0</v>
      </c>
      <c r="BG211" s="141">
        <f t="shared" si="6"/>
        <v>0</v>
      </c>
      <c r="BH211" s="141">
        <f t="shared" si="7"/>
        <v>0</v>
      </c>
      <c r="BI211" s="141">
        <f t="shared" si="8"/>
        <v>0</v>
      </c>
      <c r="BJ211" s="18" t="s">
        <v>40</v>
      </c>
      <c r="BK211" s="141">
        <f t="shared" si="9"/>
        <v>0</v>
      </c>
      <c r="BL211" s="18" t="s">
        <v>157</v>
      </c>
      <c r="BM211" s="140" t="s">
        <v>2697</v>
      </c>
    </row>
    <row r="212" spans="2:65" s="1" customFormat="1" ht="24.15" customHeight="1">
      <c r="B212" s="34"/>
      <c r="C212" s="129" t="s">
        <v>548</v>
      </c>
      <c r="D212" s="129" t="s">
        <v>152</v>
      </c>
      <c r="E212" s="130" t="s">
        <v>2698</v>
      </c>
      <c r="F212" s="131" t="s">
        <v>2699</v>
      </c>
      <c r="G212" s="132" t="s">
        <v>384</v>
      </c>
      <c r="H212" s="133">
        <v>36</v>
      </c>
      <c r="I212" s="134"/>
      <c r="J212" s="135">
        <f t="shared" si="0"/>
        <v>0</v>
      </c>
      <c r="K212" s="131" t="s">
        <v>32</v>
      </c>
      <c r="L212" s="34"/>
      <c r="M212" s="189" t="s">
        <v>32</v>
      </c>
      <c r="N212" s="190" t="s">
        <v>51</v>
      </c>
      <c r="O212" s="191"/>
      <c r="P212" s="192">
        <f t="shared" si="1"/>
        <v>0</v>
      </c>
      <c r="Q212" s="192">
        <v>0</v>
      </c>
      <c r="R212" s="192">
        <f t="shared" si="2"/>
        <v>0</v>
      </c>
      <c r="S212" s="192">
        <v>0</v>
      </c>
      <c r="T212" s="193">
        <f t="shared" si="3"/>
        <v>0</v>
      </c>
      <c r="AR212" s="140" t="s">
        <v>157</v>
      </c>
      <c r="AT212" s="140" t="s">
        <v>152</v>
      </c>
      <c r="AU212" s="140" t="s">
        <v>89</v>
      </c>
      <c r="AY212" s="18" t="s">
        <v>150</v>
      </c>
      <c r="BE212" s="141">
        <f t="shared" si="4"/>
        <v>0</v>
      </c>
      <c r="BF212" s="141">
        <f t="shared" si="5"/>
        <v>0</v>
      </c>
      <c r="BG212" s="141">
        <f t="shared" si="6"/>
        <v>0</v>
      </c>
      <c r="BH212" s="141">
        <f t="shared" si="7"/>
        <v>0</v>
      </c>
      <c r="BI212" s="141">
        <f t="shared" si="8"/>
        <v>0</v>
      </c>
      <c r="BJ212" s="18" t="s">
        <v>40</v>
      </c>
      <c r="BK212" s="141">
        <f t="shared" si="9"/>
        <v>0</v>
      </c>
      <c r="BL212" s="18" t="s">
        <v>157</v>
      </c>
      <c r="BM212" s="140" t="s">
        <v>789</v>
      </c>
    </row>
    <row r="213" spans="2:65" s="1" customFormat="1" ht="6.9" customHeight="1">
      <c r="B213" s="43"/>
      <c r="C213" s="44"/>
      <c r="D213" s="44"/>
      <c r="E213" s="44"/>
      <c r="F213" s="44"/>
      <c r="G213" s="44"/>
      <c r="H213" s="44"/>
      <c r="I213" s="44"/>
      <c r="J213" s="44"/>
      <c r="K213" s="44"/>
      <c r="L213" s="34"/>
    </row>
  </sheetData>
  <sheetProtection algorithmName="SHA-512" hashValue="it0bYvwR9h7Cwn0RUuNGz1jkSjyMfZ5pZoSL93TdgtFLLL+I+xi3lDJKz/UAnLIsj5GT6IHCvjl61o1t3eTkZw==" saltValue="V8W0DoFPtjOIakVY/n2Wzfhz/p+anWBEjOdy9eJDwOB3lffafsqrlEA6VcXRBFo1y2SacVti3b64CMwpdH0PIw==" spinCount="100000" sheet="1" objects="1" scenarios="1" formatColumns="0" formatRows="0" autoFilter="0"/>
  <autoFilter ref="C83:K212"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2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101</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2700</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ROUND(J85,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ROUND((SUM(BE85:BE128)),  0)</f>
        <v>0</v>
      </c>
      <c r="I33" s="91">
        <v>0.21</v>
      </c>
      <c r="J33" s="90">
        <f>ROUND(((SUM(BE85:BE128))*I33),  0)</f>
        <v>0</v>
      </c>
      <c r="L33" s="34"/>
    </row>
    <row r="34" spans="2:12" s="1" customFormat="1" ht="14.4" customHeight="1">
      <c r="B34" s="34"/>
      <c r="E34" s="28" t="s">
        <v>52</v>
      </c>
      <c r="F34" s="90">
        <f>ROUND((SUM(BF85:BF128)),  0)</f>
        <v>0</v>
      </c>
      <c r="I34" s="91">
        <v>0.12</v>
      </c>
      <c r="J34" s="90">
        <f>ROUND(((SUM(BF85:BF128))*I34),  0)</f>
        <v>0</v>
      </c>
      <c r="L34" s="34"/>
    </row>
    <row r="35" spans="2:12" s="1" customFormat="1" ht="14.4" hidden="1" customHeight="1">
      <c r="B35" s="34"/>
      <c r="E35" s="28" t="s">
        <v>53</v>
      </c>
      <c r="F35" s="90">
        <f>ROUND((SUM(BG85:BG128)),  0)</f>
        <v>0</v>
      </c>
      <c r="I35" s="91">
        <v>0.21</v>
      </c>
      <c r="J35" s="90">
        <f>0</f>
        <v>0</v>
      </c>
      <c r="L35" s="34"/>
    </row>
    <row r="36" spans="2:12" s="1" customFormat="1" ht="14.4" hidden="1" customHeight="1">
      <c r="B36" s="34"/>
      <c r="E36" s="28" t="s">
        <v>54</v>
      </c>
      <c r="F36" s="90">
        <f>ROUND((SUM(BH85:BH128)),  0)</f>
        <v>0</v>
      </c>
      <c r="I36" s="91">
        <v>0.12</v>
      </c>
      <c r="J36" s="90">
        <f>0</f>
        <v>0</v>
      </c>
      <c r="L36" s="34"/>
    </row>
    <row r="37" spans="2:12" s="1" customFormat="1" ht="14.4" hidden="1" customHeight="1">
      <c r="B37" s="34"/>
      <c r="E37" s="28" t="s">
        <v>55</v>
      </c>
      <c r="F37" s="90">
        <f>ROUND((SUM(BI85:BI128)),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301 - Dešťová kanalizace</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J85</f>
        <v>0</v>
      </c>
      <c r="L59" s="34"/>
      <c r="AU59" s="18" t="s">
        <v>130</v>
      </c>
    </row>
    <row r="60" spans="2:47" s="8" customFormat="1" ht="24.9" customHeight="1">
      <c r="B60" s="101"/>
      <c r="D60" s="102" t="s">
        <v>131</v>
      </c>
      <c r="E60" s="103"/>
      <c r="F60" s="103"/>
      <c r="G60" s="103"/>
      <c r="H60" s="103"/>
      <c r="I60" s="103"/>
      <c r="J60" s="104">
        <f>J86</f>
        <v>0</v>
      </c>
      <c r="L60" s="101"/>
    </row>
    <row r="61" spans="2:47" s="9" customFormat="1" ht="19.95" customHeight="1">
      <c r="B61" s="105"/>
      <c r="D61" s="106" t="s">
        <v>2701</v>
      </c>
      <c r="E61" s="107"/>
      <c r="F61" s="107"/>
      <c r="G61" s="107"/>
      <c r="H61" s="107"/>
      <c r="I61" s="107"/>
      <c r="J61" s="108">
        <f>J87</f>
        <v>0</v>
      </c>
      <c r="L61" s="105"/>
    </row>
    <row r="62" spans="2:47" s="9" customFormat="1" ht="19.95" customHeight="1">
      <c r="B62" s="105"/>
      <c r="D62" s="106" t="s">
        <v>2702</v>
      </c>
      <c r="E62" s="107"/>
      <c r="F62" s="107"/>
      <c r="G62" s="107"/>
      <c r="H62" s="107"/>
      <c r="I62" s="107"/>
      <c r="J62" s="108">
        <f>J91</f>
        <v>0</v>
      </c>
      <c r="L62" s="105"/>
    </row>
    <row r="63" spans="2:47" s="9" customFormat="1" ht="19.95" customHeight="1">
      <c r="B63" s="105"/>
      <c r="D63" s="106" t="s">
        <v>2703</v>
      </c>
      <c r="E63" s="107"/>
      <c r="F63" s="107"/>
      <c r="G63" s="107"/>
      <c r="H63" s="107"/>
      <c r="I63" s="107"/>
      <c r="J63" s="108">
        <f>J100</f>
        <v>0</v>
      </c>
      <c r="L63" s="105"/>
    </row>
    <row r="64" spans="2:47" s="9" customFormat="1" ht="19.95" customHeight="1">
      <c r="B64" s="105"/>
      <c r="D64" s="106" t="s">
        <v>2704</v>
      </c>
      <c r="E64" s="107"/>
      <c r="F64" s="107"/>
      <c r="G64" s="107"/>
      <c r="H64" s="107"/>
      <c r="I64" s="107"/>
      <c r="J64" s="108">
        <f>J107</f>
        <v>0</v>
      </c>
      <c r="L64" s="105"/>
    </row>
    <row r="65" spans="2:12" s="9" customFormat="1" ht="19.95" customHeight="1">
      <c r="B65" s="105"/>
      <c r="D65" s="106" t="s">
        <v>2705</v>
      </c>
      <c r="E65" s="107"/>
      <c r="F65" s="107"/>
      <c r="G65" s="107"/>
      <c r="H65" s="107"/>
      <c r="I65" s="107"/>
      <c r="J65" s="108">
        <f>J122</f>
        <v>0</v>
      </c>
      <c r="L65" s="105"/>
    </row>
    <row r="66" spans="2:12" s="1" customFormat="1" ht="21.75" customHeight="1">
      <c r="B66" s="34"/>
      <c r="L66" s="34"/>
    </row>
    <row r="67" spans="2:12" s="1" customFormat="1" ht="6.9" customHeight="1">
      <c r="B67" s="43"/>
      <c r="C67" s="44"/>
      <c r="D67" s="44"/>
      <c r="E67" s="44"/>
      <c r="F67" s="44"/>
      <c r="G67" s="44"/>
      <c r="H67" s="44"/>
      <c r="I67" s="44"/>
      <c r="J67" s="44"/>
      <c r="K67" s="44"/>
      <c r="L67" s="34"/>
    </row>
    <row r="71" spans="2:12" s="1" customFormat="1" ht="6.9" customHeight="1">
      <c r="B71" s="45"/>
      <c r="C71" s="46"/>
      <c r="D71" s="46"/>
      <c r="E71" s="46"/>
      <c r="F71" s="46"/>
      <c r="G71" s="46"/>
      <c r="H71" s="46"/>
      <c r="I71" s="46"/>
      <c r="J71" s="46"/>
      <c r="K71" s="46"/>
      <c r="L71" s="34"/>
    </row>
    <row r="72" spans="2:12" s="1" customFormat="1" ht="24.9" customHeight="1">
      <c r="B72" s="34"/>
      <c r="C72" s="22" t="s">
        <v>135</v>
      </c>
      <c r="L72" s="34"/>
    </row>
    <row r="73" spans="2:12" s="1" customFormat="1" ht="6.9" customHeight="1">
      <c r="B73" s="34"/>
      <c r="L73" s="34"/>
    </row>
    <row r="74" spans="2:12" s="1" customFormat="1" ht="12" customHeight="1">
      <c r="B74" s="34"/>
      <c r="C74" s="28" t="s">
        <v>16</v>
      </c>
      <c r="L74" s="34"/>
    </row>
    <row r="75" spans="2:12" s="1" customFormat="1" ht="16.5" customHeight="1">
      <c r="B75" s="34"/>
      <c r="E75" s="840" t="str">
        <f>E7</f>
        <v>Dostavba sportovně rekreačního areálu Petynka</v>
      </c>
      <c r="F75" s="841"/>
      <c r="G75" s="841"/>
      <c r="H75" s="841"/>
      <c r="L75" s="34"/>
    </row>
    <row r="76" spans="2:12" s="1" customFormat="1" ht="12" customHeight="1">
      <c r="B76" s="34"/>
      <c r="C76" s="28" t="s">
        <v>124</v>
      </c>
      <c r="L76" s="34"/>
    </row>
    <row r="77" spans="2:12" s="1" customFormat="1" ht="16.5" customHeight="1">
      <c r="B77" s="34"/>
      <c r="E77" s="833" t="str">
        <f>E9</f>
        <v>SO 301 - Dešťová kanalizace</v>
      </c>
      <c r="F77" s="839"/>
      <c r="G77" s="839"/>
      <c r="H77" s="839"/>
      <c r="L77" s="34"/>
    </row>
    <row r="78" spans="2:12" s="1" customFormat="1" ht="6.9" customHeight="1">
      <c r="B78" s="34"/>
      <c r="L78" s="34"/>
    </row>
    <row r="79" spans="2:12" s="1" customFormat="1" ht="12" customHeight="1">
      <c r="B79" s="34"/>
      <c r="C79" s="28" t="s">
        <v>22</v>
      </c>
      <c r="F79" s="26" t="str">
        <f>F12</f>
        <v>Praha</v>
      </c>
      <c r="I79" s="28" t="s">
        <v>24</v>
      </c>
      <c r="J79" s="51" t="str">
        <f>IF(J12="","",J12)</f>
        <v>24. 3. 2025</v>
      </c>
      <c r="L79" s="34"/>
    </row>
    <row r="80" spans="2:12" s="1" customFormat="1" ht="6.9" customHeight="1">
      <c r="B80" s="34"/>
      <c r="L80" s="34"/>
    </row>
    <row r="81" spans="2:65" s="1" customFormat="1" ht="25.65" customHeight="1">
      <c r="B81" s="34"/>
      <c r="C81" s="28" t="s">
        <v>30</v>
      </c>
      <c r="F81" s="26" t="str">
        <f>E15</f>
        <v>SNEO, a.s.</v>
      </c>
      <c r="I81" s="28" t="s">
        <v>37</v>
      </c>
      <c r="J81" s="32" t="str">
        <f>E21</f>
        <v>Ateliér 11 Hradec Králové s.r.o.</v>
      </c>
      <c r="L81" s="34"/>
    </row>
    <row r="82" spans="2:65" s="1" customFormat="1" ht="15.15" customHeight="1">
      <c r="B82" s="34"/>
      <c r="C82" s="28" t="s">
        <v>35</v>
      </c>
      <c r="F82" s="26" t="str">
        <f>IF(E18="","",E18)</f>
        <v>Vyplň údaj</v>
      </c>
      <c r="I82" s="28" t="s">
        <v>41</v>
      </c>
      <c r="J82" s="32" t="str">
        <f>E24</f>
        <v xml:space="preserve"> </v>
      </c>
      <c r="L82" s="34"/>
    </row>
    <row r="83" spans="2:65" s="1" customFormat="1" ht="10.35" customHeight="1">
      <c r="B83" s="34"/>
      <c r="L83" s="34"/>
    </row>
    <row r="84" spans="2:65" s="10" customFormat="1" ht="29.25" customHeight="1">
      <c r="B84" s="109"/>
      <c r="C84" s="110" t="s">
        <v>136</v>
      </c>
      <c r="D84" s="111" t="s">
        <v>65</v>
      </c>
      <c r="E84" s="111" t="s">
        <v>61</v>
      </c>
      <c r="F84" s="111" t="s">
        <v>62</v>
      </c>
      <c r="G84" s="111" t="s">
        <v>137</v>
      </c>
      <c r="H84" s="111" t="s">
        <v>138</v>
      </c>
      <c r="I84" s="111" t="s">
        <v>139</v>
      </c>
      <c r="J84" s="111" t="s">
        <v>129</v>
      </c>
      <c r="K84" s="112" t="s">
        <v>140</v>
      </c>
      <c r="L84" s="109"/>
      <c r="M84" s="58" t="s">
        <v>32</v>
      </c>
      <c r="N84" s="59" t="s">
        <v>50</v>
      </c>
      <c r="O84" s="59" t="s">
        <v>141</v>
      </c>
      <c r="P84" s="59" t="s">
        <v>142</v>
      </c>
      <c r="Q84" s="59" t="s">
        <v>143</v>
      </c>
      <c r="R84" s="59" t="s">
        <v>144</v>
      </c>
      <c r="S84" s="59" t="s">
        <v>145</v>
      </c>
      <c r="T84" s="60" t="s">
        <v>146</v>
      </c>
    </row>
    <row r="85" spans="2:65" s="1" customFormat="1" ht="22.8" customHeight="1">
      <c r="B85" s="34"/>
      <c r="C85" s="63" t="s">
        <v>147</v>
      </c>
      <c r="J85" s="113">
        <f>BK85</f>
        <v>0</v>
      </c>
      <c r="L85" s="34"/>
      <c r="M85" s="61"/>
      <c r="N85" s="52"/>
      <c r="O85" s="52"/>
      <c r="P85" s="114">
        <f>P86</f>
        <v>0</v>
      </c>
      <c r="Q85" s="52"/>
      <c r="R85" s="114">
        <f>R86</f>
        <v>0</v>
      </c>
      <c r="S85" s="52"/>
      <c r="T85" s="115">
        <f>T86</f>
        <v>0</v>
      </c>
      <c r="AT85" s="18" t="s">
        <v>79</v>
      </c>
      <c r="AU85" s="18" t="s">
        <v>130</v>
      </c>
      <c r="BK85" s="116">
        <f>BK86</f>
        <v>0</v>
      </c>
    </row>
    <row r="86" spans="2:65" s="11" customFormat="1" ht="25.95" customHeight="1">
      <c r="B86" s="117"/>
      <c r="D86" s="118" t="s">
        <v>79</v>
      </c>
      <c r="E86" s="119" t="s">
        <v>148</v>
      </c>
      <c r="F86" s="119" t="s">
        <v>149</v>
      </c>
      <c r="I86" s="120"/>
      <c r="J86" s="121">
        <f>BK86</f>
        <v>0</v>
      </c>
      <c r="L86" s="117"/>
      <c r="M86" s="122"/>
      <c r="P86" s="123">
        <f>P87+P91+P100+P107+P122</f>
        <v>0</v>
      </c>
      <c r="R86" s="123">
        <f>R87+R91+R100+R107+R122</f>
        <v>0</v>
      </c>
      <c r="T86" s="124">
        <f>T87+T91+T100+T107+T122</f>
        <v>0</v>
      </c>
      <c r="AR86" s="118" t="s">
        <v>40</v>
      </c>
      <c r="AT86" s="125" t="s">
        <v>79</v>
      </c>
      <c r="AU86" s="125" t="s">
        <v>80</v>
      </c>
      <c r="AY86" s="118" t="s">
        <v>150</v>
      </c>
      <c r="BK86" s="126">
        <f>BK87+BK91+BK100+BK107+BK122</f>
        <v>0</v>
      </c>
    </row>
    <row r="87" spans="2:65" s="11" customFormat="1" ht="22.8" customHeight="1">
      <c r="B87" s="117"/>
      <c r="D87" s="118" t="s">
        <v>79</v>
      </c>
      <c r="E87" s="127" t="s">
        <v>40</v>
      </c>
      <c r="F87" s="127" t="s">
        <v>2706</v>
      </c>
      <c r="I87" s="120"/>
      <c r="J87" s="128">
        <f>BK87</f>
        <v>0</v>
      </c>
      <c r="L87" s="117"/>
      <c r="M87" s="122"/>
      <c r="P87" s="123">
        <f>SUM(P88:P90)</f>
        <v>0</v>
      </c>
      <c r="R87" s="123">
        <f>SUM(R88:R90)</f>
        <v>0</v>
      </c>
      <c r="T87" s="124">
        <f>SUM(T88:T90)</f>
        <v>0</v>
      </c>
      <c r="AR87" s="118" t="s">
        <v>40</v>
      </c>
      <c r="AT87" s="125" t="s">
        <v>79</v>
      </c>
      <c r="AU87" s="125" t="s">
        <v>40</v>
      </c>
      <c r="AY87" s="118" t="s">
        <v>150</v>
      </c>
      <c r="BK87" s="126">
        <f>SUM(BK88:BK90)</f>
        <v>0</v>
      </c>
    </row>
    <row r="88" spans="2:65" s="1" customFormat="1" ht="16.5" customHeight="1">
      <c r="B88" s="34"/>
      <c r="C88" s="129" t="s">
        <v>40</v>
      </c>
      <c r="D88" s="129" t="s">
        <v>152</v>
      </c>
      <c r="E88" s="130" t="s">
        <v>2707</v>
      </c>
      <c r="F88" s="131" t="s">
        <v>2708</v>
      </c>
      <c r="G88" s="132" t="s">
        <v>171</v>
      </c>
      <c r="H88" s="133">
        <v>10</v>
      </c>
      <c r="I88" s="134"/>
      <c r="J88" s="135">
        <f>ROUND(I88*H88,2)</f>
        <v>0</v>
      </c>
      <c r="K88" s="131" t="s">
        <v>32</v>
      </c>
      <c r="L88" s="34"/>
      <c r="M88" s="136" t="s">
        <v>32</v>
      </c>
      <c r="N88" s="137" t="s">
        <v>51</v>
      </c>
      <c r="P88" s="138">
        <f>O88*H88</f>
        <v>0</v>
      </c>
      <c r="Q88" s="138">
        <v>0</v>
      </c>
      <c r="R88" s="138">
        <f>Q88*H88</f>
        <v>0</v>
      </c>
      <c r="S88" s="138">
        <v>0</v>
      </c>
      <c r="T88" s="139">
        <f>S88*H88</f>
        <v>0</v>
      </c>
      <c r="AR88" s="140" t="s">
        <v>157</v>
      </c>
      <c r="AT88" s="140" t="s">
        <v>152</v>
      </c>
      <c r="AU88" s="140" t="s">
        <v>89</v>
      </c>
      <c r="AY88" s="18" t="s">
        <v>150</v>
      </c>
      <c r="BE88" s="141">
        <f>IF(N88="základní",J88,0)</f>
        <v>0</v>
      </c>
      <c r="BF88" s="141">
        <f>IF(N88="snížená",J88,0)</f>
        <v>0</v>
      </c>
      <c r="BG88" s="141">
        <f>IF(N88="zákl. přenesená",J88,0)</f>
        <v>0</v>
      </c>
      <c r="BH88" s="141">
        <f>IF(N88="sníž. přenesená",J88,0)</f>
        <v>0</v>
      </c>
      <c r="BI88" s="141">
        <f>IF(N88="nulová",J88,0)</f>
        <v>0</v>
      </c>
      <c r="BJ88" s="18" t="s">
        <v>40</v>
      </c>
      <c r="BK88" s="141">
        <f>ROUND(I88*H88,2)</f>
        <v>0</v>
      </c>
      <c r="BL88" s="18" t="s">
        <v>157</v>
      </c>
      <c r="BM88" s="140" t="s">
        <v>89</v>
      </c>
    </row>
    <row r="89" spans="2:65" s="1" customFormat="1" ht="16.5" customHeight="1">
      <c r="B89" s="34"/>
      <c r="C89" s="129" t="s">
        <v>89</v>
      </c>
      <c r="D89" s="129" t="s">
        <v>152</v>
      </c>
      <c r="E89" s="130" t="s">
        <v>2709</v>
      </c>
      <c r="F89" s="131" t="s">
        <v>2710</v>
      </c>
      <c r="G89" s="132" t="s">
        <v>384</v>
      </c>
      <c r="H89" s="133">
        <v>68</v>
      </c>
      <c r="I89" s="134"/>
      <c r="J89" s="135">
        <f>ROUND(I89*H89,2)</f>
        <v>0</v>
      </c>
      <c r="K89" s="131" t="s">
        <v>32</v>
      </c>
      <c r="L89" s="34"/>
      <c r="M89" s="136" t="s">
        <v>32</v>
      </c>
      <c r="N89" s="137" t="s">
        <v>51</v>
      </c>
      <c r="P89" s="138">
        <f>O89*H89</f>
        <v>0</v>
      </c>
      <c r="Q89" s="138">
        <v>0</v>
      </c>
      <c r="R89" s="138">
        <f>Q89*H89</f>
        <v>0</v>
      </c>
      <c r="S89" s="138">
        <v>0</v>
      </c>
      <c r="T89" s="139">
        <f>S89*H89</f>
        <v>0</v>
      </c>
      <c r="AR89" s="140" t="s">
        <v>157</v>
      </c>
      <c r="AT89" s="140" t="s">
        <v>152</v>
      </c>
      <c r="AU89" s="140" t="s">
        <v>89</v>
      </c>
      <c r="AY89" s="18" t="s">
        <v>150</v>
      </c>
      <c r="BE89" s="141">
        <f>IF(N89="základní",J89,0)</f>
        <v>0</v>
      </c>
      <c r="BF89" s="141">
        <f>IF(N89="snížená",J89,0)</f>
        <v>0</v>
      </c>
      <c r="BG89" s="141">
        <f>IF(N89="zákl. přenesená",J89,0)</f>
        <v>0</v>
      </c>
      <c r="BH89" s="141">
        <f>IF(N89="sníž. přenesená",J89,0)</f>
        <v>0</v>
      </c>
      <c r="BI89" s="141">
        <f>IF(N89="nulová",J89,0)</f>
        <v>0</v>
      </c>
      <c r="BJ89" s="18" t="s">
        <v>40</v>
      </c>
      <c r="BK89" s="141">
        <f>ROUND(I89*H89,2)</f>
        <v>0</v>
      </c>
      <c r="BL89" s="18" t="s">
        <v>157</v>
      </c>
      <c r="BM89" s="140" t="s">
        <v>157</v>
      </c>
    </row>
    <row r="90" spans="2:65" s="1" customFormat="1" ht="16.5" customHeight="1">
      <c r="B90" s="34"/>
      <c r="C90" s="129" t="s">
        <v>168</v>
      </c>
      <c r="D90" s="129" t="s">
        <v>152</v>
      </c>
      <c r="E90" s="130" t="s">
        <v>2711</v>
      </c>
      <c r="F90" s="131" t="s">
        <v>2712</v>
      </c>
      <c r="G90" s="132" t="s">
        <v>2686</v>
      </c>
      <c r="H90" s="133">
        <v>10</v>
      </c>
      <c r="I90" s="134"/>
      <c r="J90" s="135">
        <f>ROUND(I90*H90,2)</f>
        <v>0</v>
      </c>
      <c r="K90" s="131" t="s">
        <v>32</v>
      </c>
      <c r="L90" s="34"/>
      <c r="M90" s="136" t="s">
        <v>32</v>
      </c>
      <c r="N90" s="137" t="s">
        <v>51</v>
      </c>
      <c r="P90" s="138">
        <f>O90*H90</f>
        <v>0</v>
      </c>
      <c r="Q90" s="138">
        <v>0</v>
      </c>
      <c r="R90" s="138">
        <f>Q90*H90</f>
        <v>0</v>
      </c>
      <c r="S90" s="138">
        <v>0</v>
      </c>
      <c r="T90" s="139">
        <f>S90*H90</f>
        <v>0</v>
      </c>
      <c r="AR90" s="140" t="s">
        <v>157</v>
      </c>
      <c r="AT90" s="140" t="s">
        <v>152</v>
      </c>
      <c r="AU90" s="140" t="s">
        <v>89</v>
      </c>
      <c r="AY90" s="18" t="s">
        <v>150</v>
      </c>
      <c r="BE90" s="141">
        <f>IF(N90="základní",J90,0)</f>
        <v>0</v>
      </c>
      <c r="BF90" s="141">
        <f>IF(N90="snížená",J90,0)</f>
        <v>0</v>
      </c>
      <c r="BG90" s="141">
        <f>IF(N90="zákl. přenesená",J90,0)</f>
        <v>0</v>
      </c>
      <c r="BH90" s="141">
        <f>IF(N90="sníž. přenesená",J90,0)</f>
        <v>0</v>
      </c>
      <c r="BI90" s="141">
        <f>IF(N90="nulová",J90,0)</f>
        <v>0</v>
      </c>
      <c r="BJ90" s="18" t="s">
        <v>40</v>
      </c>
      <c r="BK90" s="141">
        <f>ROUND(I90*H90,2)</f>
        <v>0</v>
      </c>
      <c r="BL90" s="18" t="s">
        <v>157</v>
      </c>
      <c r="BM90" s="140" t="s">
        <v>190</v>
      </c>
    </row>
    <row r="91" spans="2:65" s="11" customFormat="1" ht="22.8" customHeight="1">
      <c r="B91" s="117"/>
      <c r="D91" s="118" t="s">
        <v>79</v>
      </c>
      <c r="E91" s="127" t="s">
        <v>89</v>
      </c>
      <c r="F91" s="127" t="s">
        <v>2713</v>
      </c>
      <c r="I91" s="120"/>
      <c r="J91" s="128">
        <f>BK91</f>
        <v>0</v>
      </c>
      <c r="L91" s="117"/>
      <c r="M91" s="122"/>
      <c r="P91" s="123">
        <f>SUM(P92:P99)</f>
        <v>0</v>
      </c>
      <c r="R91" s="123">
        <f>SUM(R92:R99)</f>
        <v>0</v>
      </c>
      <c r="T91" s="124">
        <f>SUM(T92:T99)</f>
        <v>0</v>
      </c>
      <c r="AR91" s="118" t="s">
        <v>40</v>
      </c>
      <c r="AT91" s="125" t="s">
        <v>79</v>
      </c>
      <c r="AU91" s="125" t="s">
        <v>40</v>
      </c>
      <c r="AY91" s="118" t="s">
        <v>150</v>
      </c>
      <c r="BK91" s="126">
        <f>SUM(BK92:BK99)</f>
        <v>0</v>
      </c>
    </row>
    <row r="92" spans="2:65" s="1" customFormat="1" ht="21.75" customHeight="1">
      <c r="B92" s="34"/>
      <c r="C92" s="129" t="s">
        <v>157</v>
      </c>
      <c r="D92" s="129" t="s">
        <v>152</v>
      </c>
      <c r="E92" s="130" t="s">
        <v>2714</v>
      </c>
      <c r="F92" s="131" t="s">
        <v>2715</v>
      </c>
      <c r="G92" s="132" t="s">
        <v>165</v>
      </c>
      <c r="H92" s="133">
        <v>187.5</v>
      </c>
      <c r="I92" s="134"/>
      <c r="J92" s="135">
        <f>ROUND(I92*H92,2)</f>
        <v>0</v>
      </c>
      <c r="K92" s="131" t="s">
        <v>32</v>
      </c>
      <c r="L92" s="34"/>
      <c r="M92" s="136" t="s">
        <v>32</v>
      </c>
      <c r="N92" s="137" t="s">
        <v>51</v>
      </c>
      <c r="P92" s="138">
        <f>O92*H92</f>
        <v>0</v>
      </c>
      <c r="Q92" s="138">
        <v>0</v>
      </c>
      <c r="R92" s="138">
        <f>Q92*H92</f>
        <v>0</v>
      </c>
      <c r="S92" s="138">
        <v>0</v>
      </c>
      <c r="T92" s="139">
        <f>S92*H92</f>
        <v>0</v>
      </c>
      <c r="AR92" s="140" t="s">
        <v>157</v>
      </c>
      <c r="AT92" s="140" t="s">
        <v>152</v>
      </c>
      <c r="AU92" s="140" t="s">
        <v>89</v>
      </c>
      <c r="AY92" s="18" t="s">
        <v>150</v>
      </c>
      <c r="BE92" s="141">
        <f>IF(N92="základní",J92,0)</f>
        <v>0</v>
      </c>
      <c r="BF92" s="141">
        <f>IF(N92="snížená",J92,0)</f>
        <v>0</v>
      </c>
      <c r="BG92" s="141">
        <f>IF(N92="zákl. přenesená",J92,0)</f>
        <v>0</v>
      </c>
      <c r="BH92" s="141">
        <f>IF(N92="sníž. přenesená",J92,0)</f>
        <v>0</v>
      </c>
      <c r="BI92" s="141">
        <f>IF(N92="nulová",J92,0)</f>
        <v>0</v>
      </c>
      <c r="BJ92" s="18" t="s">
        <v>40</v>
      </c>
      <c r="BK92" s="141">
        <f>ROUND(I92*H92,2)</f>
        <v>0</v>
      </c>
      <c r="BL92" s="18" t="s">
        <v>157</v>
      </c>
      <c r="BM92" s="140" t="s">
        <v>204</v>
      </c>
    </row>
    <row r="93" spans="2:65" s="13" customFormat="1">
      <c r="B93" s="149"/>
      <c r="D93" s="143" t="s">
        <v>159</v>
      </c>
      <c r="E93" s="150" t="s">
        <v>32</v>
      </c>
      <c r="F93" s="151" t="s">
        <v>2716</v>
      </c>
      <c r="H93" s="152">
        <v>187.5</v>
      </c>
      <c r="I93" s="153"/>
      <c r="L93" s="149"/>
      <c r="M93" s="154"/>
      <c r="T93" s="155"/>
      <c r="AT93" s="150" t="s">
        <v>159</v>
      </c>
      <c r="AU93" s="150" t="s">
        <v>89</v>
      </c>
      <c r="AV93" s="13" t="s">
        <v>89</v>
      </c>
      <c r="AW93" s="13" t="s">
        <v>38</v>
      </c>
      <c r="AX93" s="13" t="s">
        <v>80</v>
      </c>
      <c r="AY93" s="150" t="s">
        <v>150</v>
      </c>
    </row>
    <row r="94" spans="2:65" s="14" customFormat="1">
      <c r="B94" s="156"/>
      <c r="D94" s="143" t="s">
        <v>159</v>
      </c>
      <c r="E94" s="157" t="s">
        <v>32</v>
      </c>
      <c r="F94" s="158" t="s">
        <v>162</v>
      </c>
      <c r="H94" s="159">
        <v>187.5</v>
      </c>
      <c r="I94" s="160"/>
      <c r="L94" s="156"/>
      <c r="M94" s="161"/>
      <c r="T94" s="162"/>
      <c r="AT94" s="157" t="s">
        <v>159</v>
      </c>
      <c r="AU94" s="157" t="s">
        <v>89</v>
      </c>
      <c r="AV94" s="14" t="s">
        <v>157</v>
      </c>
      <c r="AW94" s="14" t="s">
        <v>38</v>
      </c>
      <c r="AX94" s="14" t="s">
        <v>40</v>
      </c>
      <c r="AY94" s="157" t="s">
        <v>150</v>
      </c>
    </row>
    <row r="95" spans="2:65" s="1" customFormat="1" ht="16.5" customHeight="1">
      <c r="B95" s="34"/>
      <c r="C95" s="129" t="s">
        <v>183</v>
      </c>
      <c r="D95" s="129" t="s">
        <v>152</v>
      </c>
      <c r="E95" s="130" t="s">
        <v>2717</v>
      </c>
      <c r="F95" s="131" t="s">
        <v>2718</v>
      </c>
      <c r="G95" s="132" t="s">
        <v>155</v>
      </c>
      <c r="H95" s="133">
        <v>40</v>
      </c>
      <c r="I95" s="134"/>
      <c r="J95" s="135">
        <f>ROUND(I95*H95,2)</f>
        <v>0</v>
      </c>
      <c r="K95" s="131" t="s">
        <v>32</v>
      </c>
      <c r="L95" s="34"/>
      <c r="M95" s="136" t="s">
        <v>32</v>
      </c>
      <c r="N95" s="137" t="s">
        <v>51</v>
      </c>
      <c r="P95" s="138">
        <f>O95*H95</f>
        <v>0</v>
      </c>
      <c r="Q95" s="138">
        <v>0</v>
      </c>
      <c r="R95" s="138">
        <f>Q95*H95</f>
        <v>0</v>
      </c>
      <c r="S95" s="138">
        <v>0</v>
      </c>
      <c r="T95" s="139">
        <f>S95*H95</f>
        <v>0</v>
      </c>
      <c r="AR95" s="140" t="s">
        <v>157</v>
      </c>
      <c r="AT95" s="140" t="s">
        <v>152</v>
      </c>
      <c r="AU95" s="140" t="s">
        <v>89</v>
      </c>
      <c r="AY95" s="18" t="s">
        <v>150</v>
      </c>
      <c r="BE95" s="141">
        <f>IF(N95="základní",J95,0)</f>
        <v>0</v>
      </c>
      <c r="BF95" s="141">
        <f>IF(N95="snížená",J95,0)</f>
        <v>0</v>
      </c>
      <c r="BG95" s="141">
        <f>IF(N95="zákl. přenesená",J95,0)</f>
        <v>0</v>
      </c>
      <c r="BH95" s="141">
        <f>IF(N95="sníž. přenesená",J95,0)</f>
        <v>0</v>
      </c>
      <c r="BI95" s="141">
        <f>IF(N95="nulová",J95,0)</f>
        <v>0</v>
      </c>
      <c r="BJ95" s="18" t="s">
        <v>40</v>
      </c>
      <c r="BK95" s="141">
        <f>ROUND(I95*H95,2)</f>
        <v>0</v>
      </c>
      <c r="BL95" s="18" t="s">
        <v>157</v>
      </c>
      <c r="BM95" s="140" t="s">
        <v>214</v>
      </c>
    </row>
    <row r="96" spans="2:65" s="13" customFormat="1">
      <c r="B96" s="149"/>
      <c r="D96" s="143" t="s">
        <v>159</v>
      </c>
      <c r="E96" s="150" t="s">
        <v>32</v>
      </c>
      <c r="F96" s="151" t="s">
        <v>2719</v>
      </c>
      <c r="H96" s="152">
        <v>40</v>
      </c>
      <c r="I96" s="153"/>
      <c r="L96" s="149"/>
      <c r="M96" s="154"/>
      <c r="T96" s="155"/>
      <c r="AT96" s="150" t="s">
        <v>159</v>
      </c>
      <c r="AU96" s="150" t="s">
        <v>89</v>
      </c>
      <c r="AV96" s="13" t="s">
        <v>89</v>
      </c>
      <c r="AW96" s="13" t="s">
        <v>38</v>
      </c>
      <c r="AX96" s="13" t="s">
        <v>80</v>
      </c>
      <c r="AY96" s="150" t="s">
        <v>150</v>
      </c>
    </row>
    <row r="97" spans="2:65" s="14" customFormat="1">
      <c r="B97" s="156"/>
      <c r="D97" s="143" t="s">
        <v>159</v>
      </c>
      <c r="E97" s="157" t="s">
        <v>32</v>
      </c>
      <c r="F97" s="158" t="s">
        <v>162</v>
      </c>
      <c r="H97" s="159">
        <v>40</v>
      </c>
      <c r="I97" s="160"/>
      <c r="L97" s="156"/>
      <c r="M97" s="161"/>
      <c r="T97" s="162"/>
      <c r="AT97" s="157" t="s">
        <v>159</v>
      </c>
      <c r="AU97" s="157" t="s">
        <v>89</v>
      </c>
      <c r="AV97" s="14" t="s">
        <v>157</v>
      </c>
      <c r="AW97" s="14" t="s">
        <v>38</v>
      </c>
      <c r="AX97" s="14" t="s">
        <v>40</v>
      </c>
      <c r="AY97" s="157" t="s">
        <v>150</v>
      </c>
    </row>
    <row r="98" spans="2:65" s="1" customFormat="1" ht="16.5" customHeight="1">
      <c r="B98" s="34"/>
      <c r="C98" s="129" t="s">
        <v>190</v>
      </c>
      <c r="D98" s="129" t="s">
        <v>152</v>
      </c>
      <c r="E98" s="130" t="s">
        <v>2720</v>
      </c>
      <c r="F98" s="131" t="s">
        <v>2721</v>
      </c>
      <c r="G98" s="132" t="s">
        <v>2686</v>
      </c>
      <c r="H98" s="133">
        <v>10</v>
      </c>
      <c r="I98" s="134"/>
      <c r="J98" s="135">
        <f>ROUND(I98*H98,2)</f>
        <v>0</v>
      </c>
      <c r="K98" s="131" t="s">
        <v>32</v>
      </c>
      <c r="L98" s="34"/>
      <c r="M98" s="136" t="s">
        <v>32</v>
      </c>
      <c r="N98" s="137" t="s">
        <v>51</v>
      </c>
      <c r="P98" s="138">
        <f>O98*H98</f>
        <v>0</v>
      </c>
      <c r="Q98" s="138">
        <v>0</v>
      </c>
      <c r="R98" s="138">
        <f>Q98*H98</f>
        <v>0</v>
      </c>
      <c r="S98" s="138">
        <v>0</v>
      </c>
      <c r="T98" s="139">
        <f>S98*H98</f>
        <v>0</v>
      </c>
      <c r="AR98" s="140" t="s">
        <v>157</v>
      </c>
      <c r="AT98" s="140" t="s">
        <v>152</v>
      </c>
      <c r="AU98" s="140" t="s">
        <v>89</v>
      </c>
      <c r="AY98" s="18" t="s">
        <v>150</v>
      </c>
      <c r="BE98" s="141">
        <f>IF(N98="základní",J98,0)</f>
        <v>0</v>
      </c>
      <c r="BF98" s="141">
        <f>IF(N98="snížená",J98,0)</f>
        <v>0</v>
      </c>
      <c r="BG98" s="141">
        <f>IF(N98="zákl. přenesená",J98,0)</f>
        <v>0</v>
      </c>
      <c r="BH98" s="141">
        <f>IF(N98="sníž. přenesená",J98,0)</f>
        <v>0</v>
      </c>
      <c r="BI98" s="141">
        <f>IF(N98="nulová",J98,0)</f>
        <v>0</v>
      </c>
      <c r="BJ98" s="18" t="s">
        <v>40</v>
      </c>
      <c r="BK98" s="141">
        <f>ROUND(I98*H98,2)</f>
        <v>0</v>
      </c>
      <c r="BL98" s="18" t="s">
        <v>157</v>
      </c>
      <c r="BM98" s="140" t="s">
        <v>8</v>
      </c>
    </row>
    <row r="99" spans="2:65" s="1" customFormat="1" ht="16.5" customHeight="1">
      <c r="B99" s="34"/>
      <c r="C99" s="129" t="s">
        <v>198</v>
      </c>
      <c r="D99" s="129" t="s">
        <v>152</v>
      </c>
      <c r="E99" s="130" t="s">
        <v>2722</v>
      </c>
      <c r="F99" s="131" t="s">
        <v>2723</v>
      </c>
      <c r="G99" s="132" t="s">
        <v>2686</v>
      </c>
      <c r="H99" s="133">
        <v>10</v>
      </c>
      <c r="I99" s="134"/>
      <c r="J99" s="135">
        <f>ROUND(I99*H99,2)</f>
        <v>0</v>
      </c>
      <c r="K99" s="131" t="s">
        <v>32</v>
      </c>
      <c r="L99" s="34"/>
      <c r="M99" s="136" t="s">
        <v>32</v>
      </c>
      <c r="N99" s="137" t="s">
        <v>51</v>
      </c>
      <c r="P99" s="138">
        <f>O99*H99</f>
        <v>0</v>
      </c>
      <c r="Q99" s="138">
        <v>0</v>
      </c>
      <c r="R99" s="138">
        <f>Q99*H99</f>
        <v>0</v>
      </c>
      <c r="S99" s="138">
        <v>0</v>
      </c>
      <c r="T99" s="139">
        <f>S99*H99</f>
        <v>0</v>
      </c>
      <c r="AR99" s="140" t="s">
        <v>157</v>
      </c>
      <c r="AT99" s="140" t="s">
        <v>152</v>
      </c>
      <c r="AU99" s="140" t="s">
        <v>89</v>
      </c>
      <c r="AY99" s="18" t="s">
        <v>150</v>
      </c>
      <c r="BE99" s="141">
        <f>IF(N99="základní",J99,0)</f>
        <v>0</v>
      </c>
      <c r="BF99" s="141">
        <f>IF(N99="snížená",J99,0)</f>
        <v>0</v>
      </c>
      <c r="BG99" s="141">
        <f>IF(N99="zákl. přenesená",J99,0)</f>
        <v>0</v>
      </c>
      <c r="BH99" s="141">
        <f>IF(N99="sníž. přenesená",J99,0)</f>
        <v>0</v>
      </c>
      <c r="BI99" s="141">
        <f>IF(N99="nulová",J99,0)</f>
        <v>0</v>
      </c>
      <c r="BJ99" s="18" t="s">
        <v>40</v>
      </c>
      <c r="BK99" s="141">
        <f>ROUND(I99*H99,2)</f>
        <v>0</v>
      </c>
      <c r="BL99" s="18" t="s">
        <v>157</v>
      </c>
      <c r="BM99" s="140" t="s">
        <v>235</v>
      </c>
    </row>
    <row r="100" spans="2:65" s="11" customFormat="1" ht="22.8" customHeight="1">
      <c r="B100" s="117"/>
      <c r="D100" s="118" t="s">
        <v>79</v>
      </c>
      <c r="E100" s="127" t="s">
        <v>168</v>
      </c>
      <c r="F100" s="127" t="s">
        <v>2724</v>
      </c>
      <c r="I100" s="120"/>
      <c r="J100" s="128">
        <f>BK100</f>
        <v>0</v>
      </c>
      <c r="L100" s="117"/>
      <c r="M100" s="122"/>
      <c r="P100" s="123">
        <f>SUM(P101:P106)</f>
        <v>0</v>
      </c>
      <c r="R100" s="123">
        <f>SUM(R101:R106)</f>
        <v>0</v>
      </c>
      <c r="T100" s="124">
        <f>SUM(T101:T106)</f>
        <v>0</v>
      </c>
      <c r="AR100" s="118" t="s">
        <v>40</v>
      </c>
      <c r="AT100" s="125" t="s">
        <v>79</v>
      </c>
      <c r="AU100" s="125" t="s">
        <v>40</v>
      </c>
      <c r="AY100" s="118" t="s">
        <v>150</v>
      </c>
      <c r="BK100" s="126">
        <f>SUM(BK101:BK106)</f>
        <v>0</v>
      </c>
    </row>
    <row r="101" spans="2:65" s="1" customFormat="1" ht="16.5" customHeight="1">
      <c r="B101" s="34"/>
      <c r="C101" s="129" t="s">
        <v>204</v>
      </c>
      <c r="D101" s="129" t="s">
        <v>152</v>
      </c>
      <c r="E101" s="130" t="s">
        <v>2725</v>
      </c>
      <c r="F101" s="131" t="s">
        <v>2726</v>
      </c>
      <c r="G101" s="132" t="s">
        <v>165</v>
      </c>
      <c r="H101" s="133">
        <v>26.7</v>
      </c>
      <c r="I101" s="134"/>
      <c r="J101" s="135">
        <f>ROUND(I101*H101,2)</f>
        <v>0</v>
      </c>
      <c r="K101" s="131" t="s">
        <v>32</v>
      </c>
      <c r="L101" s="34"/>
      <c r="M101" s="136" t="s">
        <v>32</v>
      </c>
      <c r="N101" s="137" t="s">
        <v>51</v>
      </c>
      <c r="P101" s="138">
        <f>O101*H101</f>
        <v>0</v>
      </c>
      <c r="Q101" s="138">
        <v>0</v>
      </c>
      <c r="R101" s="138">
        <f>Q101*H101</f>
        <v>0</v>
      </c>
      <c r="S101" s="138">
        <v>0</v>
      </c>
      <c r="T101" s="139">
        <f>S101*H101</f>
        <v>0</v>
      </c>
      <c r="AR101" s="140" t="s">
        <v>157</v>
      </c>
      <c r="AT101" s="140" t="s">
        <v>152</v>
      </c>
      <c r="AU101" s="140" t="s">
        <v>89</v>
      </c>
      <c r="AY101" s="18" t="s">
        <v>150</v>
      </c>
      <c r="BE101" s="141">
        <f>IF(N101="základní",J101,0)</f>
        <v>0</v>
      </c>
      <c r="BF101" s="141">
        <f>IF(N101="snížená",J101,0)</f>
        <v>0</v>
      </c>
      <c r="BG101" s="141">
        <f>IF(N101="zákl. přenesená",J101,0)</f>
        <v>0</v>
      </c>
      <c r="BH101" s="141">
        <f>IF(N101="sníž. přenesená",J101,0)</f>
        <v>0</v>
      </c>
      <c r="BI101" s="141">
        <f>IF(N101="nulová",J101,0)</f>
        <v>0</v>
      </c>
      <c r="BJ101" s="18" t="s">
        <v>40</v>
      </c>
      <c r="BK101" s="141">
        <f>ROUND(I101*H101,2)</f>
        <v>0</v>
      </c>
      <c r="BL101" s="18" t="s">
        <v>157</v>
      </c>
      <c r="BM101" s="140" t="s">
        <v>244</v>
      </c>
    </row>
    <row r="102" spans="2:65" s="13" customFormat="1">
      <c r="B102" s="149"/>
      <c r="D102" s="143" t="s">
        <v>159</v>
      </c>
      <c r="E102" s="150" t="s">
        <v>32</v>
      </c>
      <c r="F102" s="151" t="s">
        <v>2727</v>
      </c>
      <c r="H102" s="152">
        <v>26.7</v>
      </c>
      <c r="I102" s="153"/>
      <c r="L102" s="149"/>
      <c r="M102" s="154"/>
      <c r="T102" s="155"/>
      <c r="AT102" s="150" t="s">
        <v>159</v>
      </c>
      <c r="AU102" s="150" t="s">
        <v>89</v>
      </c>
      <c r="AV102" s="13" t="s">
        <v>89</v>
      </c>
      <c r="AW102" s="13" t="s">
        <v>38</v>
      </c>
      <c r="AX102" s="13" t="s">
        <v>80</v>
      </c>
      <c r="AY102" s="150" t="s">
        <v>150</v>
      </c>
    </row>
    <row r="103" spans="2:65" s="14" customFormat="1">
      <c r="B103" s="156"/>
      <c r="D103" s="143" t="s">
        <v>159</v>
      </c>
      <c r="E103" s="157" t="s">
        <v>32</v>
      </c>
      <c r="F103" s="158" t="s">
        <v>162</v>
      </c>
      <c r="H103" s="159">
        <v>26.7</v>
      </c>
      <c r="I103" s="160"/>
      <c r="L103" s="156"/>
      <c r="M103" s="161"/>
      <c r="T103" s="162"/>
      <c r="AT103" s="157" t="s">
        <v>159</v>
      </c>
      <c r="AU103" s="157" t="s">
        <v>89</v>
      </c>
      <c r="AV103" s="14" t="s">
        <v>157</v>
      </c>
      <c r="AW103" s="14" t="s">
        <v>38</v>
      </c>
      <c r="AX103" s="14" t="s">
        <v>40</v>
      </c>
      <c r="AY103" s="157" t="s">
        <v>150</v>
      </c>
    </row>
    <row r="104" spans="2:65" s="1" customFormat="1" ht="16.5" customHeight="1">
      <c r="B104" s="34"/>
      <c r="C104" s="129" t="s">
        <v>210</v>
      </c>
      <c r="D104" s="129" t="s">
        <v>152</v>
      </c>
      <c r="E104" s="130" t="s">
        <v>2728</v>
      </c>
      <c r="F104" s="131" t="s">
        <v>2729</v>
      </c>
      <c r="G104" s="132" t="s">
        <v>384</v>
      </c>
      <c r="H104" s="133">
        <v>89</v>
      </c>
      <c r="I104" s="134"/>
      <c r="J104" s="135">
        <f>ROUND(I104*H104,2)</f>
        <v>0</v>
      </c>
      <c r="K104" s="131" t="s">
        <v>32</v>
      </c>
      <c r="L104" s="34"/>
      <c r="M104" s="136" t="s">
        <v>32</v>
      </c>
      <c r="N104" s="137" t="s">
        <v>51</v>
      </c>
      <c r="P104" s="138">
        <f>O104*H104</f>
        <v>0</v>
      </c>
      <c r="Q104" s="138">
        <v>0</v>
      </c>
      <c r="R104" s="138">
        <f>Q104*H104</f>
        <v>0</v>
      </c>
      <c r="S104" s="138">
        <v>0</v>
      </c>
      <c r="T104" s="139">
        <f>S104*H104</f>
        <v>0</v>
      </c>
      <c r="AR104" s="140" t="s">
        <v>157</v>
      </c>
      <c r="AT104" s="140" t="s">
        <v>152</v>
      </c>
      <c r="AU104" s="140" t="s">
        <v>89</v>
      </c>
      <c r="AY104" s="18" t="s">
        <v>150</v>
      </c>
      <c r="BE104" s="141">
        <f>IF(N104="základní",J104,0)</f>
        <v>0</v>
      </c>
      <c r="BF104" s="141">
        <f>IF(N104="snížená",J104,0)</f>
        <v>0</v>
      </c>
      <c r="BG104" s="141">
        <f>IF(N104="zákl. přenesená",J104,0)</f>
        <v>0</v>
      </c>
      <c r="BH104" s="141">
        <f>IF(N104="sníž. přenesená",J104,0)</f>
        <v>0</v>
      </c>
      <c r="BI104" s="141">
        <f>IF(N104="nulová",J104,0)</f>
        <v>0</v>
      </c>
      <c r="BJ104" s="18" t="s">
        <v>40</v>
      </c>
      <c r="BK104" s="141">
        <f>ROUND(I104*H104,2)</f>
        <v>0</v>
      </c>
      <c r="BL104" s="18" t="s">
        <v>157</v>
      </c>
      <c r="BM104" s="140" t="s">
        <v>259</v>
      </c>
    </row>
    <row r="105" spans="2:65" s="1" customFormat="1" ht="16.5" customHeight="1">
      <c r="B105" s="34"/>
      <c r="C105" s="129" t="s">
        <v>214</v>
      </c>
      <c r="D105" s="129" t="s">
        <v>152</v>
      </c>
      <c r="E105" s="130" t="s">
        <v>2730</v>
      </c>
      <c r="F105" s="131" t="s">
        <v>2729</v>
      </c>
      <c r="G105" s="132" t="s">
        <v>384</v>
      </c>
      <c r="H105" s="133">
        <v>89</v>
      </c>
      <c r="I105" s="134"/>
      <c r="J105" s="135">
        <f>ROUND(I105*H105,2)</f>
        <v>0</v>
      </c>
      <c r="K105" s="131" t="s">
        <v>32</v>
      </c>
      <c r="L105" s="34"/>
      <c r="M105" s="136" t="s">
        <v>32</v>
      </c>
      <c r="N105" s="137" t="s">
        <v>51</v>
      </c>
      <c r="P105" s="138">
        <f>O105*H105</f>
        <v>0</v>
      </c>
      <c r="Q105" s="138">
        <v>0</v>
      </c>
      <c r="R105" s="138">
        <f>Q105*H105</f>
        <v>0</v>
      </c>
      <c r="S105" s="138">
        <v>0</v>
      </c>
      <c r="T105" s="139">
        <f>S105*H105</f>
        <v>0</v>
      </c>
      <c r="AR105" s="140" t="s">
        <v>157</v>
      </c>
      <c r="AT105" s="140" t="s">
        <v>152</v>
      </c>
      <c r="AU105" s="140" t="s">
        <v>89</v>
      </c>
      <c r="AY105" s="18" t="s">
        <v>150</v>
      </c>
      <c r="BE105" s="141">
        <f>IF(N105="základní",J105,0)</f>
        <v>0</v>
      </c>
      <c r="BF105" s="141">
        <f>IF(N105="snížená",J105,0)</f>
        <v>0</v>
      </c>
      <c r="BG105" s="141">
        <f>IF(N105="zákl. přenesená",J105,0)</f>
        <v>0</v>
      </c>
      <c r="BH105" s="141">
        <f>IF(N105="sníž. přenesená",J105,0)</f>
        <v>0</v>
      </c>
      <c r="BI105" s="141">
        <f>IF(N105="nulová",J105,0)</f>
        <v>0</v>
      </c>
      <c r="BJ105" s="18" t="s">
        <v>40</v>
      </c>
      <c r="BK105" s="141">
        <f>ROUND(I105*H105,2)</f>
        <v>0</v>
      </c>
      <c r="BL105" s="18" t="s">
        <v>157</v>
      </c>
      <c r="BM105" s="140" t="s">
        <v>279</v>
      </c>
    </row>
    <row r="106" spans="2:65" s="1" customFormat="1" ht="16.5" customHeight="1">
      <c r="B106" s="34"/>
      <c r="C106" s="129" t="s">
        <v>218</v>
      </c>
      <c r="D106" s="129" t="s">
        <v>152</v>
      </c>
      <c r="E106" s="130" t="s">
        <v>2731</v>
      </c>
      <c r="F106" s="131" t="s">
        <v>2732</v>
      </c>
      <c r="G106" s="132" t="s">
        <v>2733</v>
      </c>
      <c r="H106" s="133">
        <v>1</v>
      </c>
      <c r="I106" s="134"/>
      <c r="J106" s="135">
        <f>ROUND(I106*H106,2)</f>
        <v>0</v>
      </c>
      <c r="K106" s="131" t="s">
        <v>32</v>
      </c>
      <c r="L106" s="34"/>
      <c r="M106" s="136" t="s">
        <v>32</v>
      </c>
      <c r="N106" s="137" t="s">
        <v>51</v>
      </c>
      <c r="P106" s="138">
        <f>O106*H106</f>
        <v>0</v>
      </c>
      <c r="Q106" s="138">
        <v>0</v>
      </c>
      <c r="R106" s="138">
        <f>Q106*H106</f>
        <v>0</v>
      </c>
      <c r="S106" s="138">
        <v>0</v>
      </c>
      <c r="T106" s="139">
        <f>S106*H106</f>
        <v>0</v>
      </c>
      <c r="AR106" s="140" t="s">
        <v>157</v>
      </c>
      <c r="AT106" s="140" t="s">
        <v>152</v>
      </c>
      <c r="AU106" s="140" t="s">
        <v>89</v>
      </c>
      <c r="AY106" s="18" t="s">
        <v>150</v>
      </c>
      <c r="BE106" s="141">
        <f>IF(N106="základní",J106,0)</f>
        <v>0</v>
      </c>
      <c r="BF106" s="141">
        <f>IF(N106="snížená",J106,0)</f>
        <v>0</v>
      </c>
      <c r="BG106" s="141">
        <f>IF(N106="zákl. přenesená",J106,0)</f>
        <v>0</v>
      </c>
      <c r="BH106" s="141">
        <f>IF(N106="sníž. přenesená",J106,0)</f>
        <v>0</v>
      </c>
      <c r="BI106" s="141">
        <f>IF(N106="nulová",J106,0)</f>
        <v>0</v>
      </c>
      <c r="BJ106" s="18" t="s">
        <v>40</v>
      </c>
      <c r="BK106" s="141">
        <f>ROUND(I106*H106,2)</f>
        <v>0</v>
      </c>
      <c r="BL106" s="18" t="s">
        <v>157</v>
      </c>
      <c r="BM106" s="140" t="s">
        <v>290</v>
      </c>
    </row>
    <row r="107" spans="2:65" s="11" customFormat="1" ht="22.8" customHeight="1">
      <c r="B107" s="117"/>
      <c r="D107" s="118" t="s">
        <v>79</v>
      </c>
      <c r="E107" s="127" t="s">
        <v>157</v>
      </c>
      <c r="F107" s="127" t="s">
        <v>2734</v>
      </c>
      <c r="I107" s="120"/>
      <c r="J107" s="128">
        <f>BK107</f>
        <v>0</v>
      </c>
      <c r="L107" s="117"/>
      <c r="M107" s="122"/>
      <c r="P107" s="123">
        <f>SUM(P108:P121)</f>
        <v>0</v>
      </c>
      <c r="R107" s="123">
        <f>SUM(R108:R121)</f>
        <v>0</v>
      </c>
      <c r="T107" s="124">
        <f>SUM(T108:T121)</f>
        <v>0</v>
      </c>
      <c r="AR107" s="118" t="s">
        <v>40</v>
      </c>
      <c r="AT107" s="125" t="s">
        <v>79</v>
      </c>
      <c r="AU107" s="125" t="s">
        <v>40</v>
      </c>
      <c r="AY107" s="118" t="s">
        <v>150</v>
      </c>
      <c r="BK107" s="126">
        <f>SUM(BK108:BK121)</f>
        <v>0</v>
      </c>
    </row>
    <row r="108" spans="2:65" s="1" customFormat="1" ht="16.5" customHeight="1">
      <c r="B108" s="34"/>
      <c r="C108" s="129" t="s">
        <v>8</v>
      </c>
      <c r="D108" s="129" t="s">
        <v>152</v>
      </c>
      <c r="E108" s="130" t="s">
        <v>2735</v>
      </c>
      <c r="F108" s="131" t="s">
        <v>2736</v>
      </c>
      <c r="G108" s="132" t="s">
        <v>165</v>
      </c>
      <c r="H108" s="133">
        <v>864</v>
      </c>
      <c r="I108" s="134"/>
      <c r="J108" s="135">
        <f>ROUND(I108*H108,2)</f>
        <v>0</v>
      </c>
      <c r="K108" s="131" t="s">
        <v>32</v>
      </c>
      <c r="L108" s="34"/>
      <c r="M108" s="136" t="s">
        <v>32</v>
      </c>
      <c r="N108" s="137" t="s">
        <v>51</v>
      </c>
      <c r="P108" s="138">
        <f>O108*H108</f>
        <v>0</v>
      </c>
      <c r="Q108" s="138">
        <v>0</v>
      </c>
      <c r="R108" s="138">
        <f>Q108*H108</f>
        <v>0</v>
      </c>
      <c r="S108" s="138">
        <v>0</v>
      </c>
      <c r="T108" s="139">
        <f>S108*H108</f>
        <v>0</v>
      </c>
      <c r="AR108" s="140" t="s">
        <v>157</v>
      </c>
      <c r="AT108" s="140" t="s">
        <v>152</v>
      </c>
      <c r="AU108" s="140" t="s">
        <v>89</v>
      </c>
      <c r="AY108" s="18" t="s">
        <v>150</v>
      </c>
      <c r="BE108" s="141">
        <f>IF(N108="základní",J108,0)</f>
        <v>0</v>
      </c>
      <c r="BF108" s="141">
        <f>IF(N108="snížená",J108,0)</f>
        <v>0</v>
      </c>
      <c r="BG108" s="141">
        <f>IF(N108="zákl. přenesená",J108,0)</f>
        <v>0</v>
      </c>
      <c r="BH108" s="141">
        <f>IF(N108="sníž. přenesená",J108,0)</f>
        <v>0</v>
      </c>
      <c r="BI108" s="141">
        <f>IF(N108="nulová",J108,0)</f>
        <v>0</v>
      </c>
      <c r="BJ108" s="18" t="s">
        <v>40</v>
      </c>
      <c r="BK108" s="141">
        <f>ROUND(I108*H108,2)</f>
        <v>0</v>
      </c>
      <c r="BL108" s="18" t="s">
        <v>157</v>
      </c>
      <c r="BM108" s="140" t="s">
        <v>314</v>
      </c>
    </row>
    <row r="109" spans="2:65" s="13" customFormat="1">
      <c r="B109" s="149"/>
      <c r="D109" s="143" t="s">
        <v>159</v>
      </c>
      <c r="E109" s="150" t="s">
        <v>32</v>
      </c>
      <c r="F109" s="151" t="s">
        <v>2737</v>
      </c>
      <c r="H109" s="152">
        <v>864</v>
      </c>
      <c r="I109" s="153"/>
      <c r="L109" s="149"/>
      <c r="M109" s="154"/>
      <c r="T109" s="155"/>
      <c r="AT109" s="150" t="s">
        <v>159</v>
      </c>
      <c r="AU109" s="150" t="s">
        <v>89</v>
      </c>
      <c r="AV109" s="13" t="s">
        <v>89</v>
      </c>
      <c r="AW109" s="13" t="s">
        <v>38</v>
      </c>
      <c r="AX109" s="13" t="s">
        <v>80</v>
      </c>
      <c r="AY109" s="150" t="s">
        <v>150</v>
      </c>
    </row>
    <row r="110" spans="2:65" s="14" customFormat="1">
      <c r="B110" s="156"/>
      <c r="D110" s="143" t="s">
        <v>159</v>
      </c>
      <c r="E110" s="157" t="s">
        <v>32</v>
      </c>
      <c r="F110" s="158" t="s">
        <v>162</v>
      </c>
      <c r="H110" s="159">
        <v>864</v>
      </c>
      <c r="I110" s="160"/>
      <c r="L110" s="156"/>
      <c r="M110" s="161"/>
      <c r="T110" s="162"/>
      <c r="AT110" s="157" t="s">
        <v>159</v>
      </c>
      <c r="AU110" s="157" t="s">
        <v>89</v>
      </c>
      <c r="AV110" s="14" t="s">
        <v>157</v>
      </c>
      <c r="AW110" s="14" t="s">
        <v>38</v>
      </c>
      <c r="AX110" s="14" t="s">
        <v>40</v>
      </c>
      <c r="AY110" s="157" t="s">
        <v>150</v>
      </c>
    </row>
    <row r="111" spans="2:65" s="1" customFormat="1" ht="16.5" customHeight="1">
      <c r="B111" s="34"/>
      <c r="C111" s="129" t="s">
        <v>226</v>
      </c>
      <c r="D111" s="129" t="s">
        <v>152</v>
      </c>
      <c r="E111" s="130" t="s">
        <v>2738</v>
      </c>
      <c r="F111" s="131" t="s">
        <v>2739</v>
      </c>
      <c r="G111" s="132" t="s">
        <v>384</v>
      </c>
      <c r="H111" s="133">
        <v>240</v>
      </c>
      <c r="I111" s="134"/>
      <c r="J111" s="135">
        <f>ROUND(I111*H111,2)</f>
        <v>0</v>
      </c>
      <c r="K111" s="131" t="s">
        <v>32</v>
      </c>
      <c r="L111" s="34"/>
      <c r="M111" s="136" t="s">
        <v>32</v>
      </c>
      <c r="N111" s="137" t="s">
        <v>51</v>
      </c>
      <c r="P111" s="138">
        <f>O111*H111</f>
        <v>0</v>
      </c>
      <c r="Q111" s="138">
        <v>0</v>
      </c>
      <c r="R111" s="138">
        <f>Q111*H111</f>
        <v>0</v>
      </c>
      <c r="S111" s="138">
        <v>0</v>
      </c>
      <c r="T111" s="139">
        <f>S111*H111</f>
        <v>0</v>
      </c>
      <c r="AR111" s="140" t="s">
        <v>157</v>
      </c>
      <c r="AT111" s="140" t="s">
        <v>152</v>
      </c>
      <c r="AU111" s="140" t="s">
        <v>89</v>
      </c>
      <c r="AY111" s="18" t="s">
        <v>150</v>
      </c>
      <c r="BE111" s="141">
        <f>IF(N111="základní",J111,0)</f>
        <v>0</v>
      </c>
      <c r="BF111" s="141">
        <f>IF(N111="snížená",J111,0)</f>
        <v>0</v>
      </c>
      <c r="BG111" s="141">
        <f>IF(N111="zákl. přenesená",J111,0)</f>
        <v>0</v>
      </c>
      <c r="BH111" s="141">
        <f>IF(N111="sníž. přenesená",J111,0)</f>
        <v>0</v>
      </c>
      <c r="BI111" s="141">
        <f>IF(N111="nulová",J111,0)</f>
        <v>0</v>
      </c>
      <c r="BJ111" s="18" t="s">
        <v>40</v>
      </c>
      <c r="BK111" s="141">
        <f>ROUND(I111*H111,2)</f>
        <v>0</v>
      </c>
      <c r="BL111" s="18" t="s">
        <v>157</v>
      </c>
      <c r="BM111" s="140" t="s">
        <v>324</v>
      </c>
    </row>
    <row r="112" spans="2:65" s="1" customFormat="1" ht="16.5" customHeight="1">
      <c r="B112" s="34"/>
      <c r="C112" s="129" t="s">
        <v>235</v>
      </c>
      <c r="D112" s="129" t="s">
        <v>152</v>
      </c>
      <c r="E112" s="130" t="s">
        <v>2740</v>
      </c>
      <c r="F112" s="131" t="s">
        <v>2741</v>
      </c>
      <c r="G112" s="132" t="s">
        <v>384</v>
      </c>
      <c r="H112" s="133">
        <v>240</v>
      </c>
      <c r="I112" s="134"/>
      <c r="J112" s="135">
        <f>ROUND(I112*H112,2)</f>
        <v>0</v>
      </c>
      <c r="K112" s="131" t="s">
        <v>32</v>
      </c>
      <c r="L112" s="34"/>
      <c r="M112" s="136" t="s">
        <v>32</v>
      </c>
      <c r="N112" s="137" t="s">
        <v>51</v>
      </c>
      <c r="P112" s="138">
        <f>O112*H112</f>
        <v>0</v>
      </c>
      <c r="Q112" s="138">
        <v>0</v>
      </c>
      <c r="R112" s="138">
        <f>Q112*H112</f>
        <v>0</v>
      </c>
      <c r="S112" s="138">
        <v>0</v>
      </c>
      <c r="T112" s="139">
        <f>S112*H112</f>
        <v>0</v>
      </c>
      <c r="AR112" s="140" t="s">
        <v>157</v>
      </c>
      <c r="AT112" s="140" t="s">
        <v>152</v>
      </c>
      <c r="AU112" s="140" t="s">
        <v>89</v>
      </c>
      <c r="AY112" s="18" t="s">
        <v>150</v>
      </c>
      <c r="BE112" s="141">
        <f>IF(N112="základní",J112,0)</f>
        <v>0</v>
      </c>
      <c r="BF112" s="141">
        <f>IF(N112="snížená",J112,0)</f>
        <v>0</v>
      </c>
      <c r="BG112" s="141">
        <f>IF(N112="zákl. přenesená",J112,0)</f>
        <v>0</v>
      </c>
      <c r="BH112" s="141">
        <f>IF(N112="sníž. přenesená",J112,0)</f>
        <v>0</v>
      </c>
      <c r="BI112" s="141">
        <f>IF(N112="nulová",J112,0)</f>
        <v>0</v>
      </c>
      <c r="BJ112" s="18" t="s">
        <v>40</v>
      </c>
      <c r="BK112" s="141">
        <f>ROUND(I112*H112,2)</f>
        <v>0</v>
      </c>
      <c r="BL112" s="18" t="s">
        <v>157</v>
      </c>
      <c r="BM112" s="140" t="s">
        <v>335</v>
      </c>
    </row>
    <row r="113" spans="2:65" s="1" customFormat="1" ht="16.5" customHeight="1">
      <c r="B113" s="34"/>
      <c r="C113" s="129" t="s">
        <v>239</v>
      </c>
      <c r="D113" s="129" t="s">
        <v>152</v>
      </c>
      <c r="E113" s="130" t="s">
        <v>2742</v>
      </c>
      <c r="F113" s="131" t="s">
        <v>2743</v>
      </c>
      <c r="G113" s="132" t="s">
        <v>165</v>
      </c>
      <c r="H113" s="133">
        <v>12</v>
      </c>
      <c r="I113" s="134"/>
      <c r="J113" s="135">
        <f>ROUND(I113*H113,2)</f>
        <v>0</v>
      </c>
      <c r="K113" s="131" t="s">
        <v>32</v>
      </c>
      <c r="L113" s="34"/>
      <c r="M113" s="136" t="s">
        <v>32</v>
      </c>
      <c r="N113" s="137" t="s">
        <v>51</v>
      </c>
      <c r="P113" s="138">
        <f>O113*H113</f>
        <v>0</v>
      </c>
      <c r="Q113" s="138">
        <v>0</v>
      </c>
      <c r="R113" s="138">
        <f>Q113*H113</f>
        <v>0</v>
      </c>
      <c r="S113" s="138">
        <v>0</v>
      </c>
      <c r="T113" s="139">
        <f>S113*H113</f>
        <v>0</v>
      </c>
      <c r="AR113" s="140" t="s">
        <v>157</v>
      </c>
      <c r="AT113" s="140" t="s">
        <v>152</v>
      </c>
      <c r="AU113" s="140" t="s">
        <v>89</v>
      </c>
      <c r="AY113" s="18" t="s">
        <v>150</v>
      </c>
      <c r="BE113" s="141">
        <f>IF(N113="základní",J113,0)</f>
        <v>0</v>
      </c>
      <c r="BF113" s="141">
        <f>IF(N113="snížená",J113,0)</f>
        <v>0</v>
      </c>
      <c r="BG113" s="141">
        <f>IF(N113="zákl. přenesená",J113,0)</f>
        <v>0</v>
      </c>
      <c r="BH113" s="141">
        <f>IF(N113="sníž. přenesená",J113,0)</f>
        <v>0</v>
      </c>
      <c r="BI113" s="141">
        <f>IF(N113="nulová",J113,0)</f>
        <v>0</v>
      </c>
      <c r="BJ113" s="18" t="s">
        <v>40</v>
      </c>
      <c r="BK113" s="141">
        <f>ROUND(I113*H113,2)</f>
        <v>0</v>
      </c>
      <c r="BL113" s="18" t="s">
        <v>157</v>
      </c>
      <c r="BM113" s="140" t="s">
        <v>523</v>
      </c>
    </row>
    <row r="114" spans="2:65" s="13" customFormat="1">
      <c r="B114" s="149"/>
      <c r="D114" s="143" t="s">
        <v>159</v>
      </c>
      <c r="E114" s="150" t="s">
        <v>32</v>
      </c>
      <c r="F114" s="151" t="s">
        <v>2744</v>
      </c>
      <c r="H114" s="152">
        <v>12</v>
      </c>
      <c r="I114" s="153"/>
      <c r="L114" s="149"/>
      <c r="M114" s="154"/>
      <c r="T114" s="155"/>
      <c r="AT114" s="150" t="s">
        <v>159</v>
      </c>
      <c r="AU114" s="150" t="s">
        <v>89</v>
      </c>
      <c r="AV114" s="13" t="s">
        <v>89</v>
      </c>
      <c r="AW114" s="13" t="s">
        <v>38</v>
      </c>
      <c r="AX114" s="13" t="s">
        <v>80</v>
      </c>
      <c r="AY114" s="150" t="s">
        <v>150</v>
      </c>
    </row>
    <row r="115" spans="2:65" s="14" customFormat="1">
      <c r="B115" s="156"/>
      <c r="D115" s="143" t="s">
        <v>159</v>
      </c>
      <c r="E115" s="157" t="s">
        <v>32</v>
      </c>
      <c r="F115" s="158" t="s">
        <v>162</v>
      </c>
      <c r="H115" s="159">
        <v>12</v>
      </c>
      <c r="I115" s="160"/>
      <c r="L115" s="156"/>
      <c r="M115" s="161"/>
      <c r="T115" s="162"/>
      <c r="AT115" s="157" t="s">
        <v>159</v>
      </c>
      <c r="AU115" s="157" t="s">
        <v>89</v>
      </c>
      <c r="AV115" s="14" t="s">
        <v>157</v>
      </c>
      <c r="AW115" s="14" t="s">
        <v>38</v>
      </c>
      <c r="AX115" s="14" t="s">
        <v>40</v>
      </c>
      <c r="AY115" s="157" t="s">
        <v>150</v>
      </c>
    </row>
    <row r="116" spans="2:65" s="1" customFormat="1" ht="16.5" customHeight="1">
      <c r="B116" s="34"/>
      <c r="C116" s="129" t="s">
        <v>244</v>
      </c>
      <c r="D116" s="129" t="s">
        <v>152</v>
      </c>
      <c r="E116" s="130" t="s">
        <v>2745</v>
      </c>
      <c r="F116" s="131" t="s">
        <v>2746</v>
      </c>
      <c r="G116" s="132" t="s">
        <v>165</v>
      </c>
      <c r="H116" s="133">
        <v>72</v>
      </c>
      <c r="I116" s="134"/>
      <c r="J116" s="135">
        <f>ROUND(I116*H116,2)</f>
        <v>0</v>
      </c>
      <c r="K116" s="131" t="s">
        <v>32</v>
      </c>
      <c r="L116" s="34"/>
      <c r="M116" s="136" t="s">
        <v>32</v>
      </c>
      <c r="N116" s="137" t="s">
        <v>51</v>
      </c>
      <c r="P116" s="138">
        <f>O116*H116</f>
        <v>0</v>
      </c>
      <c r="Q116" s="138">
        <v>0</v>
      </c>
      <c r="R116" s="138">
        <f>Q116*H116</f>
        <v>0</v>
      </c>
      <c r="S116" s="138">
        <v>0</v>
      </c>
      <c r="T116" s="139">
        <f>S116*H116</f>
        <v>0</v>
      </c>
      <c r="AR116" s="140" t="s">
        <v>157</v>
      </c>
      <c r="AT116" s="140" t="s">
        <v>152</v>
      </c>
      <c r="AU116" s="140" t="s">
        <v>89</v>
      </c>
      <c r="AY116" s="18" t="s">
        <v>150</v>
      </c>
      <c r="BE116" s="141">
        <f>IF(N116="základní",J116,0)</f>
        <v>0</v>
      </c>
      <c r="BF116" s="141">
        <f>IF(N116="snížená",J116,0)</f>
        <v>0</v>
      </c>
      <c r="BG116" s="141">
        <f>IF(N116="zákl. přenesená",J116,0)</f>
        <v>0</v>
      </c>
      <c r="BH116" s="141">
        <f>IF(N116="sníž. přenesená",J116,0)</f>
        <v>0</v>
      </c>
      <c r="BI116" s="141">
        <f>IF(N116="nulová",J116,0)</f>
        <v>0</v>
      </c>
      <c r="BJ116" s="18" t="s">
        <v>40</v>
      </c>
      <c r="BK116" s="141">
        <f>ROUND(I116*H116,2)</f>
        <v>0</v>
      </c>
      <c r="BL116" s="18" t="s">
        <v>157</v>
      </c>
      <c r="BM116" s="140" t="s">
        <v>537</v>
      </c>
    </row>
    <row r="117" spans="2:65" s="13" customFormat="1">
      <c r="B117" s="149"/>
      <c r="D117" s="143" t="s">
        <v>159</v>
      </c>
      <c r="E117" s="150" t="s">
        <v>32</v>
      </c>
      <c r="F117" s="151" t="s">
        <v>2747</v>
      </c>
      <c r="H117" s="152">
        <v>72</v>
      </c>
      <c r="I117" s="153"/>
      <c r="L117" s="149"/>
      <c r="M117" s="154"/>
      <c r="T117" s="155"/>
      <c r="AT117" s="150" t="s">
        <v>159</v>
      </c>
      <c r="AU117" s="150" t="s">
        <v>89</v>
      </c>
      <c r="AV117" s="13" t="s">
        <v>89</v>
      </c>
      <c r="AW117" s="13" t="s">
        <v>38</v>
      </c>
      <c r="AX117" s="13" t="s">
        <v>80</v>
      </c>
      <c r="AY117" s="150" t="s">
        <v>150</v>
      </c>
    </row>
    <row r="118" spans="2:65" s="14" customFormat="1">
      <c r="B118" s="156"/>
      <c r="D118" s="143" t="s">
        <v>159</v>
      </c>
      <c r="E118" s="157" t="s">
        <v>32</v>
      </c>
      <c r="F118" s="158" t="s">
        <v>162</v>
      </c>
      <c r="H118" s="159">
        <v>72</v>
      </c>
      <c r="I118" s="160"/>
      <c r="L118" s="156"/>
      <c r="M118" s="161"/>
      <c r="T118" s="162"/>
      <c r="AT118" s="157" t="s">
        <v>159</v>
      </c>
      <c r="AU118" s="157" t="s">
        <v>89</v>
      </c>
      <c r="AV118" s="14" t="s">
        <v>157</v>
      </c>
      <c r="AW118" s="14" t="s">
        <v>38</v>
      </c>
      <c r="AX118" s="14" t="s">
        <v>40</v>
      </c>
      <c r="AY118" s="157" t="s">
        <v>150</v>
      </c>
    </row>
    <row r="119" spans="2:65" s="1" customFormat="1" ht="16.5" customHeight="1">
      <c r="B119" s="34"/>
      <c r="C119" s="129" t="s">
        <v>251</v>
      </c>
      <c r="D119" s="129" t="s">
        <v>152</v>
      </c>
      <c r="E119" s="130" t="s">
        <v>2748</v>
      </c>
      <c r="F119" s="131" t="s">
        <v>2749</v>
      </c>
      <c r="G119" s="132" t="s">
        <v>165</v>
      </c>
      <c r="H119" s="133">
        <v>276</v>
      </c>
      <c r="I119" s="134"/>
      <c r="J119" s="135">
        <f>ROUND(I119*H119,2)</f>
        <v>0</v>
      </c>
      <c r="K119" s="131" t="s">
        <v>32</v>
      </c>
      <c r="L119" s="34"/>
      <c r="M119" s="136" t="s">
        <v>32</v>
      </c>
      <c r="N119" s="137" t="s">
        <v>51</v>
      </c>
      <c r="P119" s="138">
        <f>O119*H119</f>
        <v>0</v>
      </c>
      <c r="Q119" s="138">
        <v>0</v>
      </c>
      <c r="R119" s="138">
        <f>Q119*H119</f>
        <v>0</v>
      </c>
      <c r="S119" s="138">
        <v>0</v>
      </c>
      <c r="T119" s="139">
        <f>S119*H119</f>
        <v>0</v>
      </c>
      <c r="AR119" s="140" t="s">
        <v>157</v>
      </c>
      <c r="AT119" s="140" t="s">
        <v>152</v>
      </c>
      <c r="AU119" s="140" t="s">
        <v>89</v>
      </c>
      <c r="AY119" s="18" t="s">
        <v>150</v>
      </c>
      <c r="BE119" s="141">
        <f>IF(N119="základní",J119,0)</f>
        <v>0</v>
      </c>
      <c r="BF119" s="141">
        <f>IF(N119="snížená",J119,0)</f>
        <v>0</v>
      </c>
      <c r="BG119" s="141">
        <f>IF(N119="zákl. přenesená",J119,0)</f>
        <v>0</v>
      </c>
      <c r="BH119" s="141">
        <f>IF(N119="sníž. přenesená",J119,0)</f>
        <v>0</v>
      </c>
      <c r="BI119" s="141">
        <f>IF(N119="nulová",J119,0)</f>
        <v>0</v>
      </c>
      <c r="BJ119" s="18" t="s">
        <v>40</v>
      </c>
      <c r="BK119" s="141">
        <f>ROUND(I119*H119,2)</f>
        <v>0</v>
      </c>
      <c r="BL119" s="18" t="s">
        <v>157</v>
      </c>
      <c r="BM119" s="140" t="s">
        <v>548</v>
      </c>
    </row>
    <row r="120" spans="2:65" s="13" customFormat="1">
      <c r="B120" s="149"/>
      <c r="D120" s="143" t="s">
        <v>159</v>
      </c>
      <c r="E120" s="150" t="s">
        <v>32</v>
      </c>
      <c r="F120" s="151" t="s">
        <v>2750</v>
      </c>
      <c r="H120" s="152">
        <v>276</v>
      </c>
      <c r="I120" s="153"/>
      <c r="L120" s="149"/>
      <c r="M120" s="154"/>
      <c r="T120" s="155"/>
      <c r="AT120" s="150" t="s">
        <v>159</v>
      </c>
      <c r="AU120" s="150" t="s">
        <v>89</v>
      </c>
      <c r="AV120" s="13" t="s">
        <v>89</v>
      </c>
      <c r="AW120" s="13" t="s">
        <v>38</v>
      </c>
      <c r="AX120" s="13" t="s">
        <v>80</v>
      </c>
      <c r="AY120" s="150" t="s">
        <v>150</v>
      </c>
    </row>
    <row r="121" spans="2:65" s="14" customFormat="1">
      <c r="B121" s="156"/>
      <c r="D121" s="143" t="s">
        <v>159</v>
      </c>
      <c r="E121" s="157" t="s">
        <v>32</v>
      </c>
      <c r="F121" s="158" t="s">
        <v>162</v>
      </c>
      <c r="H121" s="159">
        <v>276</v>
      </c>
      <c r="I121" s="160"/>
      <c r="L121" s="156"/>
      <c r="M121" s="161"/>
      <c r="T121" s="162"/>
      <c r="AT121" s="157" t="s">
        <v>159</v>
      </c>
      <c r="AU121" s="157" t="s">
        <v>89</v>
      </c>
      <c r="AV121" s="14" t="s">
        <v>157</v>
      </c>
      <c r="AW121" s="14" t="s">
        <v>38</v>
      </c>
      <c r="AX121" s="14" t="s">
        <v>40</v>
      </c>
      <c r="AY121" s="157" t="s">
        <v>150</v>
      </c>
    </row>
    <row r="122" spans="2:65" s="11" customFormat="1" ht="22.8" customHeight="1">
      <c r="B122" s="117"/>
      <c r="D122" s="118" t="s">
        <v>79</v>
      </c>
      <c r="E122" s="127" t="s">
        <v>183</v>
      </c>
      <c r="F122" s="127" t="s">
        <v>2751</v>
      </c>
      <c r="I122" s="120"/>
      <c r="J122" s="128">
        <f>BK122</f>
        <v>0</v>
      </c>
      <c r="L122" s="117"/>
      <c r="M122" s="122"/>
      <c r="P122" s="123">
        <f>SUM(P123:P128)</f>
        <v>0</v>
      </c>
      <c r="R122" s="123">
        <f>SUM(R123:R128)</f>
        <v>0</v>
      </c>
      <c r="T122" s="124">
        <f>SUM(T123:T128)</f>
        <v>0</v>
      </c>
      <c r="AR122" s="118" t="s">
        <v>40</v>
      </c>
      <c r="AT122" s="125" t="s">
        <v>79</v>
      </c>
      <c r="AU122" s="125" t="s">
        <v>40</v>
      </c>
      <c r="AY122" s="118" t="s">
        <v>150</v>
      </c>
      <c r="BK122" s="126">
        <f>SUM(BK123:BK128)</f>
        <v>0</v>
      </c>
    </row>
    <row r="123" spans="2:65" s="1" customFormat="1" ht="16.5" customHeight="1">
      <c r="B123" s="34"/>
      <c r="C123" s="129" t="s">
        <v>259</v>
      </c>
      <c r="D123" s="129" t="s">
        <v>152</v>
      </c>
      <c r="E123" s="130" t="s">
        <v>2752</v>
      </c>
      <c r="F123" s="131" t="s">
        <v>2736</v>
      </c>
      <c r="G123" s="132" t="s">
        <v>165</v>
      </c>
      <c r="H123" s="133">
        <v>62</v>
      </c>
      <c r="I123" s="134"/>
      <c r="J123" s="135">
        <f t="shared" ref="J123:J128" si="0">ROUND(I123*H123,2)</f>
        <v>0</v>
      </c>
      <c r="K123" s="131" t="s">
        <v>32</v>
      </c>
      <c r="L123" s="34"/>
      <c r="M123" s="136" t="s">
        <v>32</v>
      </c>
      <c r="N123" s="137" t="s">
        <v>51</v>
      </c>
      <c r="P123" s="138">
        <f t="shared" ref="P123:P128" si="1">O123*H123</f>
        <v>0</v>
      </c>
      <c r="Q123" s="138">
        <v>0</v>
      </c>
      <c r="R123" s="138">
        <f t="shared" ref="R123:R128" si="2">Q123*H123</f>
        <v>0</v>
      </c>
      <c r="S123" s="138">
        <v>0</v>
      </c>
      <c r="T123" s="139">
        <f t="shared" ref="T123:T128" si="3">S123*H123</f>
        <v>0</v>
      </c>
      <c r="AR123" s="140" t="s">
        <v>157</v>
      </c>
      <c r="AT123" s="140" t="s">
        <v>152</v>
      </c>
      <c r="AU123" s="140" t="s">
        <v>89</v>
      </c>
      <c r="AY123" s="18" t="s">
        <v>150</v>
      </c>
      <c r="BE123" s="141">
        <f t="shared" ref="BE123:BE128" si="4">IF(N123="základní",J123,0)</f>
        <v>0</v>
      </c>
      <c r="BF123" s="141">
        <f t="shared" ref="BF123:BF128" si="5">IF(N123="snížená",J123,0)</f>
        <v>0</v>
      </c>
      <c r="BG123" s="141">
        <f t="shared" ref="BG123:BG128" si="6">IF(N123="zákl. přenesená",J123,0)</f>
        <v>0</v>
      </c>
      <c r="BH123" s="141">
        <f t="shared" ref="BH123:BH128" si="7">IF(N123="sníž. přenesená",J123,0)</f>
        <v>0</v>
      </c>
      <c r="BI123" s="141">
        <f t="shared" ref="BI123:BI128" si="8">IF(N123="nulová",J123,0)</f>
        <v>0</v>
      </c>
      <c r="BJ123" s="18" t="s">
        <v>40</v>
      </c>
      <c r="BK123" s="141">
        <f t="shared" ref="BK123:BK128" si="9">ROUND(I123*H123,2)</f>
        <v>0</v>
      </c>
      <c r="BL123" s="18" t="s">
        <v>157</v>
      </c>
      <c r="BM123" s="140" t="s">
        <v>560</v>
      </c>
    </row>
    <row r="124" spans="2:65" s="1" customFormat="1" ht="16.5" customHeight="1">
      <c r="B124" s="34"/>
      <c r="C124" s="129" t="s">
        <v>268</v>
      </c>
      <c r="D124" s="129" t="s">
        <v>152</v>
      </c>
      <c r="E124" s="130" t="s">
        <v>2753</v>
      </c>
      <c r="F124" s="131" t="s">
        <v>2754</v>
      </c>
      <c r="G124" s="132" t="s">
        <v>384</v>
      </c>
      <c r="H124" s="133">
        <v>12</v>
      </c>
      <c r="I124" s="134"/>
      <c r="J124" s="135">
        <f t="shared" si="0"/>
        <v>0</v>
      </c>
      <c r="K124" s="131" t="s">
        <v>32</v>
      </c>
      <c r="L124" s="34"/>
      <c r="M124" s="136" t="s">
        <v>32</v>
      </c>
      <c r="N124" s="137" t="s">
        <v>51</v>
      </c>
      <c r="P124" s="138">
        <f t="shared" si="1"/>
        <v>0</v>
      </c>
      <c r="Q124" s="138">
        <v>0</v>
      </c>
      <c r="R124" s="138">
        <f t="shared" si="2"/>
        <v>0</v>
      </c>
      <c r="S124" s="138">
        <v>0</v>
      </c>
      <c r="T124" s="139">
        <f t="shared" si="3"/>
        <v>0</v>
      </c>
      <c r="AR124" s="140" t="s">
        <v>157</v>
      </c>
      <c r="AT124" s="140" t="s">
        <v>152</v>
      </c>
      <c r="AU124" s="140" t="s">
        <v>89</v>
      </c>
      <c r="AY124" s="18" t="s">
        <v>150</v>
      </c>
      <c r="BE124" s="141">
        <f t="shared" si="4"/>
        <v>0</v>
      </c>
      <c r="BF124" s="141">
        <f t="shared" si="5"/>
        <v>0</v>
      </c>
      <c r="BG124" s="141">
        <f t="shared" si="6"/>
        <v>0</v>
      </c>
      <c r="BH124" s="141">
        <f t="shared" si="7"/>
        <v>0</v>
      </c>
      <c r="BI124" s="141">
        <f t="shared" si="8"/>
        <v>0</v>
      </c>
      <c r="BJ124" s="18" t="s">
        <v>40</v>
      </c>
      <c r="BK124" s="141">
        <f t="shared" si="9"/>
        <v>0</v>
      </c>
      <c r="BL124" s="18" t="s">
        <v>157</v>
      </c>
      <c r="BM124" s="140" t="s">
        <v>572</v>
      </c>
    </row>
    <row r="125" spans="2:65" s="1" customFormat="1" ht="16.5" customHeight="1">
      <c r="B125" s="34"/>
      <c r="C125" s="129" t="s">
        <v>279</v>
      </c>
      <c r="D125" s="129" t="s">
        <v>152</v>
      </c>
      <c r="E125" s="130" t="s">
        <v>2755</v>
      </c>
      <c r="F125" s="131" t="s">
        <v>2756</v>
      </c>
      <c r="G125" s="132" t="s">
        <v>384</v>
      </c>
      <c r="H125" s="133">
        <v>12</v>
      </c>
      <c r="I125" s="134"/>
      <c r="J125" s="135">
        <f t="shared" si="0"/>
        <v>0</v>
      </c>
      <c r="K125" s="131" t="s">
        <v>32</v>
      </c>
      <c r="L125" s="34"/>
      <c r="M125" s="136" t="s">
        <v>32</v>
      </c>
      <c r="N125" s="137" t="s">
        <v>51</v>
      </c>
      <c r="P125" s="138">
        <f t="shared" si="1"/>
        <v>0</v>
      </c>
      <c r="Q125" s="138">
        <v>0</v>
      </c>
      <c r="R125" s="138">
        <f t="shared" si="2"/>
        <v>0</v>
      </c>
      <c r="S125" s="138">
        <v>0</v>
      </c>
      <c r="T125" s="139">
        <f t="shared" si="3"/>
        <v>0</v>
      </c>
      <c r="AR125" s="140" t="s">
        <v>157</v>
      </c>
      <c r="AT125" s="140" t="s">
        <v>152</v>
      </c>
      <c r="AU125" s="140" t="s">
        <v>89</v>
      </c>
      <c r="AY125" s="18" t="s">
        <v>150</v>
      </c>
      <c r="BE125" s="141">
        <f t="shared" si="4"/>
        <v>0</v>
      </c>
      <c r="BF125" s="141">
        <f t="shared" si="5"/>
        <v>0</v>
      </c>
      <c r="BG125" s="141">
        <f t="shared" si="6"/>
        <v>0</v>
      </c>
      <c r="BH125" s="141">
        <f t="shared" si="7"/>
        <v>0</v>
      </c>
      <c r="BI125" s="141">
        <f t="shared" si="8"/>
        <v>0</v>
      </c>
      <c r="BJ125" s="18" t="s">
        <v>40</v>
      </c>
      <c r="BK125" s="141">
        <f t="shared" si="9"/>
        <v>0</v>
      </c>
      <c r="BL125" s="18" t="s">
        <v>157</v>
      </c>
      <c r="BM125" s="140" t="s">
        <v>589</v>
      </c>
    </row>
    <row r="126" spans="2:65" s="1" customFormat="1" ht="16.5" customHeight="1">
      <c r="B126" s="34"/>
      <c r="C126" s="129" t="s">
        <v>7</v>
      </c>
      <c r="D126" s="129" t="s">
        <v>152</v>
      </c>
      <c r="E126" s="130" t="s">
        <v>2757</v>
      </c>
      <c r="F126" s="131" t="s">
        <v>2743</v>
      </c>
      <c r="G126" s="132" t="s">
        <v>165</v>
      </c>
      <c r="H126" s="133">
        <v>2</v>
      </c>
      <c r="I126" s="134"/>
      <c r="J126" s="135">
        <f t="shared" si="0"/>
        <v>0</v>
      </c>
      <c r="K126" s="131" t="s">
        <v>32</v>
      </c>
      <c r="L126" s="34"/>
      <c r="M126" s="136" t="s">
        <v>32</v>
      </c>
      <c r="N126" s="137" t="s">
        <v>51</v>
      </c>
      <c r="P126" s="138">
        <f t="shared" si="1"/>
        <v>0</v>
      </c>
      <c r="Q126" s="138">
        <v>0</v>
      </c>
      <c r="R126" s="138">
        <f t="shared" si="2"/>
        <v>0</v>
      </c>
      <c r="S126" s="138">
        <v>0</v>
      </c>
      <c r="T126" s="139">
        <f t="shared" si="3"/>
        <v>0</v>
      </c>
      <c r="AR126" s="140" t="s">
        <v>157</v>
      </c>
      <c r="AT126" s="140" t="s">
        <v>152</v>
      </c>
      <c r="AU126" s="140" t="s">
        <v>89</v>
      </c>
      <c r="AY126" s="18" t="s">
        <v>150</v>
      </c>
      <c r="BE126" s="141">
        <f t="shared" si="4"/>
        <v>0</v>
      </c>
      <c r="BF126" s="141">
        <f t="shared" si="5"/>
        <v>0</v>
      </c>
      <c r="BG126" s="141">
        <f t="shared" si="6"/>
        <v>0</v>
      </c>
      <c r="BH126" s="141">
        <f t="shared" si="7"/>
        <v>0</v>
      </c>
      <c r="BI126" s="141">
        <f t="shared" si="8"/>
        <v>0</v>
      </c>
      <c r="BJ126" s="18" t="s">
        <v>40</v>
      </c>
      <c r="BK126" s="141">
        <f t="shared" si="9"/>
        <v>0</v>
      </c>
      <c r="BL126" s="18" t="s">
        <v>157</v>
      </c>
      <c r="BM126" s="140" t="s">
        <v>602</v>
      </c>
    </row>
    <row r="127" spans="2:65" s="1" customFormat="1" ht="16.5" customHeight="1">
      <c r="B127" s="34"/>
      <c r="C127" s="129" t="s">
        <v>290</v>
      </c>
      <c r="D127" s="129" t="s">
        <v>152</v>
      </c>
      <c r="E127" s="130" t="s">
        <v>2758</v>
      </c>
      <c r="F127" s="131" t="s">
        <v>2746</v>
      </c>
      <c r="G127" s="132" t="s">
        <v>165</v>
      </c>
      <c r="H127" s="133">
        <v>8</v>
      </c>
      <c r="I127" s="134"/>
      <c r="J127" s="135">
        <f t="shared" si="0"/>
        <v>0</v>
      </c>
      <c r="K127" s="131" t="s">
        <v>32</v>
      </c>
      <c r="L127" s="34"/>
      <c r="M127" s="136" t="s">
        <v>32</v>
      </c>
      <c r="N127" s="137" t="s">
        <v>51</v>
      </c>
      <c r="P127" s="138">
        <f t="shared" si="1"/>
        <v>0</v>
      </c>
      <c r="Q127" s="138">
        <v>0</v>
      </c>
      <c r="R127" s="138">
        <f t="shared" si="2"/>
        <v>0</v>
      </c>
      <c r="S127" s="138">
        <v>0</v>
      </c>
      <c r="T127" s="139">
        <f t="shared" si="3"/>
        <v>0</v>
      </c>
      <c r="AR127" s="140" t="s">
        <v>157</v>
      </c>
      <c r="AT127" s="140" t="s">
        <v>152</v>
      </c>
      <c r="AU127" s="140" t="s">
        <v>89</v>
      </c>
      <c r="AY127" s="18" t="s">
        <v>150</v>
      </c>
      <c r="BE127" s="141">
        <f t="shared" si="4"/>
        <v>0</v>
      </c>
      <c r="BF127" s="141">
        <f t="shared" si="5"/>
        <v>0</v>
      </c>
      <c r="BG127" s="141">
        <f t="shared" si="6"/>
        <v>0</v>
      </c>
      <c r="BH127" s="141">
        <f t="shared" si="7"/>
        <v>0</v>
      </c>
      <c r="BI127" s="141">
        <f t="shared" si="8"/>
        <v>0</v>
      </c>
      <c r="BJ127" s="18" t="s">
        <v>40</v>
      </c>
      <c r="BK127" s="141">
        <f t="shared" si="9"/>
        <v>0</v>
      </c>
      <c r="BL127" s="18" t="s">
        <v>157</v>
      </c>
      <c r="BM127" s="140" t="s">
        <v>615</v>
      </c>
    </row>
    <row r="128" spans="2:65" s="1" customFormat="1" ht="16.5" customHeight="1">
      <c r="B128" s="34"/>
      <c r="C128" s="129" t="s">
        <v>302</v>
      </c>
      <c r="D128" s="129" t="s">
        <v>152</v>
      </c>
      <c r="E128" s="130" t="s">
        <v>2759</v>
      </c>
      <c r="F128" s="131" t="s">
        <v>2749</v>
      </c>
      <c r="G128" s="132" t="s">
        <v>165</v>
      </c>
      <c r="H128" s="133">
        <v>39</v>
      </c>
      <c r="I128" s="134"/>
      <c r="J128" s="135">
        <f t="shared" si="0"/>
        <v>0</v>
      </c>
      <c r="K128" s="131" t="s">
        <v>32</v>
      </c>
      <c r="L128" s="34"/>
      <c r="M128" s="189" t="s">
        <v>32</v>
      </c>
      <c r="N128" s="190" t="s">
        <v>51</v>
      </c>
      <c r="O128" s="191"/>
      <c r="P128" s="192">
        <f t="shared" si="1"/>
        <v>0</v>
      </c>
      <c r="Q128" s="192">
        <v>0</v>
      </c>
      <c r="R128" s="192">
        <f t="shared" si="2"/>
        <v>0</v>
      </c>
      <c r="S128" s="192">
        <v>0</v>
      </c>
      <c r="T128" s="193">
        <f t="shared" si="3"/>
        <v>0</v>
      </c>
      <c r="AR128" s="140" t="s">
        <v>157</v>
      </c>
      <c r="AT128" s="140" t="s">
        <v>152</v>
      </c>
      <c r="AU128" s="140" t="s">
        <v>89</v>
      </c>
      <c r="AY128" s="18" t="s">
        <v>150</v>
      </c>
      <c r="BE128" s="141">
        <f t="shared" si="4"/>
        <v>0</v>
      </c>
      <c r="BF128" s="141">
        <f t="shared" si="5"/>
        <v>0</v>
      </c>
      <c r="BG128" s="141">
        <f t="shared" si="6"/>
        <v>0</v>
      </c>
      <c r="BH128" s="141">
        <f t="shared" si="7"/>
        <v>0</v>
      </c>
      <c r="BI128" s="141">
        <f t="shared" si="8"/>
        <v>0</v>
      </c>
      <c r="BJ128" s="18" t="s">
        <v>40</v>
      </c>
      <c r="BK128" s="141">
        <f t="shared" si="9"/>
        <v>0</v>
      </c>
      <c r="BL128" s="18" t="s">
        <v>157</v>
      </c>
      <c r="BM128" s="140" t="s">
        <v>626</v>
      </c>
    </row>
    <row r="129" spans="2:12" s="1" customFormat="1" ht="6.9" customHeight="1">
      <c r="B129" s="43"/>
      <c r="C129" s="44"/>
      <c r="D129" s="44"/>
      <c r="E129" s="44"/>
      <c r="F129" s="44"/>
      <c r="G129" s="44"/>
      <c r="H129" s="44"/>
      <c r="I129" s="44"/>
      <c r="J129" s="44"/>
      <c r="K129" s="44"/>
      <c r="L129" s="34"/>
    </row>
  </sheetData>
  <sheetProtection algorithmName="SHA-512" hashValue="d1t3m6axrTUAwrHvhsx8BhFHfJh+0Slir6xbBqipeYdOeQAWZqD9K3ltnTrySvMqnrwZ8Mpj5Hax2x0l+kfzFQ==" saltValue="PESuehQXnpIbfFo5C0fpV8O6DzfrvRt/GK5nu5soIEo9hBHFwwlpW8tQfmops3aI1+1MKBMhln68w1r6Q3fJ3Q==" spinCount="100000" sheet="1" objects="1" scenarios="1" formatColumns="0" formatRows="0" autoFilter="0"/>
  <autoFilter ref="C84:K128" xr:uid="{00000000-0009-0000-0000-000005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104</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2760</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ROUND(J81,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ROUND((SUM(BE81:BE89)),  0)</f>
        <v>0</v>
      </c>
      <c r="I33" s="91">
        <v>0.21</v>
      </c>
      <c r="J33" s="90">
        <f>ROUND(((SUM(BE81:BE89))*I33),  0)</f>
        <v>0</v>
      </c>
      <c r="L33" s="34"/>
    </row>
    <row r="34" spans="2:12" s="1" customFormat="1" ht="14.4" customHeight="1">
      <c r="B34" s="34"/>
      <c r="E34" s="28" t="s">
        <v>52</v>
      </c>
      <c r="F34" s="90">
        <f>ROUND((SUM(BF81:BF89)),  0)</f>
        <v>0</v>
      </c>
      <c r="I34" s="91">
        <v>0.12</v>
      </c>
      <c r="J34" s="90">
        <f>ROUND(((SUM(BF81:BF89))*I34),  0)</f>
        <v>0</v>
      </c>
      <c r="L34" s="34"/>
    </row>
    <row r="35" spans="2:12" s="1" customFormat="1" ht="14.4" hidden="1" customHeight="1">
      <c r="B35" s="34"/>
      <c r="E35" s="28" t="s">
        <v>53</v>
      </c>
      <c r="F35" s="90">
        <f>ROUND((SUM(BG81:BG89)),  0)</f>
        <v>0</v>
      </c>
      <c r="I35" s="91">
        <v>0.21</v>
      </c>
      <c r="J35" s="90">
        <f>0</f>
        <v>0</v>
      </c>
      <c r="L35" s="34"/>
    </row>
    <row r="36" spans="2:12" s="1" customFormat="1" ht="14.4" hidden="1" customHeight="1">
      <c r="B36" s="34"/>
      <c r="E36" s="28" t="s">
        <v>54</v>
      </c>
      <c r="F36" s="90">
        <f>ROUND((SUM(BH81:BH89)),  0)</f>
        <v>0</v>
      </c>
      <c r="I36" s="91">
        <v>0.12</v>
      </c>
      <c r="J36" s="90">
        <f>0</f>
        <v>0</v>
      </c>
      <c r="L36" s="34"/>
    </row>
    <row r="37" spans="2:12" s="1" customFormat="1" ht="14.4" hidden="1" customHeight="1">
      <c r="B37" s="34"/>
      <c r="E37" s="28" t="s">
        <v>55</v>
      </c>
      <c r="F37" s="90">
        <f>ROUND((SUM(BI81:BI89)),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302 - Odlučovač ropných látek</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J81</f>
        <v>0</v>
      </c>
      <c r="L59" s="34"/>
      <c r="AU59" s="18" t="s">
        <v>130</v>
      </c>
    </row>
    <row r="60" spans="2:47" s="8" customFormat="1" ht="24.9" customHeight="1">
      <c r="B60" s="101"/>
      <c r="D60" s="102" t="s">
        <v>2761</v>
      </c>
      <c r="E60" s="103"/>
      <c r="F60" s="103"/>
      <c r="G60" s="103"/>
      <c r="H60" s="103"/>
      <c r="I60" s="103"/>
      <c r="J60" s="104">
        <f>J82</f>
        <v>0</v>
      </c>
      <c r="L60" s="101"/>
    </row>
    <row r="61" spans="2:47" s="9" customFormat="1" ht="19.95" customHeight="1">
      <c r="B61" s="105"/>
      <c r="D61" s="106" t="s">
        <v>2762</v>
      </c>
      <c r="E61" s="107"/>
      <c r="F61" s="107"/>
      <c r="G61" s="107"/>
      <c r="H61" s="107"/>
      <c r="I61" s="107"/>
      <c r="J61" s="108">
        <f>J83</f>
        <v>0</v>
      </c>
      <c r="L61" s="105"/>
    </row>
    <row r="62" spans="2:47" s="1" customFormat="1" ht="21.75" customHeight="1">
      <c r="B62" s="34"/>
      <c r="L62" s="34"/>
    </row>
    <row r="63" spans="2:47" s="1" customFormat="1" ht="6.9" customHeight="1">
      <c r="B63" s="43"/>
      <c r="C63" s="44"/>
      <c r="D63" s="44"/>
      <c r="E63" s="44"/>
      <c r="F63" s="44"/>
      <c r="G63" s="44"/>
      <c r="H63" s="44"/>
      <c r="I63" s="44"/>
      <c r="J63" s="44"/>
      <c r="K63" s="44"/>
      <c r="L63" s="34"/>
    </row>
    <row r="67" spans="2:20" s="1" customFormat="1" ht="6.9" customHeight="1">
      <c r="B67" s="45"/>
      <c r="C67" s="46"/>
      <c r="D67" s="46"/>
      <c r="E67" s="46"/>
      <c r="F67" s="46"/>
      <c r="G67" s="46"/>
      <c r="H67" s="46"/>
      <c r="I67" s="46"/>
      <c r="J67" s="46"/>
      <c r="K67" s="46"/>
      <c r="L67" s="34"/>
    </row>
    <row r="68" spans="2:20" s="1" customFormat="1" ht="24.9" customHeight="1">
      <c r="B68" s="34"/>
      <c r="C68" s="22" t="s">
        <v>135</v>
      </c>
      <c r="L68" s="34"/>
    </row>
    <row r="69" spans="2:20" s="1" customFormat="1" ht="6.9" customHeight="1">
      <c r="B69" s="34"/>
      <c r="L69" s="34"/>
    </row>
    <row r="70" spans="2:20" s="1" customFormat="1" ht="12" customHeight="1">
      <c r="B70" s="34"/>
      <c r="C70" s="28" t="s">
        <v>16</v>
      </c>
      <c r="L70" s="34"/>
    </row>
    <row r="71" spans="2:20" s="1" customFormat="1" ht="16.5" customHeight="1">
      <c r="B71" s="34"/>
      <c r="E71" s="840" t="str">
        <f>E7</f>
        <v>Dostavba sportovně rekreačního areálu Petynka</v>
      </c>
      <c r="F71" s="841"/>
      <c r="G71" s="841"/>
      <c r="H71" s="841"/>
      <c r="L71" s="34"/>
    </row>
    <row r="72" spans="2:20" s="1" customFormat="1" ht="12" customHeight="1">
      <c r="B72" s="34"/>
      <c r="C72" s="28" t="s">
        <v>124</v>
      </c>
      <c r="L72" s="34"/>
    </row>
    <row r="73" spans="2:20" s="1" customFormat="1" ht="16.5" customHeight="1">
      <c r="B73" s="34"/>
      <c r="E73" s="833" t="str">
        <f>E9</f>
        <v>SO 302 - Odlučovač ropných látek</v>
      </c>
      <c r="F73" s="839"/>
      <c r="G73" s="839"/>
      <c r="H73" s="839"/>
      <c r="L73" s="34"/>
    </row>
    <row r="74" spans="2:20" s="1" customFormat="1" ht="6.9" customHeight="1">
      <c r="B74" s="34"/>
      <c r="L74" s="34"/>
    </row>
    <row r="75" spans="2:20" s="1" customFormat="1" ht="12" customHeight="1">
      <c r="B75" s="34"/>
      <c r="C75" s="28" t="s">
        <v>22</v>
      </c>
      <c r="F75" s="26" t="str">
        <f>F12</f>
        <v>Praha</v>
      </c>
      <c r="I75" s="28" t="s">
        <v>24</v>
      </c>
      <c r="J75" s="51" t="str">
        <f>IF(J12="","",J12)</f>
        <v>24. 3. 2025</v>
      </c>
      <c r="L75" s="34"/>
    </row>
    <row r="76" spans="2:20" s="1" customFormat="1" ht="6.9" customHeight="1">
      <c r="B76" s="34"/>
      <c r="L76" s="34"/>
    </row>
    <row r="77" spans="2:20" s="1" customFormat="1" ht="25.65" customHeight="1">
      <c r="B77" s="34"/>
      <c r="C77" s="28" t="s">
        <v>30</v>
      </c>
      <c r="F77" s="26" t="str">
        <f>E15</f>
        <v>SNEO, a.s.</v>
      </c>
      <c r="I77" s="28" t="s">
        <v>37</v>
      </c>
      <c r="J77" s="32" t="str">
        <f>E21</f>
        <v>Ateliér 11 Hradec Králové s.r.o.</v>
      </c>
      <c r="L77" s="34"/>
    </row>
    <row r="78" spans="2:20" s="1" customFormat="1" ht="15.15" customHeight="1">
      <c r="B78" s="34"/>
      <c r="C78" s="28" t="s">
        <v>35</v>
      </c>
      <c r="F78" s="26" t="str">
        <f>IF(E18="","",E18)</f>
        <v>Vyplň údaj</v>
      </c>
      <c r="I78" s="28" t="s">
        <v>41</v>
      </c>
      <c r="J78" s="32" t="str">
        <f>E24</f>
        <v xml:space="preserve"> </v>
      </c>
      <c r="L78" s="34"/>
    </row>
    <row r="79" spans="2:20" s="1" customFormat="1" ht="10.35" customHeight="1">
      <c r="B79" s="34"/>
      <c r="L79" s="34"/>
    </row>
    <row r="80" spans="2:20" s="10" customFormat="1" ht="29.25" customHeight="1">
      <c r="B80" s="109"/>
      <c r="C80" s="110" t="s">
        <v>136</v>
      </c>
      <c r="D80" s="111" t="s">
        <v>65</v>
      </c>
      <c r="E80" s="111" t="s">
        <v>61</v>
      </c>
      <c r="F80" s="111" t="s">
        <v>62</v>
      </c>
      <c r="G80" s="111" t="s">
        <v>137</v>
      </c>
      <c r="H80" s="111" t="s">
        <v>138</v>
      </c>
      <c r="I80" s="111" t="s">
        <v>139</v>
      </c>
      <c r="J80" s="111" t="s">
        <v>129</v>
      </c>
      <c r="K80" s="112" t="s">
        <v>140</v>
      </c>
      <c r="L80" s="109"/>
      <c r="M80" s="58" t="s">
        <v>32</v>
      </c>
      <c r="N80" s="59" t="s">
        <v>50</v>
      </c>
      <c r="O80" s="59" t="s">
        <v>141</v>
      </c>
      <c r="P80" s="59" t="s">
        <v>142</v>
      </c>
      <c r="Q80" s="59" t="s">
        <v>143</v>
      </c>
      <c r="R80" s="59" t="s">
        <v>144</v>
      </c>
      <c r="S80" s="59" t="s">
        <v>145</v>
      </c>
      <c r="T80" s="60" t="s">
        <v>146</v>
      </c>
    </row>
    <row r="81" spans="2:65" s="1" customFormat="1" ht="22.8" customHeight="1">
      <c r="B81" s="34"/>
      <c r="C81" s="63" t="s">
        <v>147</v>
      </c>
      <c r="J81" s="113">
        <f>BK81</f>
        <v>0</v>
      </c>
      <c r="L81" s="34"/>
      <c r="M81" s="61"/>
      <c r="N81" s="52"/>
      <c r="O81" s="52"/>
      <c r="P81" s="114">
        <f>P82</f>
        <v>0</v>
      </c>
      <c r="Q81" s="52"/>
      <c r="R81" s="114">
        <f>R82</f>
        <v>0</v>
      </c>
      <c r="S81" s="52"/>
      <c r="T81" s="115">
        <f>T82</f>
        <v>0</v>
      </c>
      <c r="AT81" s="18" t="s">
        <v>79</v>
      </c>
      <c r="AU81" s="18" t="s">
        <v>130</v>
      </c>
      <c r="BK81" s="116">
        <f>BK82</f>
        <v>0</v>
      </c>
    </row>
    <row r="82" spans="2:65" s="11" customFormat="1" ht="25.95" customHeight="1">
      <c r="B82" s="117"/>
      <c r="D82" s="118" t="s">
        <v>79</v>
      </c>
      <c r="E82" s="119" t="s">
        <v>2763</v>
      </c>
      <c r="F82" s="119" t="s">
        <v>2764</v>
      </c>
      <c r="I82" s="120"/>
      <c r="J82" s="121">
        <f>BK82</f>
        <v>0</v>
      </c>
      <c r="L82" s="117"/>
      <c r="M82" s="122"/>
      <c r="P82" s="123">
        <f>P83</f>
        <v>0</v>
      </c>
      <c r="R82" s="123">
        <f>R83</f>
        <v>0</v>
      </c>
      <c r="T82" s="124">
        <f>T83</f>
        <v>0</v>
      </c>
      <c r="AR82" s="118" t="s">
        <v>157</v>
      </c>
      <c r="AT82" s="125" t="s">
        <v>79</v>
      </c>
      <c r="AU82" s="125" t="s">
        <v>80</v>
      </c>
      <c r="AY82" s="118" t="s">
        <v>150</v>
      </c>
      <c r="BK82" s="126">
        <f>BK83</f>
        <v>0</v>
      </c>
    </row>
    <row r="83" spans="2:65" s="11" customFormat="1" ht="22.8" customHeight="1">
      <c r="B83" s="117"/>
      <c r="D83" s="118" t="s">
        <v>79</v>
      </c>
      <c r="E83" s="127" t="s">
        <v>2765</v>
      </c>
      <c r="F83" s="127" t="s">
        <v>2766</v>
      </c>
      <c r="I83" s="120"/>
      <c r="J83" s="128">
        <f>BK83</f>
        <v>0</v>
      </c>
      <c r="L83" s="117"/>
      <c r="M83" s="122"/>
      <c r="P83" s="123">
        <f>SUM(P84:P89)</f>
        <v>0</v>
      </c>
      <c r="R83" s="123">
        <f>SUM(R84:R89)</f>
        <v>0</v>
      </c>
      <c r="T83" s="124">
        <f>SUM(T84:T89)</f>
        <v>0</v>
      </c>
      <c r="AR83" s="118" t="s">
        <v>157</v>
      </c>
      <c r="AT83" s="125" t="s">
        <v>79</v>
      </c>
      <c r="AU83" s="125" t="s">
        <v>40</v>
      </c>
      <c r="AY83" s="118" t="s">
        <v>150</v>
      </c>
      <c r="BK83" s="126">
        <f>SUM(BK84:BK89)</f>
        <v>0</v>
      </c>
    </row>
    <row r="84" spans="2:65" s="1" customFormat="1" ht="16.5" customHeight="1">
      <c r="B84" s="34"/>
      <c r="C84" s="129" t="s">
        <v>40</v>
      </c>
      <c r="D84" s="129" t="s">
        <v>152</v>
      </c>
      <c r="E84" s="130" t="s">
        <v>2767</v>
      </c>
      <c r="F84" s="131" t="s">
        <v>2768</v>
      </c>
      <c r="G84" s="132" t="s">
        <v>165</v>
      </c>
      <c r="H84" s="133">
        <v>108</v>
      </c>
      <c r="I84" s="134"/>
      <c r="J84" s="135">
        <f t="shared" ref="J84:J89" si="0">ROUND(I84*H84,2)</f>
        <v>0</v>
      </c>
      <c r="K84" s="131" t="s">
        <v>32</v>
      </c>
      <c r="L84" s="34"/>
      <c r="M84" s="136" t="s">
        <v>32</v>
      </c>
      <c r="N84" s="137" t="s">
        <v>51</v>
      </c>
      <c r="P84" s="138">
        <f t="shared" ref="P84:P89" si="1">O84*H84</f>
        <v>0</v>
      </c>
      <c r="Q84" s="138">
        <v>0</v>
      </c>
      <c r="R84" s="138">
        <f t="shared" ref="R84:R89" si="2">Q84*H84</f>
        <v>0</v>
      </c>
      <c r="S84" s="138">
        <v>0</v>
      </c>
      <c r="T84" s="139">
        <f t="shared" ref="T84:T89" si="3">S84*H84</f>
        <v>0</v>
      </c>
      <c r="AR84" s="140" t="s">
        <v>2769</v>
      </c>
      <c r="AT84" s="140" t="s">
        <v>152</v>
      </c>
      <c r="AU84" s="140" t="s">
        <v>89</v>
      </c>
      <c r="AY84" s="18" t="s">
        <v>150</v>
      </c>
      <c r="BE84" s="141">
        <f t="shared" ref="BE84:BE89" si="4">IF(N84="základní",J84,0)</f>
        <v>0</v>
      </c>
      <c r="BF84" s="141">
        <f t="shared" ref="BF84:BF89" si="5">IF(N84="snížená",J84,0)</f>
        <v>0</v>
      </c>
      <c r="BG84" s="141">
        <f t="shared" ref="BG84:BG89" si="6">IF(N84="zákl. přenesená",J84,0)</f>
        <v>0</v>
      </c>
      <c r="BH84" s="141">
        <f t="shared" ref="BH84:BH89" si="7">IF(N84="sníž. přenesená",J84,0)</f>
        <v>0</v>
      </c>
      <c r="BI84" s="141">
        <f t="shared" ref="BI84:BI89" si="8">IF(N84="nulová",J84,0)</f>
        <v>0</v>
      </c>
      <c r="BJ84" s="18" t="s">
        <v>40</v>
      </c>
      <c r="BK84" s="141">
        <f t="shared" ref="BK84:BK89" si="9">ROUND(I84*H84,2)</f>
        <v>0</v>
      </c>
      <c r="BL84" s="18" t="s">
        <v>2769</v>
      </c>
      <c r="BM84" s="140" t="s">
        <v>89</v>
      </c>
    </row>
    <row r="85" spans="2:65" s="1" customFormat="1" ht="16.5" customHeight="1">
      <c r="B85" s="34"/>
      <c r="C85" s="129" t="s">
        <v>89</v>
      </c>
      <c r="D85" s="129" t="s">
        <v>152</v>
      </c>
      <c r="E85" s="130" t="s">
        <v>2770</v>
      </c>
      <c r="F85" s="131" t="s">
        <v>2771</v>
      </c>
      <c r="G85" s="132" t="s">
        <v>155</v>
      </c>
      <c r="H85" s="133">
        <v>24</v>
      </c>
      <c r="I85" s="134"/>
      <c r="J85" s="135">
        <f t="shared" si="0"/>
        <v>0</v>
      </c>
      <c r="K85" s="131" t="s">
        <v>32</v>
      </c>
      <c r="L85" s="34"/>
      <c r="M85" s="136" t="s">
        <v>32</v>
      </c>
      <c r="N85" s="137" t="s">
        <v>51</v>
      </c>
      <c r="P85" s="138">
        <f t="shared" si="1"/>
        <v>0</v>
      </c>
      <c r="Q85" s="138">
        <v>0</v>
      </c>
      <c r="R85" s="138">
        <f t="shared" si="2"/>
        <v>0</v>
      </c>
      <c r="S85" s="138">
        <v>0</v>
      </c>
      <c r="T85" s="139">
        <f t="shared" si="3"/>
        <v>0</v>
      </c>
      <c r="AR85" s="140" t="s">
        <v>2769</v>
      </c>
      <c r="AT85" s="140" t="s">
        <v>152</v>
      </c>
      <c r="AU85" s="140" t="s">
        <v>89</v>
      </c>
      <c r="AY85" s="18" t="s">
        <v>150</v>
      </c>
      <c r="BE85" s="141">
        <f t="shared" si="4"/>
        <v>0</v>
      </c>
      <c r="BF85" s="141">
        <f t="shared" si="5"/>
        <v>0</v>
      </c>
      <c r="BG85" s="141">
        <f t="shared" si="6"/>
        <v>0</v>
      </c>
      <c r="BH85" s="141">
        <f t="shared" si="7"/>
        <v>0</v>
      </c>
      <c r="BI85" s="141">
        <f t="shared" si="8"/>
        <v>0</v>
      </c>
      <c r="BJ85" s="18" t="s">
        <v>40</v>
      </c>
      <c r="BK85" s="141">
        <f t="shared" si="9"/>
        <v>0</v>
      </c>
      <c r="BL85" s="18" t="s">
        <v>2769</v>
      </c>
      <c r="BM85" s="140" t="s">
        <v>157</v>
      </c>
    </row>
    <row r="86" spans="2:65" s="1" customFormat="1" ht="16.5" customHeight="1">
      <c r="B86" s="34"/>
      <c r="C86" s="129" t="s">
        <v>168</v>
      </c>
      <c r="D86" s="129" t="s">
        <v>152</v>
      </c>
      <c r="E86" s="130" t="s">
        <v>2772</v>
      </c>
      <c r="F86" s="131" t="s">
        <v>2773</v>
      </c>
      <c r="G86" s="132" t="s">
        <v>2686</v>
      </c>
      <c r="H86" s="133">
        <v>1</v>
      </c>
      <c r="I86" s="134"/>
      <c r="J86" s="135">
        <f t="shared" si="0"/>
        <v>0</v>
      </c>
      <c r="K86" s="131" t="s">
        <v>32</v>
      </c>
      <c r="L86" s="34"/>
      <c r="M86" s="136" t="s">
        <v>32</v>
      </c>
      <c r="N86" s="137" t="s">
        <v>51</v>
      </c>
      <c r="P86" s="138">
        <f t="shared" si="1"/>
        <v>0</v>
      </c>
      <c r="Q86" s="138">
        <v>0</v>
      </c>
      <c r="R86" s="138">
        <f t="shared" si="2"/>
        <v>0</v>
      </c>
      <c r="S86" s="138">
        <v>0</v>
      </c>
      <c r="T86" s="139">
        <f t="shared" si="3"/>
        <v>0</v>
      </c>
      <c r="AR86" s="140" t="s">
        <v>2769</v>
      </c>
      <c r="AT86" s="140" t="s">
        <v>152</v>
      </c>
      <c r="AU86" s="140" t="s">
        <v>89</v>
      </c>
      <c r="AY86" s="18" t="s">
        <v>150</v>
      </c>
      <c r="BE86" s="141">
        <f t="shared" si="4"/>
        <v>0</v>
      </c>
      <c r="BF86" s="141">
        <f t="shared" si="5"/>
        <v>0</v>
      </c>
      <c r="BG86" s="141">
        <f t="shared" si="6"/>
        <v>0</v>
      </c>
      <c r="BH86" s="141">
        <f t="shared" si="7"/>
        <v>0</v>
      </c>
      <c r="BI86" s="141">
        <f t="shared" si="8"/>
        <v>0</v>
      </c>
      <c r="BJ86" s="18" t="s">
        <v>40</v>
      </c>
      <c r="BK86" s="141">
        <f t="shared" si="9"/>
        <v>0</v>
      </c>
      <c r="BL86" s="18" t="s">
        <v>2769</v>
      </c>
      <c r="BM86" s="140" t="s">
        <v>190</v>
      </c>
    </row>
    <row r="87" spans="2:65" s="1" customFormat="1" ht="16.5" customHeight="1">
      <c r="B87" s="34"/>
      <c r="C87" s="129" t="s">
        <v>157</v>
      </c>
      <c r="D87" s="129" t="s">
        <v>152</v>
      </c>
      <c r="E87" s="130" t="s">
        <v>2774</v>
      </c>
      <c r="F87" s="131" t="s">
        <v>2775</v>
      </c>
      <c r="G87" s="132" t="s">
        <v>2686</v>
      </c>
      <c r="H87" s="133">
        <v>1</v>
      </c>
      <c r="I87" s="134"/>
      <c r="J87" s="135">
        <f t="shared" si="0"/>
        <v>0</v>
      </c>
      <c r="K87" s="131" t="s">
        <v>32</v>
      </c>
      <c r="L87" s="34"/>
      <c r="M87" s="136" t="s">
        <v>32</v>
      </c>
      <c r="N87" s="137" t="s">
        <v>51</v>
      </c>
      <c r="P87" s="138">
        <f t="shared" si="1"/>
        <v>0</v>
      </c>
      <c r="Q87" s="138">
        <v>0</v>
      </c>
      <c r="R87" s="138">
        <f t="shared" si="2"/>
        <v>0</v>
      </c>
      <c r="S87" s="138">
        <v>0</v>
      </c>
      <c r="T87" s="139">
        <f t="shared" si="3"/>
        <v>0</v>
      </c>
      <c r="AR87" s="140" t="s">
        <v>2769</v>
      </c>
      <c r="AT87" s="140" t="s">
        <v>152</v>
      </c>
      <c r="AU87" s="140" t="s">
        <v>89</v>
      </c>
      <c r="AY87" s="18" t="s">
        <v>150</v>
      </c>
      <c r="BE87" s="141">
        <f t="shared" si="4"/>
        <v>0</v>
      </c>
      <c r="BF87" s="141">
        <f t="shared" si="5"/>
        <v>0</v>
      </c>
      <c r="BG87" s="141">
        <f t="shared" si="6"/>
        <v>0</v>
      </c>
      <c r="BH87" s="141">
        <f t="shared" si="7"/>
        <v>0</v>
      </c>
      <c r="BI87" s="141">
        <f t="shared" si="8"/>
        <v>0</v>
      </c>
      <c r="BJ87" s="18" t="s">
        <v>40</v>
      </c>
      <c r="BK87" s="141">
        <f t="shared" si="9"/>
        <v>0</v>
      </c>
      <c r="BL87" s="18" t="s">
        <v>2769</v>
      </c>
      <c r="BM87" s="140" t="s">
        <v>204</v>
      </c>
    </row>
    <row r="88" spans="2:65" s="1" customFormat="1" ht="16.5" customHeight="1">
      <c r="B88" s="34"/>
      <c r="C88" s="129" t="s">
        <v>183</v>
      </c>
      <c r="D88" s="129" t="s">
        <v>152</v>
      </c>
      <c r="E88" s="130" t="s">
        <v>2776</v>
      </c>
      <c r="F88" s="131" t="s">
        <v>2777</v>
      </c>
      <c r="G88" s="132" t="s">
        <v>2778</v>
      </c>
      <c r="H88" s="133">
        <v>2</v>
      </c>
      <c r="I88" s="134"/>
      <c r="J88" s="135">
        <f t="shared" si="0"/>
        <v>0</v>
      </c>
      <c r="K88" s="131" t="s">
        <v>32</v>
      </c>
      <c r="L88" s="34"/>
      <c r="M88" s="136" t="s">
        <v>32</v>
      </c>
      <c r="N88" s="137" t="s">
        <v>51</v>
      </c>
      <c r="P88" s="138">
        <f t="shared" si="1"/>
        <v>0</v>
      </c>
      <c r="Q88" s="138">
        <v>0</v>
      </c>
      <c r="R88" s="138">
        <f t="shared" si="2"/>
        <v>0</v>
      </c>
      <c r="S88" s="138">
        <v>0</v>
      </c>
      <c r="T88" s="139">
        <f t="shared" si="3"/>
        <v>0</v>
      </c>
      <c r="AR88" s="140" t="s">
        <v>2769</v>
      </c>
      <c r="AT88" s="140" t="s">
        <v>152</v>
      </c>
      <c r="AU88" s="140" t="s">
        <v>89</v>
      </c>
      <c r="AY88" s="18" t="s">
        <v>150</v>
      </c>
      <c r="BE88" s="141">
        <f t="shared" si="4"/>
        <v>0</v>
      </c>
      <c r="BF88" s="141">
        <f t="shared" si="5"/>
        <v>0</v>
      </c>
      <c r="BG88" s="141">
        <f t="shared" si="6"/>
        <v>0</v>
      </c>
      <c r="BH88" s="141">
        <f t="shared" si="7"/>
        <v>0</v>
      </c>
      <c r="BI88" s="141">
        <f t="shared" si="8"/>
        <v>0</v>
      </c>
      <c r="BJ88" s="18" t="s">
        <v>40</v>
      </c>
      <c r="BK88" s="141">
        <f t="shared" si="9"/>
        <v>0</v>
      </c>
      <c r="BL88" s="18" t="s">
        <v>2769</v>
      </c>
      <c r="BM88" s="140" t="s">
        <v>214</v>
      </c>
    </row>
    <row r="89" spans="2:65" s="1" customFormat="1" ht="16.5" customHeight="1">
      <c r="B89" s="34"/>
      <c r="C89" s="129" t="s">
        <v>190</v>
      </c>
      <c r="D89" s="129" t="s">
        <v>152</v>
      </c>
      <c r="E89" s="130" t="s">
        <v>2779</v>
      </c>
      <c r="F89" s="131" t="s">
        <v>2780</v>
      </c>
      <c r="G89" s="132" t="s">
        <v>2778</v>
      </c>
      <c r="H89" s="133">
        <v>1</v>
      </c>
      <c r="I89" s="134"/>
      <c r="J89" s="135">
        <f t="shared" si="0"/>
        <v>0</v>
      </c>
      <c r="K89" s="131" t="s">
        <v>32</v>
      </c>
      <c r="L89" s="34"/>
      <c r="M89" s="189" t="s">
        <v>32</v>
      </c>
      <c r="N89" s="190" t="s">
        <v>51</v>
      </c>
      <c r="O89" s="191"/>
      <c r="P89" s="192">
        <f t="shared" si="1"/>
        <v>0</v>
      </c>
      <c r="Q89" s="192">
        <v>0</v>
      </c>
      <c r="R89" s="192">
        <f t="shared" si="2"/>
        <v>0</v>
      </c>
      <c r="S89" s="192">
        <v>0</v>
      </c>
      <c r="T89" s="193">
        <f t="shared" si="3"/>
        <v>0</v>
      </c>
      <c r="AR89" s="140" t="s">
        <v>2769</v>
      </c>
      <c r="AT89" s="140" t="s">
        <v>152</v>
      </c>
      <c r="AU89" s="140" t="s">
        <v>89</v>
      </c>
      <c r="AY89" s="18" t="s">
        <v>150</v>
      </c>
      <c r="BE89" s="141">
        <f t="shared" si="4"/>
        <v>0</v>
      </c>
      <c r="BF89" s="141">
        <f t="shared" si="5"/>
        <v>0</v>
      </c>
      <c r="BG89" s="141">
        <f t="shared" si="6"/>
        <v>0</v>
      </c>
      <c r="BH89" s="141">
        <f t="shared" si="7"/>
        <v>0</v>
      </c>
      <c r="BI89" s="141">
        <f t="shared" si="8"/>
        <v>0</v>
      </c>
      <c r="BJ89" s="18" t="s">
        <v>40</v>
      </c>
      <c r="BK89" s="141">
        <f t="shared" si="9"/>
        <v>0</v>
      </c>
      <c r="BL89" s="18" t="s">
        <v>2769</v>
      </c>
      <c r="BM89" s="140" t="s">
        <v>8</v>
      </c>
    </row>
    <row r="90" spans="2:65" s="1" customFormat="1" ht="6.9" customHeight="1">
      <c r="B90" s="43"/>
      <c r="C90" s="44"/>
      <c r="D90" s="44"/>
      <c r="E90" s="44"/>
      <c r="F90" s="44"/>
      <c r="G90" s="44"/>
      <c r="H90" s="44"/>
      <c r="I90" s="44"/>
      <c r="J90" s="44"/>
      <c r="K90" s="44"/>
      <c r="L90" s="34"/>
    </row>
  </sheetData>
  <sheetProtection algorithmName="SHA-512" hashValue="S77Q0MTuJZAXqrpkdYbTOojVqzBQ8Ys0ClpXu++JRTL7XD/vQMmp+LF1FAxFZi8vFBDSVRaQl7x5I2nvLjSGGA==" saltValue="O4vzJRxRSQzmtoy6jMmBCCh3kN5JRfyFdXdUQXzp+sq+eAh/7hBSXc1xa1L3fqM5Sv+Rns0Sp2doZD08qNAXSQ==" spinCount="100000" sheet="1" objects="1" scenarios="1" formatColumns="0" formatRows="0" autoFilter="0"/>
  <autoFilter ref="C80:K89"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95"/>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107</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2781</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ROUND(J81,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ROUND((SUM(BE81:BE94)),  0)</f>
        <v>0</v>
      </c>
      <c r="I33" s="91">
        <v>0.21</v>
      </c>
      <c r="J33" s="90">
        <f>ROUND(((SUM(BE81:BE94))*I33),  0)</f>
        <v>0</v>
      </c>
      <c r="L33" s="34"/>
    </row>
    <row r="34" spans="2:12" s="1" customFormat="1" ht="14.4" customHeight="1">
      <c r="B34" s="34"/>
      <c r="E34" s="28" t="s">
        <v>52</v>
      </c>
      <c r="F34" s="90">
        <f>ROUND((SUM(BF81:BF94)),  0)</f>
        <v>0</v>
      </c>
      <c r="I34" s="91">
        <v>0.12</v>
      </c>
      <c r="J34" s="90">
        <f>ROUND(((SUM(BF81:BF94))*I34),  0)</f>
        <v>0</v>
      </c>
      <c r="L34" s="34"/>
    </row>
    <row r="35" spans="2:12" s="1" customFormat="1" ht="14.4" hidden="1" customHeight="1">
      <c r="B35" s="34"/>
      <c r="E35" s="28" t="s">
        <v>53</v>
      </c>
      <c r="F35" s="90">
        <f>ROUND((SUM(BG81:BG94)),  0)</f>
        <v>0</v>
      </c>
      <c r="I35" s="91">
        <v>0.21</v>
      </c>
      <c r="J35" s="90">
        <f>0</f>
        <v>0</v>
      </c>
      <c r="L35" s="34"/>
    </row>
    <row r="36" spans="2:12" s="1" customFormat="1" ht="14.4" hidden="1" customHeight="1">
      <c r="B36" s="34"/>
      <c r="E36" s="28" t="s">
        <v>54</v>
      </c>
      <c r="F36" s="90">
        <f>ROUND((SUM(BH81:BH94)),  0)</f>
        <v>0</v>
      </c>
      <c r="I36" s="91">
        <v>0.12</v>
      </c>
      <c r="J36" s="90">
        <f>0</f>
        <v>0</v>
      </c>
      <c r="L36" s="34"/>
    </row>
    <row r="37" spans="2:12" s="1" customFormat="1" ht="14.4" hidden="1" customHeight="1">
      <c r="B37" s="34"/>
      <c r="E37" s="28" t="s">
        <v>55</v>
      </c>
      <c r="F37" s="90">
        <f>ROUND((SUM(BI81:BI94)),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303 - Retenční nádrž</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J81</f>
        <v>0</v>
      </c>
      <c r="L59" s="34"/>
      <c r="AU59" s="18" t="s">
        <v>130</v>
      </c>
    </row>
    <row r="60" spans="2:47" s="8" customFormat="1" ht="24.9" customHeight="1">
      <c r="B60" s="101"/>
      <c r="D60" s="102" t="s">
        <v>2782</v>
      </c>
      <c r="E60" s="103"/>
      <c r="F60" s="103"/>
      <c r="G60" s="103"/>
      <c r="H60" s="103"/>
      <c r="I60" s="103"/>
      <c r="J60" s="104">
        <f>J82</f>
        <v>0</v>
      </c>
      <c r="L60" s="101"/>
    </row>
    <row r="61" spans="2:47" s="9" customFormat="1" ht="19.95" customHeight="1">
      <c r="B61" s="105"/>
      <c r="D61" s="106" t="s">
        <v>2783</v>
      </c>
      <c r="E61" s="107"/>
      <c r="F61" s="107"/>
      <c r="G61" s="107"/>
      <c r="H61" s="107"/>
      <c r="I61" s="107"/>
      <c r="J61" s="108">
        <f>J83</f>
        <v>0</v>
      </c>
      <c r="L61" s="105"/>
    </row>
    <row r="62" spans="2:47" s="1" customFormat="1" ht="21.75" customHeight="1">
      <c r="B62" s="34"/>
      <c r="L62" s="34"/>
    </row>
    <row r="63" spans="2:47" s="1" customFormat="1" ht="6.9" customHeight="1">
      <c r="B63" s="43"/>
      <c r="C63" s="44"/>
      <c r="D63" s="44"/>
      <c r="E63" s="44"/>
      <c r="F63" s="44"/>
      <c r="G63" s="44"/>
      <c r="H63" s="44"/>
      <c r="I63" s="44"/>
      <c r="J63" s="44"/>
      <c r="K63" s="44"/>
      <c r="L63" s="34"/>
    </row>
    <row r="67" spans="2:20" s="1" customFormat="1" ht="6.9" customHeight="1">
      <c r="B67" s="45"/>
      <c r="C67" s="46"/>
      <c r="D67" s="46"/>
      <c r="E67" s="46"/>
      <c r="F67" s="46"/>
      <c r="G67" s="46"/>
      <c r="H67" s="46"/>
      <c r="I67" s="46"/>
      <c r="J67" s="46"/>
      <c r="K67" s="46"/>
      <c r="L67" s="34"/>
    </row>
    <row r="68" spans="2:20" s="1" customFormat="1" ht="24.9" customHeight="1">
      <c r="B68" s="34"/>
      <c r="C68" s="22" t="s">
        <v>135</v>
      </c>
      <c r="L68" s="34"/>
    </row>
    <row r="69" spans="2:20" s="1" customFormat="1" ht="6.9" customHeight="1">
      <c r="B69" s="34"/>
      <c r="L69" s="34"/>
    </row>
    <row r="70" spans="2:20" s="1" customFormat="1" ht="12" customHeight="1">
      <c r="B70" s="34"/>
      <c r="C70" s="28" t="s">
        <v>16</v>
      </c>
      <c r="L70" s="34"/>
    </row>
    <row r="71" spans="2:20" s="1" customFormat="1" ht="16.5" customHeight="1">
      <c r="B71" s="34"/>
      <c r="E71" s="840" t="str">
        <f>E7</f>
        <v>Dostavba sportovně rekreačního areálu Petynka</v>
      </c>
      <c r="F71" s="841"/>
      <c r="G71" s="841"/>
      <c r="H71" s="841"/>
      <c r="L71" s="34"/>
    </row>
    <row r="72" spans="2:20" s="1" customFormat="1" ht="12" customHeight="1">
      <c r="B72" s="34"/>
      <c r="C72" s="28" t="s">
        <v>124</v>
      </c>
      <c r="L72" s="34"/>
    </row>
    <row r="73" spans="2:20" s="1" customFormat="1" ht="16.5" customHeight="1">
      <c r="B73" s="34"/>
      <c r="E73" s="833" t="str">
        <f>E9</f>
        <v>SO 303 - Retenční nádrž</v>
      </c>
      <c r="F73" s="839"/>
      <c r="G73" s="839"/>
      <c r="H73" s="839"/>
      <c r="L73" s="34"/>
    </row>
    <row r="74" spans="2:20" s="1" customFormat="1" ht="6.9" customHeight="1">
      <c r="B74" s="34"/>
      <c r="L74" s="34"/>
    </row>
    <row r="75" spans="2:20" s="1" customFormat="1" ht="12" customHeight="1">
      <c r="B75" s="34"/>
      <c r="C75" s="28" t="s">
        <v>22</v>
      </c>
      <c r="F75" s="26" t="str">
        <f>F12</f>
        <v>Praha</v>
      </c>
      <c r="I75" s="28" t="s">
        <v>24</v>
      </c>
      <c r="J75" s="51" t="str">
        <f>IF(J12="","",J12)</f>
        <v>24. 3. 2025</v>
      </c>
      <c r="L75" s="34"/>
    </row>
    <row r="76" spans="2:20" s="1" customFormat="1" ht="6.9" customHeight="1">
      <c r="B76" s="34"/>
      <c r="L76" s="34"/>
    </row>
    <row r="77" spans="2:20" s="1" customFormat="1" ht="25.65" customHeight="1">
      <c r="B77" s="34"/>
      <c r="C77" s="28" t="s">
        <v>30</v>
      </c>
      <c r="F77" s="26" t="str">
        <f>E15</f>
        <v>SNEO, a.s.</v>
      </c>
      <c r="I77" s="28" t="s">
        <v>37</v>
      </c>
      <c r="J77" s="32" t="str">
        <f>E21</f>
        <v>Ateliér 11 Hradec Králové s.r.o.</v>
      </c>
      <c r="L77" s="34"/>
    </row>
    <row r="78" spans="2:20" s="1" customFormat="1" ht="15.15" customHeight="1">
      <c r="B78" s="34"/>
      <c r="C78" s="28" t="s">
        <v>35</v>
      </c>
      <c r="F78" s="26" t="str">
        <f>IF(E18="","",E18)</f>
        <v>Vyplň údaj</v>
      </c>
      <c r="I78" s="28" t="s">
        <v>41</v>
      </c>
      <c r="J78" s="32" t="str">
        <f>E24</f>
        <v xml:space="preserve"> </v>
      </c>
      <c r="L78" s="34"/>
    </row>
    <row r="79" spans="2:20" s="1" customFormat="1" ht="10.35" customHeight="1">
      <c r="B79" s="34"/>
      <c r="L79" s="34"/>
    </row>
    <row r="80" spans="2:20" s="10" customFormat="1" ht="29.25" customHeight="1">
      <c r="B80" s="109"/>
      <c r="C80" s="110" t="s">
        <v>136</v>
      </c>
      <c r="D80" s="111" t="s">
        <v>65</v>
      </c>
      <c r="E80" s="111" t="s">
        <v>61</v>
      </c>
      <c r="F80" s="111" t="s">
        <v>62</v>
      </c>
      <c r="G80" s="111" t="s">
        <v>137</v>
      </c>
      <c r="H80" s="111" t="s">
        <v>138</v>
      </c>
      <c r="I80" s="111" t="s">
        <v>139</v>
      </c>
      <c r="J80" s="111" t="s">
        <v>129</v>
      </c>
      <c r="K80" s="112" t="s">
        <v>140</v>
      </c>
      <c r="L80" s="109"/>
      <c r="M80" s="58" t="s">
        <v>32</v>
      </c>
      <c r="N80" s="59" t="s">
        <v>50</v>
      </c>
      <c r="O80" s="59" t="s">
        <v>141</v>
      </c>
      <c r="P80" s="59" t="s">
        <v>142</v>
      </c>
      <c r="Q80" s="59" t="s">
        <v>143</v>
      </c>
      <c r="R80" s="59" t="s">
        <v>144</v>
      </c>
      <c r="S80" s="59" t="s">
        <v>145</v>
      </c>
      <c r="T80" s="60" t="s">
        <v>146</v>
      </c>
    </row>
    <row r="81" spans="2:65" s="1" customFormat="1" ht="22.8" customHeight="1">
      <c r="B81" s="34"/>
      <c r="C81" s="63" t="s">
        <v>147</v>
      </c>
      <c r="J81" s="113">
        <f>BK81</f>
        <v>0</v>
      </c>
      <c r="L81" s="34"/>
      <c r="M81" s="61"/>
      <c r="N81" s="52"/>
      <c r="O81" s="52"/>
      <c r="P81" s="114">
        <f>P82</f>
        <v>0</v>
      </c>
      <c r="Q81" s="52"/>
      <c r="R81" s="114">
        <f>R82</f>
        <v>0</v>
      </c>
      <c r="S81" s="52"/>
      <c r="T81" s="115">
        <f>T82</f>
        <v>0</v>
      </c>
      <c r="AT81" s="18" t="s">
        <v>79</v>
      </c>
      <c r="AU81" s="18" t="s">
        <v>130</v>
      </c>
      <c r="BK81" s="116">
        <f>BK82</f>
        <v>0</v>
      </c>
    </row>
    <row r="82" spans="2:65" s="11" customFormat="1" ht="25.95" customHeight="1">
      <c r="B82" s="117"/>
      <c r="D82" s="118" t="s">
        <v>79</v>
      </c>
      <c r="E82" s="119" t="s">
        <v>2763</v>
      </c>
      <c r="F82" s="119" t="s">
        <v>2784</v>
      </c>
      <c r="I82" s="120"/>
      <c r="J82" s="121">
        <f>BK82</f>
        <v>0</v>
      </c>
      <c r="L82" s="117"/>
      <c r="M82" s="122"/>
      <c r="P82" s="123">
        <f>P83</f>
        <v>0</v>
      </c>
      <c r="R82" s="123">
        <f>R83</f>
        <v>0</v>
      </c>
      <c r="T82" s="124">
        <f>T83</f>
        <v>0</v>
      </c>
      <c r="AR82" s="118" t="s">
        <v>157</v>
      </c>
      <c r="AT82" s="125" t="s">
        <v>79</v>
      </c>
      <c r="AU82" s="125" t="s">
        <v>80</v>
      </c>
      <c r="AY82" s="118" t="s">
        <v>150</v>
      </c>
      <c r="BK82" s="126">
        <f>BK83</f>
        <v>0</v>
      </c>
    </row>
    <row r="83" spans="2:65" s="11" customFormat="1" ht="22.8" customHeight="1">
      <c r="B83" s="117"/>
      <c r="D83" s="118" t="s">
        <v>79</v>
      </c>
      <c r="E83" s="127" t="s">
        <v>2765</v>
      </c>
      <c r="F83" s="127" t="s">
        <v>2785</v>
      </c>
      <c r="I83" s="120"/>
      <c r="J83" s="128">
        <f>BK83</f>
        <v>0</v>
      </c>
      <c r="L83" s="117"/>
      <c r="M83" s="122"/>
      <c r="P83" s="123">
        <f>SUM(P84:P94)</f>
        <v>0</v>
      </c>
      <c r="R83" s="123">
        <f>SUM(R84:R94)</f>
        <v>0</v>
      </c>
      <c r="T83" s="124">
        <f>SUM(T84:T94)</f>
        <v>0</v>
      </c>
      <c r="AR83" s="118" t="s">
        <v>157</v>
      </c>
      <c r="AT83" s="125" t="s">
        <v>79</v>
      </c>
      <c r="AU83" s="125" t="s">
        <v>40</v>
      </c>
      <c r="AY83" s="118" t="s">
        <v>150</v>
      </c>
      <c r="BK83" s="126">
        <f>SUM(BK84:BK94)</f>
        <v>0</v>
      </c>
    </row>
    <row r="84" spans="2:65" s="1" customFormat="1" ht="21.75" customHeight="1">
      <c r="B84" s="34"/>
      <c r="C84" s="129" t="s">
        <v>40</v>
      </c>
      <c r="D84" s="129" t="s">
        <v>152</v>
      </c>
      <c r="E84" s="130" t="s">
        <v>2786</v>
      </c>
      <c r="F84" s="131" t="s">
        <v>2787</v>
      </c>
      <c r="G84" s="132" t="s">
        <v>165</v>
      </c>
      <c r="H84" s="133">
        <v>324</v>
      </c>
      <c r="I84" s="134"/>
      <c r="J84" s="135">
        <f>ROUND(I84*H84,2)</f>
        <v>0</v>
      </c>
      <c r="K84" s="131" t="s">
        <v>32</v>
      </c>
      <c r="L84" s="34"/>
      <c r="M84" s="136" t="s">
        <v>32</v>
      </c>
      <c r="N84" s="137" t="s">
        <v>51</v>
      </c>
      <c r="P84" s="138">
        <f>O84*H84</f>
        <v>0</v>
      </c>
      <c r="Q84" s="138">
        <v>0</v>
      </c>
      <c r="R84" s="138">
        <f>Q84*H84</f>
        <v>0</v>
      </c>
      <c r="S84" s="138">
        <v>0</v>
      </c>
      <c r="T84" s="139">
        <f>S84*H84</f>
        <v>0</v>
      </c>
      <c r="AR84" s="140" t="s">
        <v>2769</v>
      </c>
      <c r="AT84" s="140" t="s">
        <v>152</v>
      </c>
      <c r="AU84" s="140" t="s">
        <v>89</v>
      </c>
      <c r="AY84" s="18" t="s">
        <v>150</v>
      </c>
      <c r="BE84" s="141">
        <f>IF(N84="základní",J84,0)</f>
        <v>0</v>
      </c>
      <c r="BF84" s="141">
        <f>IF(N84="snížená",J84,0)</f>
        <v>0</v>
      </c>
      <c r="BG84" s="141">
        <f>IF(N84="zákl. přenesená",J84,0)</f>
        <v>0</v>
      </c>
      <c r="BH84" s="141">
        <f>IF(N84="sníž. přenesená",J84,0)</f>
        <v>0</v>
      </c>
      <c r="BI84" s="141">
        <f>IF(N84="nulová",J84,0)</f>
        <v>0</v>
      </c>
      <c r="BJ84" s="18" t="s">
        <v>40</v>
      </c>
      <c r="BK84" s="141">
        <f>ROUND(I84*H84,2)</f>
        <v>0</v>
      </c>
      <c r="BL84" s="18" t="s">
        <v>2769</v>
      </c>
      <c r="BM84" s="140" t="s">
        <v>89</v>
      </c>
    </row>
    <row r="85" spans="2:65" s="13" customFormat="1">
      <c r="B85" s="149"/>
      <c r="D85" s="143" t="s">
        <v>159</v>
      </c>
      <c r="E85" s="150" t="s">
        <v>32</v>
      </c>
      <c r="F85" s="151" t="s">
        <v>2788</v>
      </c>
      <c r="H85" s="152">
        <v>324</v>
      </c>
      <c r="I85" s="153"/>
      <c r="L85" s="149"/>
      <c r="M85" s="154"/>
      <c r="T85" s="155"/>
      <c r="AT85" s="150" t="s">
        <v>159</v>
      </c>
      <c r="AU85" s="150" t="s">
        <v>89</v>
      </c>
      <c r="AV85" s="13" t="s">
        <v>89</v>
      </c>
      <c r="AW85" s="13" t="s">
        <v>38</v>
      </c>
      <c r="AX85" s="13" t="s">
        <v>80</v>
      </c>
      <c r="AY85" s="150" t="s">
        <v>150</v>
      </c>
    </row>
    <row r="86" spans="2:65" s="14" customFormat="1">
      <c r="B86" s="156"/>
      <c r="D86" s="143" t="s">
        <v>159</v>
      </c>
      <c r="E86" s="157" t="s">
        <v>32</v>
      </c>
      <c r="F86" s="158" t="s">
        <v>162</v>
      </c>
      <c r="H86" s="159">
        <v>324</v>
      </c>
      <c r="I86" s="160"/>
      <c r="L86" s="156"/>
      <c r="M86" s="161"/>
      <c r="T86" s="162"/>
      <c r="AT86" s="157" t="s">
        <v>159</v>
      </c>
      <c r="AU86" s="157" t="s">
        <v>89</v>
      </c>
      <c r="AV86" s="14" t="s">
        <v>157</v>
      </c>
      <c r="AW86" s="14" t="s">
        <v>38</v>
      </c>
      <c r="AX86" s="14" t="s">
        <v>40</v>
      </c>
      <c r="AY86" s="157" t="s">
        <v>150</v>
      </c>
    </row>
    <row r="87" spans="2:65" s="1" customFormat="1" ht="16.5" customHeight="1">
      <c r="B87" s="34"/>
      <c r="C87" s="129" t="s">
        <v>89</v>
      </c>
      <c r="D87" s="129" t="s">
        <v>152</v>
      </c>
      <c r="E87" s="130" t="s">
        <v>2789</v>
      </c>
      <c r="F87" s="131" t="s">
        <v>2790</v>
      </c>
      <c r="G87" s="132" t="s">
        <v>155</v>
      </c>
      <c r="H87" s="133">
        <v>91</v>
      </c>
      <c r="I87" s="134"/>
      <c r="J87" s="135">
        <f>ROUND(I87*H87,2)</f>
        <v>0</v>
      </c>
      <c r="K87" s="131" t="s">
        <v>32</v>
      </c>
      <c r="L87" s="34"/>
      <c r="M87" s="136" t="s">
        <v>32</v>
      </c>
      <c r="N87" s="137" t="s">
        <v>51</v>
      </c>
      <c r="P87" s="138">
        <f>O87*H87</f>
        <v>0</v>
      </c>
      <c r="Q87" s="138">
        <v>0</v>
      </c>
      <c r="R87" s="138">
        <f>Q87*H87</f>
        <v>0</v>
      </c>
      <c r="S87" s="138">
        <v>0</v>
      </c>
      <c r="T87" s="139">
        <f>S87*H87</f>
        <v>0</v>
      </c>
      <c r="AR87" s="140" t="s">
        <v>2769</v>
      </c>
      <c r="AT87" s="140" t="s">
        <v>152</v>
      </c>
      <c r="AU87" s="140" t="s">
        <v>89</v>
      </c>
      <c r="AY87" s="18" t="s">
        <v>150</v>
      </c>
      <c r="BE87" s="141">
        <f>IF(N87="základní",J87,0)</f>
        <v>0</v>
      </c>
      <c r="BF87" s="141">
        <f>IF(N87="snížená",J87,0)</f>
        <v>0</v>
      </c>
      <c r="BG87" s="141">
        <f>IF(N87="zákl. přenesená",J87,0)</f>
        <v>0</v>
      </c>
      <c r="BH87" s="141">
        <f>IF(N87="sníž. přenesená",J87,0)</f>
        <v>0</v>
      </c>
      <c r="BI87" s="141">
        <f>IF(N87="nulová",J87,0)</f>
        <v>0</v>
      </c>
      <c r="BJ87" s="18" t="s">
        <v>40</v>
      </c>
      <c r="BK87" s="141">
        <f>ROUND(I87*H87,2)</f>
        <v>0</v>
      </c>
      <c r="BL87" s="18" t="s">
        <v>2769</v>
      </c>
      <c r="BM87" s="140" t="s">
        <v>157</v>
      </c>
    </row>
    <row r="88" spans="2:65" s="13" customFormat="1">
      <c r="B88" s="149"/>
      <c r="D88" s="143" t="s">
        <v>159</v>
      </c>
      <c r="E88" s="150" t="s">
        <v>32</v>
      </c>
      <c r="F88" s="151" t="s">
        <v>2791</v>
      </c>
      <c r="H88" s="152">
        <v>91</v>
      </c>
      <c r="I88" s="153"/>
      <c r="L88" s="149"/>
      <c r="M88" s="154"/>
      <c r="T88" s="155"/>
      <c r="AT88" s="150" t="s">
        <v>159</v>
      </c>
      <c r="AU88" s="150" t="s">
        <v>89</v>
      </c>
      <c r="AV88" s="13" t="s">
        <v>89</v>
      </c>
      <c r="AW88" s="13" t="s">
        <v>38</v>
      </c>
      <c r="AX88" s="13" t="s">
        <v>80</v>
      </c>
      <c r="AY88" s="150" t="s">
        <v>150</v>
      </c>
    </row>
    <row r="89" spans="2:65" s="14" customFormat="1">
      <c r="B89" s="156"/>
      <c r="D89" s="143" t="s">
        <v>159</v>
      </c>
      <c r="E89" s="157" t="s">
        <v>32</v>
      </c>
      <c r="F89" s="158" t="s">
        <v>162</v>
      </c>
      <c r="H89" s="159">
        <v>91</v>
      </c>
      <c r="I89" s="160"/>
      <c r="L89" s="156"/>
      <c r="M89" s="161"/>
      <c r="T89" s="162"/>
      <c r="AT89" s="157" t="s">
        <v>159</v>
      </c>
      <c r="AU89" s="157" t="s">
        <v>89</v>
      </c>
      <c r="AV89" s="14" t="s">
        <v>157</v>
      </c>
      <c r="AW89" s="14" t="s">
        <v>38</v>
      </c>
      <c r="AX89" s="14" t="s">
        <v>40</v>
      </c>
      <c r="AY89" s="157" t="s">
        <v>150</v>
      </c>
    </row>
    <row r="90" spans="2:65" s="1" customFormat="1" ht="16.5" customHeight="1">
      <c r="B90" s="34"/>
      <c r="C90" s="129" t="s">
        <v>168</v>
      </c>
      <c r="D90" s="129" t="s">
        <v>152</v>
      </c>
      <c r="E90" s="130" t="s">
        <v>2792</v>
      </c>
      <c r="F90" s="131" t="s">
        <v>2773</v>
      </c>
      <c r="G90" s="132" t="s">
        <v>2778</v>
      </c>
      <c r="H90" s="133">
        <v>1</v>
      </c>
      <c r="I90" s="134"/>
      <c r="J90" s="135">
        <f>ROUND(I90*H90,2)</f>
        <v>0</v>
      </c>
      <c r="K90" s="131" t="s">
        <v>32</v>
      </c>
      <c r="L90" s="34"/>
      <c r="M90" s="136" t="s">
        <v>32</v>
      </c>
      <c r="N90" s="137" t="s">
        <v>51</v>
      </c>
      <c r="P90" s="138">
        <f>O90*H90</f>
        <v>0</v>
      </c>
      <c r="Q90" s="138">
        <v>0</v>
      </c>
      <c r="R90" s="138">
        <f>Q90*H90</f>
        <v>0</v>
      </c>
      <c r="S90" s="138">
        <v>0</v>
      </c>
      <c r="T90" s="139">
        <f>S90*H90</f>
        <v>0</v>
      </c>
      <c r="AR90" s="140" t="s">
        <v>2769</v>
      </c>
      <c r="AT90" s="140" t="s">
        <v>152</v>
      </c>
      <c r="AU90" s="140" t="s">
        <v>89</v>
      </c>
      <c r="AY90" s="18" t="s">
        <v>150</v>
      </c>
      <c r="BE90" s="141">
        <f>IF(N90="základní",J90,0)</f>
        <v>0</v>
      </c>
      <c r="BF90" s="141">
        <f>IF(N90="snížená",J90,0)</f>
        <v>0</v>
      </c>
      <c r="BG90" s="141">
        <f>IF(N90="zákl. přenesená",J90,0)</f>
        <v>0</v>
      </c>
      <c r="BH90" s="141">
        <f>IF(N90="sníž. přenesená",J90,0)</f>
        <v>0</v>
      </c>
      <c r="BI90" s="141">
        <f>IF(N90="nulová",J90,0)</f>
        <v>0</v>
      </c>
      <c r="BJ90" s="18" t="s">
        <v>40</v>
      </c>
      <c r="BK90" s="141">
        <f>ROUND(I90*H90,2)</f>
        <v>0</v>
      </c>
      <c r="BL90" s="18" t="s">
        <v>2769</v>
      </c>
      <c r="BM90" s="140" t="s">
        <v>190</v>
      </c>
    </row>
    <row r="91" spans="2:65" s="1" customFormat="1" ht="16.5" customHeight="1">
      <c r="B91" s="34"/>
      <c r="C91" s="129" t="s">
        <v>157</v>
      </c>
      <c r="D91" s="129" t="s">
        <v>152</v>
      </c>
      <c r="E91" s="130" t="s">
        <v>2793</v>
      </c>
      <c r="F91" s="131" t="s">
        <v>2794</v>
      </c>
      <c r="G91" s="132" t="s">
        <v>2778</v>
      </c>
      <c r="H91" s="133">
        <v>1</v>
      </c>
      <c r="I91" s="134"/>
      <c r="J91" s="135">
        <f>ROUND(I91*H91,2)</f>
        <v>0</v>
      </c>
      <c r="K91" s="131" t="s">
        <v>32</v>
      </c>
      <c r="L91" s="34"/>
      <c r="M91" s="136" t="s">
        <v>32</v>
      </c>
      <c r="N91" s="137" t="s">
        <v>51</v>
      </c>
      <c r="P91" s="138">
        <f>O91*H91</f>
        <v>0</v>
      </c>
      <c r="Q91" s="138">
        <v>0</v>
      </c>
      <c r="R91" s="138">
        <f>Q91*H91</f>
        <v>0</v>
      </c>
      <c r="S91" s="138">
        <v>0</v>
      </c>
      <c r="T91" s="139">
        <f>S91*H91</f>
        <v>0</v>
      </c>
      <c r="AR91" s="140" t="s">
        <v>2769</v>
      </c>
      <c r="AT91" s="140" t="s">
        <v>152</v>
      </c>
      <c r="AU91" s="140" t="s">
        <v>89</v>
      </c>
      <c r="AY91" s="18" t="s">
        <v>150</v>
      </c>
      <c r="BE91" s="141">
        <f>IF(N91="základní",J91,0)</f>
        <v>0</v>
      </c>
      <c r="BF91" s="141">
        <f>IF(N91="snížená",J91,0)</f>
        <v>0</v>
      </c>
      <c r="BG91" s="141">
        <f>IF(N91="zákl. přenesená",J91,0)</f>
        <v>0</v>
      </c>
      <c r="BH91" s="141">
        <f>IF(N91="sníž. přenesená",J91,0)</f>
        <v>0</v>
      </c>
      <c r="BI91" s="141">
        <f>IF(N91="nulová",J91,0)</f>
        <v>0</v>
      </c>
      <c r="BJ91" s="18" t="s">
        <v>40</v>
      </c>
      <c r="BK91" s="141">
        <f>ROUND(I91*H91,2)</f>
        <v>0</v>
      </c>
      <c r="BL91" s="18" t="s">
        <v>2769</v>
      </c>
      <c r="BM91" s="140" t="s">
        <v>204</v>
      </c>
    </row>
    <row r="92" spans="2:65" s="1" customFormat="1" ht="16.5" customHeight="1">
      <c r="B92" s="34"/>
      <c r="C92" s="129" t="s">
        <v>183</v>
      </c>
      <c r="D92" s="129" t="s">
        <v>152</v>
      </c>
      <c r="E92" s="130" t="s">
        <v>2795</v>
      </c>
      <c r="F92" s="131" t="s">
        <v>2796</v>
      </c>
      <c r="G92" s="132" t="s">
        <v>384</v>
      </c>
      <c r="H92" s="133">
        <v>18</v>
      </c>
      <c r="I92" s="134"/>
      <c r="J92" s="135">
        <f>ROUND(I92*H92,2)</f>
        <v>0</v>
      </c>
      <c r="K92" s="131" t="s">
        <v>32</v>
      </c>
      <c r="L92" s="34"/>
      <c r="M92" s="136" t="s">
        <v>32</v>
      </c>
      <c r="N92" s="137" t="s">
        <v>51</v>
      </c>
      <c r="P92" s="138">
        <f>O92*H92</f>
        <v>0</v>
      </c>
      <c r="Q92" s="138">
        <v>0</v>
      </c>
      <c r="R92" s="138">
        <f>Q92*H92</f>
        <v>0</v>
      </c>
      <c r="S92" s="138">
        <v>0</v>
      </c>
      <c r="T92" s="139">
        <f>S92*H92</f>
        <v>0</v>
      </c>
      <c r="AR92" s="140" t="s">
        <v>2769</v>
      </c>
      <c r="AT92" s="140" t="s">
        <v>152</v>
      </c>
      <c r="AU92" s="140" t="s">
        <v>89</v>
      </c>
      <c r="AY92" s="18" t="s">
        <v>150</v>
      </c>
      <c r="BE92" s="141">
        <f>IF(N92="základní",J92,0)</f>
        <v>0</v>
      </c>
      <c r="BF92" s="141">
        <f>IF(N92="snížená",J92,0)</f>
        <v>0</v>
      </c>
      <c r="BG92" s="141">
        <f>IF(N92="zákl. přenesená",J92,0)</f>
        <v>0</v>
      </c>
      <c r="BH92" s="141">
        <f>IF(N92="sníž. přenesená",J92,0)</f>
        <v>0</v>
      </c>
      <c r="BI92" s="141">
        <f>IF(N92="nulová",J92,0)</f>
        <v>0</v>
      </c>
      <c r="BJ92" s="18" t="s">
        <v>40</v>
      </c>
      <c r="BK92" s="141">
        <f>ROUND(I92*H92,2)</f>
        <v>0</v>
      </c>
      <c r="BL92" s="18" t="s">
        <v>2769</v>
      </c>
      <c r="BM92" s="140" t="s">
        <v>214</v>
      </c>
    </row>
    <row r="93" spans="2:65" s="1" customFormat="1" ht="16.5" customHeight="1">
      <c r="B93" s="34"/>
      <c r="C93" s="129" t="s">
        <v>190</v>
      </c>
      <c r="D93" s="129" t="s">
        <v>152</v>
      </c>
      <c r="E93" s="130" t="s">
        <v>2797</v>
      </c>
      <c r="F93" s="131" t="s">
        <v>2798</v>
      </c>
      <c r="G93" s="132" t="s">
        <v>2778</v>
      </c>
      <c r="H93" s="133">
        <v>2</v>
      </c>
      <c r="I93" s="134"/>
      <c r="J93" s="135">
        <f>ROUND(I93*H93,2)</f>
        <v>0</v>
      </c>
      <c r="K93" s="131" t="s">
        <v>32</v>
      </c>
      <c r="L93" s="34"/>
      <c r="M93" s="136" t="s">
        <v>32</v>
      </c>
      <c r="N93" s="137" t="s">
        <v>51</v>
      </c>
      <c r="P93" s="138">
        <f>O93*H93</f>
        <v>0</v>
      </c>
      <c r="Q93" s="138">
        <v>0</v>
      </c>
      <c r="R93" s="138">
        <f>Q93*H93</f>
        <v>0</v>
      </c>
      <c r="S93" s="138">
        <v>0</v>
      </c>
      <c r="T93" s="139">
        <f>S93*H93</f>
        <v>0</v>
      </c>
      <c r="AR93" s="140" t="s">
        <v>2769</v>
      </c>
      <c r="AT93" s="140" t="s">
        <v>152</v>
      </c>
      <c r="AU93" s="140" t="s">
        <v>89</v>
      </c>
      <c r="AY93" s="18" t="s">
        <v>150</v>
      </c>
      <c r="BE93" s="141">
        <f>IF(N93="základní",J93,0)</f>
        <v>0</v>
      </c>
      <c r="BF93" s="141">
        <f>IF(N93="snížená",J93,0)</f>
        <v>0</v>
      </c>
      <c r="BG93" s="141">
        <f>IF(N93="zákl. přenesená",J93,0)</f>
        <v>0</v>
      </c>
      <c r="BH93" s="141">
        <f>IF(N93="sníž. přenesená",J93,0)</f>
        <v>0</v>
      </c>
      <c r="BI93" s="141">
        <f>IF(N93="nulová",J93,0)</f>
        <v>0</v>
      </c>
      <c r="BJ93" s="18" t="s">
        <v>40</v>
      </c>
      <c r="BK93" s="141">
        <f>ROUND(I93*H93,2)</f>
        <v>0</v>
      </c>
      <c r="BL93" s="18" t="s">
        <v>2769</v>
      </c>
      <c r="BM93" s="140" t="s">
        <v>8</v>
      </c>
    </row>
    <row r="94" spans="2:65" s="1" customFormat="1" ht="16.5" customHeight="1">
      <c r="B94" s="34"/>
      <c r="C94" s="129" t="s">
        <v>198</v>
      </c>
      <c r="D94" s="129" t="s">
        <v>152</v>
      </c>
      <c r="E94" s="130" t="s">
        <v>2799</v>
      </c>
      <c r="F94" s="131" t="s">
        <v>2780</v>
      </c>
      <c r="G94" s="132" t="s">
        <v>2778</v>
      </c>
      <c r="H94" s="133">
        <v>1</v>
      </c>
      <c r="I94" s="134"/>
      <c r="J94" s="135">
        <f>ROUND(I94*H94,2)</f>
        <v>0</v>
      </c>
      <c r="K94" s="131" t="s">
        <v>32</v>
      </c>
      <c r="L94" s="34"/>
      <c r="M94" s="189" t="s">
        <v>32</v>
      </c>
      <c r="N94" s="190" t="s">
        <v>51</v>
      </c>
      <c r="O94" s="191"/>
      <c r="P94" s="192">
        <f>O94*H94</f>
        <v>0</v>
      </c>
      <c r="Q94" s="192">
        <v>0</v>
      </c>
      <c r="R94" s="192">
        <f>Q94*H94</f>
        <v>0</v>
      </c>
      <c r="S94" s="192">
        <v>0</v>
      </c>
      <c r="T94" s="193">
        <f>S94*H94</f>
        <v>0</v>
      </c>
      <c r="AR94" s="140" t="s">
        <v>2769</v>
      </c>
      <c r="AT94" s="140" t="s">
        <v>152</v>
      </c>
      <c r="AU94" s="140" t="s">
        <v>89</v>
      </c>
      <c r="AY94" s="18" t="s">
        <v>150</v>
      </c>
      <c r="BE94" s="141">
        <f>IF(N94="základní",J94,0)</f>
        <v>0</v>
      </c>
      <c r="BF94" s="141">
        <f>IF(N94="snížená",J94,0)</f>
        <v>0</v>
      </c>
      <c r="BG94" s="141">
        <f>IF(N94="zákl. přenesená",J94,0)</f>
        <v>0</v>
      </c>
      <c r="BH94" s="141">
        <f>IF(N94="sníž. přenesená",J94,0)</f>
        <v>0</v>
      </c>
      <c r="BI94" s="141">
        <f>IF(N94="nulová",J94,0)</f>
        <v>0</v>
      </c>
      <c r="BJ94" s="18" t="s">
        <v>40</v>
      </c>
      <c r="BK94" s="141">
        <f>ROUND(I94*H94,2)</f>
        <v>0</v>
      </c>
      <c r="BL94" s="18" t="s">
        <v>2769</v>
      </c>
      <c r="BM94" s="140" t="s">
        <v>235</v>
      </c>
    </row>
    <row r="95" spans="2:65" s="1" customFormat="1" ht="6.9" customHeight="1">
      <c r="B95" s="43"/>
      <c r="C95" s="44"/>
      <c r="D95" s="44"/>
      <c r="E95" s="44"/>
      <c r="F95" s="44"/>
      <c r="G95" s="44"/>
      <c r="H95" s="44"/>
      <c r="I95" s="44"/>
      <c r="J95" s="44"/>
      <c r="K95" s="44"/>
      <c r="L95" s="34"/>
    </row>
  </sheetData>
  <sheetProtection algorithmName="SHA-512" hashValue="hVl0+bG7ACIyzLPHHtT+EVm1mc4IZJYVEmURIzP6ZNDaVJNIqECXu8bT9dR7WuqUYNBkcOeO+QdjR9IQi/LNEQ==" saltValue="2h7tDosxYjXs+qhCulqPItllej3UWyfZdfjx816CgvnHbB+jWhzMCQSao/cgXmoWWritlTaEGhZZr/oQeCRrFQ==" spinCount="100000" sheet="1" objects="1" scenarios="1" formatColumns="0" formatRows="0" autoFilter="0"/>
  <autoFilter ref="C80:K94" xr:uid="{00000000-0009-0000-0000-00000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94"/>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110</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2800</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ROUND(J81,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ROUND((SUM(BE81:BE93)),  0)</f>
        <v>0</v>
      </c>
      <c r="I33" s="91">
        <v>0.21</v>
      </c>
      <c r="J33" s="90">
        <f>ROUND(((SUM(BE81:BE93))*I33),  0)</f>
        <v>0</v>
      </c>
      <c r="L33" s="34"/>
    </row>
    <row r="34" spans="2:12" s="1" customFormat="1" ht="14.4" customHeight="1">
      <c r="B34" s="34"/>
      <c r="E34" s="28" t="s">
        <v>52</v>
      </c>
      <c r="F34" s="90">
        <f>ROUND((SUM(BF81:BF93)),  0)</f>
        <v>0</v>
      </c>
      <c r="I34" s="91">
        <v>0.12</v>
      </c>
      <c r="J34" s="90">
        <f>ROUND(((SUM(BF81:BF93))*I34),  0)</f>
        <v>0</v>
      </c>
      <c r="L34" s="34"/>
    </row>
    <row r="35" spans="2:12" s="1" customFormat="1" ht="14.4" hidden="1" customHeight="1">
      <c r="B35" s="34"/>
      <c r="E35" s="28" t="s">
        <v>53</v>
      </c>
      <c r="F35" s="90">
        <f>ROUND((SUM(BG81:BG93)),  0)</f>
        <v>0</v>
      </c>
      <c r="I35" s="91">
        <v>0.21</v>
      </c>
      <c r="J35" s="90">
        <f>0</f>
        <v>0</v>
      </c>
      <c r="L35" s="34"/>
    </row>
    <row r="36" spans="2:12" s="1" customFormat="1" ht="14.4" hidden="1" customHeight="1">
      <c r="B36" s="34"/>
      <c r="E36" s="28" t="s">
        <v>54</v>
      </c>
      <c r="F36" s="90">
        <f>ROUND((SUM(BH81:BH93)),  0)</f>
        <v>0</v>
      </c>
      <c r="I36" s="91">
        <v>0.12</v>
      </c>
      <c r="J36" s="90">
        <f>0</f>
        <v>0</v>
      </c>
      <c r="L36" s="34"/>
    </row>
    <row r="37" spans="2:12" s="1" customFormat="1" ht="14.4" hidden="1" customHeight="1">
      <c r="B37" s="34"/>
      <c r="E37" s="28" t="s">
        <v>55</v>
      </c>
      <c r="F37" s="90">
        <f>ROUND((SUM(BI81:BI93)),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304 - Akumulační nádrž</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J81</f>
        <v>0</v>
      </c>
      <c r="L59" s="34"/>
      <c r="AU59" s="18" t="s">
        <v>130</v>
      </c>
    </row>
    <row r="60" spans="2:47" s="8" customFormat="1" ht="24.9" customHeight="1">
      <c r="B60" s="101"/>
      <c r="D60" s="102" t="s">
        <v>2801</v>
      </c>
      <c r="E60" s="103"/>
      <c r="F60" s="103"/>
      <c r="G60" s="103"/>
      <c r="H60" s="103"/>
      <c r="I60" s="103"/>
      <c r="J60" s="104">
        <f>J82</f>
        <v>0</v>
      </c>
      <c r="L60" s="101"/>
    </row>
    <row r="61" spans="2:47" s="9" customFormat="1" ht="19.95" customHeight="1">
      <c r="B61" s="105"/>
      <c r="D61" s="106" t="s">
        <v>2802</v>
      </c>
      <c r="E61" s="107"/>
      <c r="F61" s="107"/>
      <c r="G61" s="107"/>
      <c r="H61" s="107"/>
      <c r="I61" s="107"/>
      <c r="J61" s="108">
        <f>J83</f>
        <v>0</v>
      </c>
      <c r="L61" s="105"/>
    </row>
    <row r="62" spans="2:47" s="1" customFormat="1" ht="21.75" customHeight="1">
      <c r="B62" s="34"/>
      <c r="L62" s="34"/>
    </row>
    <row r="63" spans="2:47" s="1" customFormat="1" ht="6.9" customHeight="1">
      <c r="B63" s="43"/>
      <c r="C63" s="44"/>
      <c r="D63" s="44"/>
      <c r="E63" s="44"/>
      <c r="F63" s="44"/>
      <c r="G63" s="44"/>
      <c r="H63" s="44"/>
      <c r="I63" s="44"/>
      <c r="J63" s="44"/>
      <c r="K63" s="44"/>
      <c r="L63" s="34"/>
    </row>
    <row r="67" spans="2:20" s="1" customFormat="1" ht="6.9" customHeight="1">
      <c r="B67" s="45"/>
      <c r="C67" s="46"/>
      <c r="D67" s="46"/>
      <c r="E67" s="46"/>
      <c r="F67" s="46"/>
      <c r="G67" s="46"/>
      <c r="H67" s="46"/>
      <c r="I67" s="46"/>
      <c r="J67" s="46"/>
      <c r="K67" s="46"/>
      <c r="L67" s="34"/>
    </row>
    <row r="68" spans="2:20" s="1" customFormat="1" ht="24.9" customHeight="1">
      <c r="B68" s="34"/>
      <c r="C68" s="22" t="s">
        <v>135</v>
      </c>
      <c r="L68" s="34"/>
    </row>
    <row r="69" spans="2:20" s="1" customFormat="1" ht="6.9" customHeight="1">
      <c r="B69" s="34"/>
      <c r="L69" s="34"/>
    </row>
    <row r="70" spans="2:20" s="1" customFormat="1" ht="12" customHeight="1">
      <c r="B70" s="34"/>
      <c r="C70" s="28" t="s">
        <v>16</v>
      </c>
      <c r="L70" s="34"/>
    </row>
    <row r="71" spans="2:20" s="1" customFormat="1" ht="16.5" customHeight="1">
      <c r="B71" s="34"/>
      <c r="E71" s="840" t="str">
        <f>E7</f>
        <v>Dostavba sportovně rekreačního areálu Petynka</v>
      </c>
      <c r="F71" s="841"/>
      <c r="G71" s="841"/>
      <c r="H71" s="841"/>
      <c r="L71" s="34"/>
    </row>
    <row r="72" spans="2:20" s="1" customFormat="1" ht="12" customHeight="1">
      <c r="B72" s="34"/>
      <c r="C72" s="28" t="s">
        <v>124</v>
      </c>
      <c r="L72" s="34"/>
    </row>
    <row r="73" spans="2:20" s="1" customFormat="1" ht="16.5" customHeight="1">
      <c r="B73" s="34"/>
      <c r="E73" s="833" t="str">
        <f>E9</f>
        <v>SO 304 - Akumulační nádrž</v>
      </c>
      <c r="F73" s="839"/>
      <c r="G73" s="839"/>
      <c r="H73" s="839"/>
      <c r="L73" s="34"/>
    </row>
    <row r="74" spans="2:20" s="1" customFormat="1" ht="6.9" customHeight="1">
      <c r="B74" s="34"/>
      <c r="L74" s="34"/>
    </row>
    <row r="75" spans="2:20" s="1" customFormat="1" ht="12" customHeight="1">
      <c r="B75" s="34"/>
      <c r="C75" s="28" t="s">
        <v>22</v>
      </c>
      <c r="F75" s="26" t="str">
        <f>F12</f>
        <v>Praha</v>
      </c>
      <c r="I75" s="28" t="s">
        <v>24</v>
      </c>
      <c r="J75" s="51" t="str">
        <f>IF(J12="","",J12)</f>
        <v>24. 3. 2025</v>
      </c>
      <c r="L75" s="34"/>
    </row>
    <row r="76" spans="2:20" s="1" customFormat="1" ht="6.9" customHeight="1">
      <c r="B76" s="34"/>
      <c r="L76" s="34"/>
    </row>
    <row r="77" spans="2:20" s="1" customFormat="1" ht="25.65" customHeight="1">
      <c r="B77" s="34"/>
      <c r="C77" s="28" t="s">
        <v>30</v>
      </c>
      <c r="F77" s="26" t="str">
        <f>E15</f>
        <v>SNEO, a.s.</v>
      </c>
      <c r="I77" s="28" t="s">
        <v>37</v>
      </c>
      <c r="J77" s="32" t="str">
        <f>E21</f>
        <v>Ateliér 11 Hradec Králové s.r.o.</v>
      </c>
      <c r="L77" s="34"/>
    </row>
    <row r="78" spans="2:20" s="1" customFormat="1" ht="15.15" customHeight="1">
      <c r="B78" s="34"/>
      <c r="C78" s="28" t="s">
        <v>35</v>
      </c>
      <c r="F78" s="26" t="str">
        <f>IF(E18="","",E18)</f>
        <v>Vyplň údaj</v>
      </c>
      <c r="I78" s="28" t="s">
        <v>41</v>
      </c>
      <c r="J78" s="32" t="str">
        <f>E24</f>
        <v xml:space="preserve"> </v>
      </c>
      <c r="L78" s="34"/>
    </row>
    <row r="79" spans="2:20" s="1" customFormat="1" ht="10.35" customHeight="1">
      <c r="B79" s="34"/>
      <c r="L79" s="34"/>
    </row>
    <row r="80" spans="2:20" s="10" customFormat="1" ht="29.25" customHeight="1">
      <c r="B80" s="109"/>
      <c r="C80" s="110" t="s">
        <v>136</v>
      </c>
      <c r="D80" s="111" t="s">
        <v>65</v>
      </c>
      <c r="E80" s="111" t="s">
        <v>61</v>
      </c>
      <c r="F80" s="111" t="s">
        <v>62</v>
      </c>
      <c r="G80" s="111" t="s">
        <v>137</v>
      </c>
      <c r="H80" s="111" t="s">
        <v>138</v>
      </c>
      <c r="I80" s="111" t="s">
        <v>139</v>
      </c>
      <c r="J80" s="111" t="s">
        <v>129</v>
      </c>
      <c r="K80" s="112" t="s">
        <v>140</v>
      </c>
      <c r="L80" s="109"/>
      <c r="M80" s="58" t="s">
        <v>32</v>
      </c>
      <c r="N80" s="59" t="s">
        <v>50</v>
      </c>
      <c r="O80" s="59" t="s">
        <v>141</v>
      </c>
      <c r="P80" s="59" t="s">
        <v>142</v>
      </c>
      <c r="Q80" s="59" t="s">
        <v>143</v>
      </c>
      <c r="R80" s="59" t="s">
        <v>144</v>
      </c>
      <c r="S80" s="59" t="s">
        <v>145</v>
      </c>
      <c r="T80" s="60" t="s">
        <v>146</v>
      </c>
    </row>
    <row r="81" spans="2:65" s="1" customFormat="1" ht="22.8" customHeight="1">
      <c r="B81" s="34"/>
      <c r="C81" s="63" t="s">
        <v>147</v>
      </c>
      <c r="J81" s="113">
        <f>BK81</f>
        <v>0</v>
      </c>
      <c r="L81" s="34"/>
      <c r="M81" s="61"/>
      <c r="N81" s="52"/>
      <c r="O81" s="52"/>
      <c r="P81" s="114">
        <f>P82</f>
        <v>0</v>
      </c>
      <c r="Q81" s="52"/>
      <c r="R81" s="114">
        <f>R82</f>
        <v>0</v>
      </c>
      <c r="S81" s="52"/>
      <c r="T81" s="115">
        <f>T82</f>
        <v>0</v>
      </c>
      <c r="AT81" s="18" t="s">
        <v>79</v>
      </c>
      <c r="AU81" s="18" t="s">
        <v>130</v>
      </c>
      <c r="BK81" s="116">
        <f>BK82</f>
        <v>0</v>
      </c>
    </row>
    <row r="82" spans="2:65" s="11" customFormat="1" ht="25.95" customHeight="1">
      <c r="B82" s="117"/>
      <c r="D82" s="118" t="s">
        <v>79</v>
      </c>
      <c r="E82" s="119" t="s">
        <v>2763</v>
      </c>
      <c r="F82" s="119" t="s">
        <v>2800</v>
      </c>
      <c r="I82" s="120"/>
      <c r="J82" s="121">
        <f>BK82</f>
        <v>0</v>
      </c>
      <c r="L82" s="117"/>
      <c r="M82" s="122"/>
      <c r="P82" s="123">
        <f>P83</f>
        <v>0</v>
      </c>
      <c r="R82" s="123">
        <f>R83</f>
        <v>0</v>
      </c>
      <c r="T82" s="124">
        <f>T83</f>
        <v>0</v>
      </c>
      <c r="AR82" s="118" t="s">
        <v>157</v>
      </c>
      <c r="AT82" s="125" t="s">
        <v>79</v>
      </c>
      <c r="AU82" s="125" t="s">
        <v>80</v>
      </c>
      <c r="AY82" s="118" t="s">
        <v>150</v>
      </c>
      <c r="BK82" s="126">
        <f>BK83</f>
        <v>0</v>
      </c>
    </row>
    <row r="83" spans="2:65" s="11" customFormat="1" ht="22.8" customHeight="1">
      <c r="B83" s="117"/>
      <c r="D83" s="118" t="s">
        <v>79</v>
      </c>
      <c r="E83" s="127" t="s">
        <v>2765</v>
      </c>
      <c r="F83" s="127" t="s">
        <v>109</v>
      </c>
      <c r="I83" s="120"/>
      <c r="J83" s="128">
        <f>BK83</f>
        <v>0</v>
      </c>
      <c r="L83" s="117"/>
      <c r="M83" s="122"/>
      <c r="P83" s="123">
        <f>SUM(P84:P93)</f>
        <v>0</v>
      </c>
      <c r="R83" s="123">
        <f>SUM(R84:R93)</f>
        <v>0</v>
      </c>
      <c r="T83" s="124">
        <f>SUM(T84:T93)</f>
        <v>0</v>
      </c>
      <c r="AR83" s="118" t="s">
        <v>157</v>
      </c>
      <c r="AT83" s="125" t="s">
        <v>79</v>
      </c>
      <c r="AU83" s="125" t="s">
        <v>40</v>
      </c>
      <c r="AY83" s="118" t="s">
        <v>150</v>
      </c>
      <c r="BK83" s="126">
        <f>SUM(BK84:BK93)</f>
        <v>0</v>
      </c>
    </row>
    <row r="84" spans="2:65" s="1" customFormat="1" ht="16.5" customHeight="1">
      <c r="B84" s="34"/>
      <c r="C84" s="129" t="s">
        <v>40</v>
      </c>
      <c r="D84" s="129" t="s">
        <v>152</v>
      </c>
      <c r="E84" s="130" t="s">
        <v>2803</v>
      </c>
      <c r="F84" s="131" t="s">
        <v>2736</v>
      </c>
      <c r="G84" s="132" t="s">
        <v>165</v>
      </c>
      <c r="H84" s="133">
        <v>108</v>
      </c>
      <c r="I84" s="134"/>
      <c r="J84" s="135">
        <f>ROUND(I84*H84,2)</f>
        <v>0</v>
      </c>
      <c r="K84" s="131" t="s">
        <v>32</v>
      </c>
      <c r="L84" s="34"/>
      <c r="M84" s="136" t="s">
        <v>32</v>
      </c>
      <c r="N84" s="137" t="s">
        <v>51</v>
      </c>
      <c r="P84" s="138">
        <f>O84*H84</f>
        <v>0</v>
      </c>
      <c r="Q84" s="138">
        <v>0</v>
      </c>
      <c r="R84" s="138">
        <f>Q84*H84</f>
        <v>0</v>
      </c>
      <c r="S84" s="138">
        <v>0</v>
      </c>
      <c r="T84" s="139">
        <f>S84*H84</f>
        <v>0</v>
      </c>
      <c r="AR84" s="140" t="s">
        <v>2769</v>
      </c>
      <c r="AT84" s="140" t="s">
        <v>152</v>
      </c>
      <c r="AU84" s="140" t="s">
        <v>89</v>
      </c>
      <c r="AY84" s="18" t="s">
        <v>150</v>
      </c>
      <c r="BE84" s="141">
        <f>IF(N84="základní",J84,0)</f>
        <v>0</v>
      </c>
      <c r="BF84" s="141">
        <f>IF(N84="snížená",J84,0)</f>
        <v>0</v>
      </c>
      <c r="BG84" s="141">
        <f>IF(N84="zákl. přenesená",J84,0)</f>
        <v>0</v>
      </c>
      <c r="BH84" s="141">
        <f>IF(N84="sníž. přenesená",J84,0)</f>
        <v>0</v>
      </c>
      <c r="BI84" s="141">
        <f>IF(N84="nulová",J84,0)</f>
        <v>0</v>
      </c>
      <c r="BJ84" s="18" t="s">
        <v>40</v>
      </c>
      <c r="BK84" s="141">
        <f>ROUND(I84*H84,2)</f>
        <v>0</v>
      </c>
      <c r="BL84" s="18" t="s">
        <v>2769</v>
      </c>
      <c r="BM84" s="140" t="s">
        <v>89</v>
      </c>
    </row>
    <row r="85" spans="2:65" s="13" customFormat="1">
      <c r="B85" s="149"/>
      <c r="D85" s="143" t="s">
        <v>159</v>
      </c>
      <c r="E85" s="150" t="s">
        <v>32</v>
      </c>
      <c r="F85" s="151" t="s">
        <v>2804</v>
      </c>
      <c r="H85" s="152">
        <v>108</v>
      </c>
      <c r="I85" s="153"/>
      <c r="L85" s="149"/>
      <c r="M85" s="154"/>
      <c r="T85" s="155"/>
      <c r="AT85" s="150" t="s">
        <v>159</v>
      </c>
      <c r="AU85" s="150" t="s">
        <v>89</v>
      </c>
      <c r="AV85" s="13" t="s">
        <v>89</v>
      </c>
      <c r="AW85" s="13" t="s">
        <v>38</v>
      </c>
      <c r="AX85" s="13" t="s">
        <v>80</v>
      </c>
      <c r="AY85" s="150" t="s">
        <v>150</v>
      </c>
    </row>
    <row r="86" spans="2:65" s="14" customFormat="1">
      <c r="B86" s="156"/>
      <c r="D86" s="143" t="s">
        <v>159</v>
      </c>
      <c r="E86" s="157" t="s">
        <v>32</v>
      </c>
      <c r="F86" s="158" t="s">
        <v>162</v>
      </c>
      <c r="H86" s="159">
        <v>108</v>
      </c>
      <c r="I86" s="160"/>
      <c r="L86" s="156"/>
      <c r="M86" s="161"/>
      <c r="T86" s="162"/>
      <c r="AT86" s="157" t="s">
        <v>159</v>
      </c>
      <c r="AU86" s="157" t="s">
        <v>89</v>
      </c>
      <c r="AV86" s="14" t="s">
        <v>157</v>
      </c>
      <c r="AW86" s="14" t="s">
        <v>38</v>
      </c>
      <c r="AX86" s="14" t="s">
        <v>40</v>
      </c>
      <c r="AY86" s="157" t="s">
        <v>150</v>
      </c>
    </row>
    <row r="87" spans="2:65" s="1" customFormat="1" ht="16.5" customHeight="1">
      <c r="B87" s="34"/>
      <c r="C87" s="129" t="s">
        <v>89</v>
      </c>
      <c r="D87" s="129" t="s">
        <v>152</v>
      </c>
      <c r="E87" s="130" t="s">
        <v>2805</v>
      </c>
      <c r="F87" s="131" t="s">
        <v>2806</v>
      </c>
      <c r="G87" s="132" t="s">
        <v>155</v>
      </c>
      <c r="H87" s="133">
        <v>35</v>
      </c>
      <c r="I87" s="134"/>
      <c r="J87" s="135">
        <f>ROUND(I87*H87,2)</f>
        <v>0</v>
      </c>
      <c r="K87" s="131" t="s">
        <v>32</v>
      </c>
      <c r="L87" s="34"/>
      <c r="M87" s="136" t="s">
        <v>32</v>
      </c>
      <c r="N87" s="137" t="s">
        <v>51</v>
      </c>
      <c r="P87" s="138">
        <f>O87*H87</f>
        <v>0</v>
      </c>
      <c r="Q87" s="138">
        <v>0</v>
      </c>
      <c r="R87" s="138">
        <f>Q87*H87</f>
        <v>0</v>
      </c>
      <c r="S87" s="138">
        <v>0</v>
      </c>
      <c r="T87" s="139">
        <f>S87*H87</f>
        <v>0</v>
      </c>
      <c r="AR87" s="140" t="s">
        <v>2769</v>
      </c>
      <c r="AT87" s="140" t="s">
        <v>152</v>
      </c>
      <c r="AU87" s="140" t="s">
        <v>89</v>
      </c>
      <c r="AY87" s="18" t="s">
        <v>150</v>
      </c>
      <c r="BE87" s="141">
        <f>IF(N87="základní",J87,0)</f>
        <v>0</v>
      </c>
      <c r="BF87" s="141">
        <f>IF(N87="snížená",J87,0)</f>
        <v>0</v>
      </c>
      <c r="BG87" s="141">
        <f>IF(N87="zákl. přenesená",J87,0)</f>
        <v>0</v>
      </c>
      <c r="BH87" s="141">
        <f>IF(N87="sníž. přenesená",J87,0)</f>
        <v>0</v>
      </c>
      <c r="BI87" s="141">
        <f>IF(N87="nulová",J87,0)</f>
        <v>0</v>
      </c>
      <c r="BJ87" s="18" t="s">
        <v>40</v>
      </c>
      <c r="BK87" s="141">
        <f>ROUND(I87*H87,2)</f>
        <v>0</v>
      </c>
      <c r="BL87" s="18" t="s">
        <v>2769</v>
      </c>
      <c r="BM87" s="140" t="s">
        <v>157</v>
      </c>
    </row>
    <row r="88" spans="2:65" s="13" customFormat="1">
      <c r="B88" s="149"/>
      <c r="D88" s="143" t="s">
        <v>159</v>
      </c>
      <c r="E88" s="150" t="s">
        <v>32</v>
      </c>
      <c r="F88" s="151" t="s">
        <v>2807</v>
      </c>
      <c r="H88" s="152">
        <v>35</v>
      </c>
      <c r="I88" s="153"/>
      <c r="L88" s="149"/>
      <c r="M88" s="154"/>
      <c r="T88" s="155"/>
      <c r="AT88" s="150" t="s">
        <v>159</v>
      </c>
      <c r="AU88" s="150" t="s">
        <v>89</v>
      </c>
      <c r="AV88" s="13" t="s">
        <v>89</v>
      </c>
      <c r="AW88" s="13" t="s">
        <v>38</v>
      </c>
      <c r="AX88" s="13" t="s">
        <v>80</v>
      </c>
      <c r="AY88" s="150" t="s">
        <v>150</v>
      </c>
    </row>
    <row r="89" spans="2:65" s="14" customFormat="1">
      <c r="B89" s="156"/>
      <c r="D89" s="143" t="s">
        <v>159</v>
      </c>
      <c r="E89" s="157" t="s">
        <v>32</v>
      </c>
      <c r="F89" s="158" t="s">
        <v>162</v>
      </c>
      <c r="H89" s="159">
        <v>35</v>
      </c>
      <c r="I89" s="160"/>
      <c r="L89" s="156"/>
      <c r="M89" s="161"/>
      <c r="T89" s="162"/>
      <c r="AT89" s="157" t="s">
        <v>159</v>
      </c>
      <c r="AU89" s="157" t="s">
        <v>89</v>
      </c>
      <c r="AV89" s="14" t="s">
        <v>157</v>
      </c>
      <c r="AW89" s="14" t="s">
        <v>38</v>
      </c>
      <c r="AX89" s="14" t="s">
        <v>40</v>
      </c>
      <c r="AY89" s="157" t="s">
        <v>150</v>
      </c>
    </row>
    <row r="90" spans="2:65" s="1" customFormat="1" ht="16.5" customHeight="1">
      <c r="B90" s="34"/>
      <c r="C90" s="129" t="s">
        <v>168</v>
      </c>
      <c r="D90" s="129" t="s">
        <v>152</v>
      </c>
      <c r="E90" s="130" t="s">
        <v>2808</v>
      </c>
      <c r="F90" s="131" t="s">
        <v>2809</v>
      </c>
      <c r="G90" s="132" t="s">
        <v>2778</v>
      </c>
      <c r="H90" s="133">
        <v>1</v>
      </c>
      <c r="I90" s="134"/>
      <c r="J90" s="135">
        <f>ROUND(I90*H90,2)</f>
        <v>0</v>
      </c>
      <c r="K90" s="131" t="s">
        <v>32</v>
      </c>
      <c r="L90" s="34"/>
      <c r="M90" s="136" t="s">
        <v>32</v>
      </c>
      <c r="N90" s="137" t="s">
        <v>51</v>
      </c>
      <c r="P90" s="138">
        <f>O90*H90</f>
        <v>0</v>
      </c>
      <c r="Q90" s="138">
        <v>0</v>
      </c>
      <c r="R90" s="138">
        <f>Q90*H90</f>
        <v>0</v>
      </c>
      <c r="S90" s="138">
        <v>0</v>
      </c>
      <c r="T90" s="139">
        <f>S90*H90</f>
        <v>0</v>
      </c>
      <c r="AR90" s="140" t="s">
        <v>2769</v>
      </c>
      <c r="AT90" s="140" t="s">
        <v>152</v>
      </c>
      <c r="AU90" s="140" t="s">
        <v>89</v>
      </c>
      <c r="AY90" s="18" t="s">
        <v>150</v>
      </c>
      <c r="BE90" s="141">
        <f>IF(N90="základní",J90,0)</f>
        <v>0</v>
      </c>
      <c r="BF90" s="141">
        <f>IF(N90="snížená",J90,0)</f>
        <v>0</v>
      </c>
      <c r="BG90" s="141">
        <f>IF(N90="zákl. přenesená",J90,0)</f>
        <v>0</v>
      </c>
      <c r="BH90" s="141">
        <f>IF(N90="sníž. přenesená",J90,0)</f>
        <v>0</v>
      </c>
      <c r="BI90" s="141">
        <f>IF(N90="nulová",J90,0)</f>
        <v>0</v>
      </c>
      <c r="BJ90" s="18" t="s">
        <v>40</v>
      </c>
      <c r="BK90" s="141">
        <f>ROUND(I90*H90,2)</f>
        <v>0</v>
      </c>
      <c r="BL90" s="18" t="s">
        <v>2769</v>
      </c>
      <c r="BM90" s="140" t="s">
        <v>190</v>
      </c>
    </row>
    <row r="91" spans="2:65" s="1" customFormat="1" ht="16.5" customHeight="1">
      <c r="B91" s="34"/>
      <c r="C91" s="129" t="s">
        <v>157</v>
      </c>
      <c r="D91" s="129" t="s">
        <v>152</v>
      </c>
      <c r="E91" s="130" t="s">
        <v>2810</v>
      </c>
      <c r="F91" s="131" t="s">
        <v>2811</v>
      </c>
      <c r="G91" s="132" t="s">
        <v>2778</v>
      </c>
      <c r="H91" s="133">
        <v>1</v>
      </c>
      <c r="I91" s="134"/>
      <c r="J91" s="135">
        <f>ROUND(I91*H91,2)</f>
        <v>0</v>
      </c>
      <c r="K91" s="131" t="s">
        <v>32</v>
      </c>
      <c r="L91" s="34"/>
      <c r="M91" s="136" t="s">
        <v>32</v>
      </c>
      <c r="N91" s="137" t="s">
        <v>51</v>
      </c>
      <c r="P91" s="138">
        <f>O91*H91</f>
        <v>0</v>
      </c>
      <c r="Q91" s="138">
        <v>0</v>
      </c>
      <c r="R91" s="138">
        <f>Q91*H91</f>
        <v>0</v>
      </c>
      <c r="S91" s="138">
        <v>0</v>
      </c>
      <c r="T91" s="139">
        <f>S91*H91</f>
        <v>0</v>
      </c>
      <c r="AR91" s="140" t="s">
        <v>2769</v>
      </c>
      <c r="AT91" s="140" t="s">
        <v>152</v>
      </c>
      <c r="AU91" s="140" t="s">
        <v>89</v>
      </c>
      <c r="AY91" s="18" t="s">
        <v>150</v>
      </c>
      <c r="BE91" s="141">
        <f>IF(N91="základní",J91,0)</f>
        <v>0</v>
      </c>
      <c r="BF91" s="141">
        <f>IF(N91="snížená",J91,0)</f>
        <v>0</v>
      </c>
      <c r="BG91" s="141">
        <f>IF(N91="zákl. přenesená",J91,0)</f>
        <v>0</v>
      </c>
      <c r="BH91" s="141">
        <f>IF(N91="sníž. přenesená",J91,0)</f>
        <v>0</v>
      </c>
      <c r="BI91" s="141">
        <f>IF(N91="nulová",J91,0)</f>
        <v>0</v>
      </c>
      <c r="BJ91" s="18" t="s">
        <v>40</v>
      </c>
      <c r="BK91" s="141">
        <f>ROUND(I91*H91,2)</f>
        <v>0</v>
      </c>
      <c r="BL91" s="18" t="s">
        <v>2769</v>
      </c>
      <c r="BM91" s="140" t="s">
        <v>204</v>
      </c>
    </row>
    <row r="92" spans="2:65" s="1" customFormat="1" ht="16.5" customHeight="1">
      <c r="B92" s="34"/>
      <c r="C92" s="129" t="s">
        <v>183</v>
      </c>
      <c r="D92" s="129" t="s">
        <v>152</v>
      </c>
      <c r="E92" s="130" t="s">
        <v>2812</v>
      </c>
      <c r="F92" s="131" t="s">
        <v>2813</v>
      </c>
      <c r="G92" s="132" t="s">
        <v>2778</v>
      </c>
      <c r="H92" s="133">
        <v>1</v>
      </c>
      <c r="I92" s="134"/>
      <c r="J92" s="135">
        <f>ROUND(I92*H92,2)</f>
        <v>0</v>
      </c>
      <c r="K92" s="131" t="s">
        <v>32</v>
      </c>
      <c r="L92" s="34"/>
      <c r="M92" s="136" t="s">
        <v>32</v>
      </c>
      <c r="N92" s="137" t="s">
        <v>51</v>
      </c>
      <c r="P92" s="138">
        <f>O92*H92</f>
        <v>0</v>
      </c>
      <c r="Q92" s="138">
        <v>0</v>
      </c>
      <c r="R92" s="138">
        <f>Q92*H92</f>
        <v>0</v>
      </c>
      <c r="S92" s="138">
        <v>0</v>
      </c>
      <c r="T92" s="139">
        <f>S92*H92</f>
        <v>0</v>
      </c>
      <c r="AR92" s="140" t="s">
        <v>2769</v>
      </c>
      <c r="AT92" s="140" t="s">
        <v>152</v>
      </c>
      <c r="AU92" s="140" t="s">
        <v>89</v>
      </c>
      <c r="AY92" s="18" t="s">
        <v>150</v>
      </c>
      <c r="BE92" s="141">
        <f>IF(N92="základní",J92,0)</f>
        <v>0</v>
      </c>
      <c r="BF92" s="141">
        <f>IF(N92="snížená",J92,0)</f>
        <v>0</v>
      </c>
      <c r="BG92" s="141">
        <f>IF(N92="zákl. přenesená",J92,0)</f>
        <v>0</v>
      </c>
      <c r="BH92" s="141">
        <f>IF(N92="sníž. přenesená",J92,0)</f>
        <v>0</v>
      </c>
      <c r="BI92" s="141">
        <f>IF(N92="nulová",J92,0)</f>
        <v>0</v>
      </c>
      <c r="BJ92" s="18" t="s">
        <v>40</v>
      </c>
      <c r="BK92" s="141">
        <f>ROUND(I92*H92,2)</f>
        <v>0</v>
      </c>
      <c r="BL92" s="18" t="s">
        <v>2769</v>
      </c>
      <c r="BM92" s="140" t="s">
        <v>214</v>
      </c>
    </row>
    <row r="93" spans="2:65" s="1" customFormat="1" ht="16.5" customHeight="1">
      <c r="B93" s="34"/>
      <c r="C93" s="129" t="s">
        <v>190</v>
      </c>
      <c r="D93" s="129" t="s">
        <v>152</v>
      </c>
      <c r="E93" s="130" t="s">
        <v>2814</v>
      </c>
      <c r="F93" s="131" t="s">
        <v>2815</v>
      </c>
      <c r="G93" s="132" t="s">
        <v>2733</v>
      </c>
      <c r="H93" s="133">
        <v>1</v>
      </c>
      <c r="I93" s="134"/>
      <c r="J93" s="135">
        <f>ROUND(I93*H93,2)</f>
        <v>0</v>
      </c>
      <c r="K93" s="131" t="s">
        <v>32</v>
      </c>
      <c r="L93" s="34"/>
      <c r="M93" s="189" t="s">
        <v>32</v>
      </c>
      <c r="N93" s="190" t="s">
        <v>51</v>
      </c>
      <c r="O93" s="191"/>
      <c r="P93" s="192">
        <f>O93*H93</f>
        <v>0</v>
      </c>
      <c r="Q93" s="192">
        <v>0</v>
      </c>
      <c r="R93" s="192">
        <f>Q93*H93</f>
        <v>0</v>
      </c>
      <c r="S93" s="192">
        <v>0</v>
      </c>
      <c r="T93" s="193">
        <f>S93*H93</f>
        <v>0</v>
      </c>
      <c r="AR93" s="140" t="s">
        <v>2769</v>
      </c>
      <c r="AT93" s="140" t="s">
        <v>152</v>
      </c>
      <c r="AU93" s="140" t="s">
        <v>89</v>
      </c>
      <c r="AY93" s="18" t="s">
        <v>150</v>
      </c>
      <c r="BE93" s="141">
        <f>IF(N93="základní",J93,0)</f>
        <v>0</v>
      </c>
      <c r="BF93" s="141">
        <f>IF(N93="snížená",J93,0)</f>
        <v>0</v>
      </c>
      <c r="BG93" s="141">
        <f>IF(N93="zákl. přenesená",J93,0)</f>
        <v>0</v>
      </c>
      <c r="BH93" s="141">
        <f>IF(N93="sníž. přenesená",J93,0)</f>
        <v>0</v>
      </c>
      <c r="BI93" s="141">
        <f>IF(N93="nulová",J93,0)</f>
        <v>0</v>
      </c>
      <c r="BJ93" s="18" t="s">
        <v>40</v>
      </c>
      <c r="BK93" s="141">
        <f>ROUND(I93*H93,2)</f>
        <v>0</v>
      </c>
      <c r="BL93" s="18" t="s">
        <v>2769</v>
      </c>
      <c r="BM93" s="140" t="s">
        <v>8</v>
      </c>
    </row>
    <row r="94" spans="2:65" s="1" customFormat="1" ht="6.9" customHeight="1">
      <c r="B94" s="43"/>
      <c r="C94" s="44"/>
      <c r="D94" s="44"/>
      <c r="E94" s="44"/>
      <c r="F94" s="44"/>
      <c r="G94" s="44"/>
      <c r="H94" s="44"/>
      <c r="I94" s="44"/>
      <c r="J94" s="44"/>
      <c r="K94" s="44"/>
      <c r="L94" s="34"/>
    </row>
  </sheetData>
  <sheetProtection algorithmName="SHA-512" hashValue="gzvMsStSvQbp9WZPZSV7b3ZhueufFNbFYjSPZeCh4lijWw/bBOGSka9wtRc/jIXa6/MznDPUBXEbTHD5oq/vKw==" saltValue="HEEuMWkqYxzOF3PFnbL2gungm5jwTkRfp0QJxVQBUzl/FWqfdSjxm5fFDuDCUhbHuahg5TuuClYfLfNcDfuAmA==" spinCount="100000" sheet="1" objects="1" scenarios="1" formatColumns="0" formatRows="0" autoFilter="0"/>
  <autoFilter ref="C80:K93" xr:uid="{00000000-0009-0000-0000-00000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04"/>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113</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2816</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ROUND(J83,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ROUND((SUM(BE83:BE103)),  0)</f>
        <v>0</v>
      </c>
      <c r="I33" s="91">
        <v>0.21</v>
      </c>
      <c r="J33" s="90">
        <f>ROUND(((SUM(BE83:BE103))*I33),  0)</f>
        <v>0</v>
      </c>
      <c r="L33" s="34"/>
    </row>
    <row r="34" spans="2:12" s="1" customFormat="1" ht="14.4" customHeight="1">
      <c r="B34" s="34"/>
      <c r="E34" s="28" t="s">
        <v>52</v>
      </c>
      <c r="F34" s="90">
        <f>ROUND((SUM(BF83:BF103)),  0)</f>
        <v>0</v>
      </c>
      <c r="I34" s="91">
        <v>0.12</v>
      </c>
      <c r="J34" s="90">
        <f>ROUND(((SUM(BF83:BF103))*I34),  0)</f>
        <v>0</v>
      </c>
      <c r="L34" s="34"/>
    </row>
    <row r="35" spans="2:12" s="1" customFormat="1" ht="14.4" hidden="1" customHeight="1">
      <c r="B35" s="34"/>
      <c r="E35" s="28" t="s">
        <v>53</v>
      </c>
      <c r="F35" s="90">
        <f>ROUND((SUM(BG83:BG103)),  0)</f>
        <v>0</v>
      </c>
      <c r="I35" s="91">
        <v>0.21</v>
      </c>
      <c r="J35" s="90">
        <f>0</f>
        <v>0</v>
      </c>
      <c r="L35" s="34"/>
    </row>
    <row r="36" spans="2:12" s="1" customFormat="1" ht="14.4" hidden="1" customHeight="1">
      <c r="B36" s="34"/>
      <c r="E36" s="28" t="s">
        <v>54</v>
      </c>
      <c r="F36" s="90">
        <f>ROUND((SUM(BH83:BH103)),  0)</f>
        <v>0</v>
      </c>
      <c r="I36" s="91">
        <v>0.12</v>
      </c>
      <c r="J36" s="90">
        <f>0</f>
        <v>0</v>
      </c>
      <c r="L36" s="34"/>
    </row>
    <row r="37" spans="2:12" s="1" customFormat="1" ht="14.4" hidden="1" customHeight="1">
      <c r="B37" s="34"/>
      <c r="E37" s="28" t="s">
        <v>55</v>
      </c>
      <c r="F37" s="90">
        <f>ROUND((SUM(BI83:BI103)),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305 - Splašková kanalizace</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J83</f>
        <v>0</v>
      </c>
      <c r="L59" s="34"/>
      <c r="AU59" s="18" t="s">
        <v>130</v>
      </c>
    </row>
    <row r="60" spans="2:47" s="8" customFormat="1" ht="24.9" customHeight="1">
      <c r="B60" s="101"/>
      <c r="D60" s="102" t="s">
        <v>131</v>
      </c>
      <c r="E60" s="103"/>
      <c r="F60" s="103"/>
      <c r="G60" s="103"/>
      <c r="H60" s="103"/>
      <c r="I60" s="103"/>
      <c r="J60" s="104">
        <f>J84</f>
        <v>0</v>
      </c>
      <c r="L60" s="101"/>
    </row>
    <row r="61" spans="2:47" s="9" customFormat="1" ht="19.95" customHeight="1">
      <c r="B61" s="105"/>
      <c r="D61" s="106" t="s">
        <v>2817</v>
      </c>
      <c r="E61" s="107"/>
      <c r="F61" s="107"/>
      <c r="G61" s="107"/>
      <c r="H61" s="107"/>
      <c r="I61" s="107"/>
      <c r="J61" s="108">
        <f>J85</f>
        <v>0</v>
      </c>
      <c r="L61" s="105"/>
    </row>
    <row r="62" spans="2:47" s="9" customFormat="1" ht="19.95" customHeight="1">
      <c r="B62" s="105"/>
      <c r="D62" s="106" t="s">
        <v>2818</v>
      </c>
      <c r="E62" s="107"/>
      <c r="F62" s="107"/>
      <c r="G62" s="107"/>
      <c r="H62" s="107"/>
      <c r="I62" s="107"/>
      <c r="J62" s="108">
        <f>J90</f>
        <v>0</v>
      </c>
      <c r="L62" s="105"/>
    </row>
    <row r="63" spans="2:47" s="9" customFormat="1" ht="19.95" customHeight="1">
      <c r="B63" s="105"/>
      <c r="D63" s="106" t="s">
        <v>2819</v>
      </c>
      <c r="E63" s="107"/>
      <c r="F63" s="107"/>
      <c r="G63" s="107"/>
      <c r="H63" s="107"/>
      <c r="I63" s="107"/>
      <c r="J63" s="108">
        <f>J97</f>
        <v>0</v>
      </c>
      <c r="L63" s="105"/>
    </row>
    <row r="64" spans="2:47" s="1" customFormat="1" ht="21.75" customHeight="1">
      <c r="B64" s="34"/>
      <c r="L64" s="34"/>
    </row>
    <row r="65" spans="2:12" s="1" customFormat="1" ht="6.9" customHeight="1">
      <c r="B65" s="43"/>
      <c r="C65" s="44"/>
      <c r="D65" s="44"/>
      <c r="E65" s="44"/>
      <c r="F65" s="44"/>
      <c r="G65" s="44"/>
      <c r="H65" s="44"/>
      <c r="I65" s="44"/>
      <c r="J65" s="44"/>
      <c r="K65" s="44"/>
      <c r="L65" s="34"/>
    </row>
    <row r="69" spans="2:12" s="1" customFormat="1" ht="6.9" customHeight="1">
      <c r="B69" s="45"/>
      <c r="C69" s="46"/>
      <c r="D69" s="46"/>
      <c r="E69" s="46"/>
      <c r="F69" s="46"/>
      <c r="G69" s="46"/>
      <c r="H69" s="46"/>
      <c r="I69" s="46"/>
      <c r="J69" s="46"/>
      <c r="K69" s="46"/>
      <c r="L69" s="34"/>
    </row>
    <row r="70" spans="2:12" s="1" customFormat="1" ht="24.9" customHeight="1">
      <c r="B70" s="34"/>
      <c r="C70" s="22" t="s">
        <v>135</v>
      </c>
      <c r="L70" s="34"/>
    </row>
    <row r="71" spans="2:12" s="1" customFormat="1" ht="6.9" customHeight="1">
      <c r="B71" s="34"/>
      <c r="L71" s="34"/>
    </row>
    <row r="72" spans="2:12" s="1" customFormat="1" ht="12" customHeight="1">
      <c r="B72" s="34"/>
      <c r="C72" s="28" t="s">
        <v>16</v>
      </c>
      <c r="L72" s="34"/>
    </row>
    <row r="73" spans="2:12" s="1" customFormat="1" ht="16.5" customHeight="1">
      <c r="B73" s="34"/>
      <c r="E73" s="840" t="str">
        <f>E7</f>
        <v>Dostavba sportovně rekreačního areálu Petynka</v>
      </c>
      <c r="F73" s="841"/>
      <c r="G73" s="841"/>
      <c r="H73" s="841"/>
      <c r="L73" s="34"/>
    </row>
    <row r="74" spans="2:12" s="1" customFormat="1" ht="12" customHeight="1">
      <c r="B74" s="34"/>
      <c r="C74" s="28" t="s">
        <v>124</v>
      </c>
      <c r="L74" s="34"/>
    </row>
    <row r="75" spans="2:12" s="1" customFormat="1" ht="16.5" customHeight="1">
      <c r="B75" s="34"/>
      <c r="E75" s="833" t="str">
        <f>E9</f>
        <v>SO 305 - Splašková kanalizace</v>
      </c>
      <c r="F75" s="839"/>
      <c r="G75" s="839"/>
      <c r="H75" s="839"/>
      <c r="L75" s="34"/>
    </row>
    <row r="76" spans="2:12" s="1" customFormat="1" ht="6.9" customHeight="1">
      <c r="B76" s="34"/>
      <c r="L76" s="34"/>
    </row>
    <row r="77" spans="2:12" s="1" customFormat="1" ht="12" customHeight="1">
      <c r="B77" s="34"/>
      <c r="C77" s="28" t="s">
        <v>22</v>
      </c>
      <c r="F77" s="26" t="str">
        <f>F12</f>
        <v>Praha</v>
      </c>
      <c r="I77" s="28" t="s">
        <v>24</v>
      </c>
      <c r="J77" s="51" t="str">
        <f>IF(J12="","",J12)</f>
        <v>24. 3. 2025</v>
      </c>
      <c r="L77" s="34"/>
    </row>
    <row r="78" spans="2:12" s="1" customFormat="1" ht="6.9" customHeight="1">
      <c r="B78" s="34"/>
      <c r="L78" s="34"/>
    </row>
    <row r="79" spans="2:12" s="1" customFormat="1" ht="25.65" customHeight="1">
      <c r="B79" s="34"/>
      <c r="C79" s="28" t="s">
        <v>30</v>
      </c>
      <c r="F79" s="26" t="str">
        <f>E15</f>
        <v>SNEO, a.s.</v>
      </c>
      <c r="I79" s="28" t="s">
        <v>37</v>
      </c>
      <c r="J79" s="32" t="str">
        <f>E21</f>
        <v>Ateliér 11 Hradec Králové s.r.o.</v>
      </c>
      <c r="L79" s="34"/>
    </row>
    <row r="80" spans="2:12" s="1" customFormat="1" ht="15.15" customHeight="1">
      <c r="B80" s="34"/>
      <c r="C80" s="28" t="s">
        <v>35</v>
      </c>
      <c r="F80" s="26" t="str">
        <f>IF(E18="","",E18)</f>
        <v>Vyplň údaj</v>
      </c>
      <c r="I80" s="28" t="s">
        <v>41</v>
      </c>
      <c r="J80" s="32" t="str">
        <f>E24</f>
        <v xml:space="preserve"> </v>
      </c>
      <c r="L80" s="34"/>
    </row>
    <row r="81" spans="2:65" s="1" customFormat="1" ht="10.35" customHeight="1">
      <c r="B81" s="34"/>
      <c r="L81" s="34"/>
    </row>
    <row r="82" spans="2:65" s="10" customFormat="1" ht="29.25" customHeight="1">
      <c r="B82" s="109"/>
      <c r="C82" s="110" t="s">
        <v>136</v>
      </c>
      <c r="D82" s="111" t="s">
        <v>65</v>
      </c>
      <c r="E82" s="111" t="s">
        <v>61</v>
      </c>
      <c r="F82" s="111" t="s">
        <v>62</v>
      </c>
      <c r="G82" s="111" t="s">
        <v>137</v>
      </c>
      <c r="H82" s="111" t="s">
        <v>138</v>
      </c>
      <c r="I82" s="111" t="s">
        <v>139</v>
      </c>
      <c r="J82" s="111" t="s">
        <v>129</v>
      </c>
      <c r="K82" s="112" t="s">
        <v>140</v>
      </c>
      <c r="L82" s="109"/>
      <c r="M82" s="58" t="s">
        <v>32</v>
      </c>
      <c r="N82" s="59" t="s">
        <v>50</v>
      </c>
      <c r="O82" s="59" t="s">
        <v>141</v>
      </c>
      <c r="P82" s="59" t="s">
        <v>142</v>
      </c>
      <c r="Q82" s="59" t="s">
        <v>143</v>
      </c>
      <c r="R82" s="59" t="s">
        <v>144</v>
      </c>
      <c r="S82" s="59" t="s">
        <v>145</v>
      </c>
      <c r="T82" s="60" t="s">
        <v>146</v>
      </c>
    </row>
    <row r="83" spans="2:65" s="1" customFormat="1" ht="22.8" customHeight="1">
      <c r="B83" s="34"/>
      <c r="C83" s="63" t="s">
        <v>147</v>
      </c>
      <c r="J83" s="113">
        <f>BK83</f>
        <v>0</v>
      </c>
      <c r="L83" s="34"/>
      <c r="M83" s="61"/>
      <c r="N83" s="52"/>
      <c r="O83" s="52"/>
      <c r="P83" s="114">
        <f>P84</f>
        <v>0</v>
      </c>
      <c r="Q83" s="52"/>
      <c r="R83" s="114">
        <f>R84</f>
        <v>0</v>
      </c>
      <c r="S83" s="52"/>
      <c r="T83" s="115">
        <f>T84</f>
        <v>0</v>
      </c>
      <c r="AT83" s="18" t="s">
        <v>79</v>
      </c>
      <c r="AU83" s="18" t="s">
        <v>130</v>
      </c>
      <c r="BK83" s="116">
        <f>BK84</f>
        <v>0</v>
      </c>
    </row>
    <row r="84" spans="2:65" s="11" customFormat="1" ht="25.95" customHeight="1">
      <c r="B84" s="117"/>
      <c r="D84" s="118" t="s">
        <v>79</v>
      </c>
      <c r="E84" s="119" t="s">
        <v>148</v>
      </c>
      <c r="F84" s="119" t="s">
        <v>149</v>
      </c>
      <c r="I84" s="120"/>
      <c r="J84" s="121">
        <f>BK84</f>
        <v>0</v>
      </c>
      <c r="L84" s="117"/>
      <c r="M84" s="122"/>
      <c r="P84" s="123">
        <f>P85+P90+P97</f>
        <v>0</v>
      </c>
      <c r="R84" s="123">
        <f>R85+R90+R97</f>
        <v>0</v>
      </c>
      <c r="T84" s="124">
        <f>T85+T90+T97</f>
        <v>0</v>
      </c>
      <c r="AR84" s="118" t="s">
        <v>40</v>
      </c>
      <c r="AT84" s="125" t="s">
        <v>79</v>
      </c>
      <c r="AU84" s="125" t="s">
        <v>80</v>
      </c>
      <c r="AY84" s="118" t="s">
        <v>150</v>
      </c>
      <c r="BK84" s="126">
        <f>BK85+BK90+BK97</f>
        <v>0</v>
      </c>
    </row>
    <row r="85" spans="2:65" s="11" customFormat="1" ht="22.8" customHeight="1">
      <c r="B85" s="117"/>
      <c r="D85" s="118" t="s">
        <v>79</v>
      </c>
      <c r="E85" s="127" t="s">
        <v>40</v>
      </c>
      <c r="F85" s="127" t="s">
        <v>2713</v>
      </c>
      <c r="I85" s="120"/>
      <c r="J85" s="128">
        <f>BK85</f>
        <v>0</v>
      </c>
      <c r="L85" s="117"/>
      <c r="M85" s="122"/>
      <c r="P85" s="123">
        <f>SUM(P86:P89)</f>
        <v>0</v>
      </c>
      <c r="R85" s="123">
        <f>SUM(R86:R89)</f>
        <v>0</v>
      </c>
      <c r="T85" s="124">
        <f>SUM(T86:T89)</f>
        <v>0</v>
      </c>
      <c r="AR85" s="118" t="s">
        <v>40</v>
      </c>
      <c r="AT85" s="125" t="s">
        <v>79</v>
      </c>
      <c r="AU85" s="125" t="s">
        <v>40</v>
      </c>
      <c r="AY85" s="118" t="s">
        <v>150</v>
      </c>
      <c r="BK85" s="126">
        <f>SUM(BK86:BK89)</f>
        <v>0</v>
      </c>
    </row>
    <row r="86" spans="2:65" s="1" customFormat="1" ht="21.75" customHeight="1">
      <c r="B86" s="34"/>
      <c r="C86" s="129" t="s">
        <v>40</v>
      </c>
      <c r="D86" s="129" t="s">
        <v>152</v>
      </c>
      <c r="E86" s="130" t="s">
        <v>2820</v>
      </c>
      <c r="F86" s="131" t="s">
        <v>2715</v>
      </c>
      <c r="G86" s="132" t="s">
        <v>165</v>
      </c>
      <c r="H86" s="133">
        <v>94</v>
      </c>
      <c r="I86" s="134"/>
      <c r="J86" s="135">
        <f>ROUND(I86*H86,2)</f>
        <v>0</v>
      </c>
      <c r="K86" s="131" t="s">
        <v>32</v>
      </c>
      <c r="L86" s="34"/>
      <c r="M86" s="136" t="s">
        <v>32</v>
      </c>
      <c r="N86" s="137" t="s">
        <v>51</v>
      </c>
      <c r="P86" s="138">
        <f>O86*H86</f>
        <v>0</v>
      </c>
      <c r="Q86" s="138">
        <v>0</v>
      </c>
      <c r="R86" s="138">
        <f>Q86*H86</f>
        <v>0</v>
      </c>
      <c r="S86" s="138">
        <v>0</v>
      </c>
      <c r="T86" s="139">
        <f>S86*H86</f>
        <v>0</v>
      </c>
      <c r="AR86" s="140" t="s">
        <v>157</v>
      </c>
      <c r="AT86" s="140" t="s">
        <v>152</v>
      </c>
      <c r="AU86" s="140" t="s">
        <v>89</v>
      </c>
      <c r="AY86" s="18" t="s">
        <v>150</v>
      </c>
      <c r="BE86" s="141">
        <f>IF(N86="základní",J86,0)</f>
        <v>0</v>
      </c>
      <c r="BF86" s="141">
        <f>IF(N86="snížená",J86,0)</f>
        <v>0</v>
      </c>
      <c r="BG86" s="141">
        <f>IF(N86="zákl. přenesená",J86,0)</f>
        <v>0</v>
      </c>
      <c r="BH86" s="141">
        <f>IF(N86="sníž. přenesená",J86,0)</f>
        <v>0</v>
      </c>
      <c r="BI86" s="141">
        <f>IF(N86="nulová",J86,0)</f>
        <v>0</v>
      </c>
      <c r="BJ86" s="18" t="s">
        <v>40</v>
      </c>
      <c r="BK86" s="141">
        <f>ROUND(I86*H86,2)</f>
        <v>0</v>
      </c>
      <c r="BL86" s="18" t="s">
        <v>157</v>
      </c>
      <c r="BM86" s="140" t="s">
        <v>89</v>
      </c>
    </row>
    <row r="87" spans="2:65" s="1" customFormat="1" ht="16.5" customHeight="1">
      <c r="B87" s="34"/>
      <c r="C87" s="129" t="s">
        <v>89</v>
      </c>
      <c r="D87" s="129" t="s">
        <v>152</v>
      </c>
      <c r="E87" s="130" t="s">
        <v>2821</v>
      </c>
      <c r="F87" s="131" t="s">
        <v>2718</v>
      </c>
      <c r="G87" s="132" t="s">
        <v>155</v>
      </c>
      <c r="H87" s="133">
        <v>20</v>
      </c>
      <c r="I87" s="134"/>
      <c r="J87" s="135">
        <f>ROUND(I87*H87,2)</f>
        <v>0</v>
      </c>
      <c r="K87" s="131" t="s">
        <v>32</v>
      </c>
      <c r="L87" s="34"/>
      <c r="M87" s="136" t="s">
        <v>32</v>
      </c>
      <c r="N87" s="137" t="s">
        <v>51</v>
      </c>
      <c r="P87" s="138">
        <f>O87*H87</f>
        <v>0</v>
      </c>
      <c r="Q87" s="138">
        <v>0</v>
      </c>
      <c r="R87" s="138">
        <f>Q87*H87</f>
        <v>0</v>
      </c>
      <c r="S87" s="138">
        <v>0</v>
      </c>
      <c r="T87" s="139">
        <f>S87*H87</f>
        <v>0</v>
      </c>
      <c r="AR87" s="140" t="s">
        <v>157</v>
      </c>
      <c r="AT87" s="140" t="s">
        <v>152</v>
      </c>
      <c r="AU87" s="140" t="s">
        <v>89</v>
      </c>
      <c r="AY87" s="18" t="s">
        <v>150</v>
      </c>
      <c r="BE87" s="141">
        <f>IF(N87="základní",J87,0)</f>
        <v>0</v>
      </c>
      <c r="BF87" s="141">
        <f>IF(N87="snížená",J87,0)</f>
        <v>0</v>
      </c>
      <c r="BG87" s="141">
        <f>IF(N87="zákl. přenesená",J87,0)</f>
        <v>0</v>
      </c>
      <c r="BH87" s="141">
        <f>IF(N87="sníž. přenesená",J87,0)</f>
        <v>0</v>
      </c>
      <c r="BI87" s="141">
        <f>IF(N87="nulová",J87,0)</f>
        <v>0</v>
      </c>
      <c r="BJ87" s="18" t="s">
        <v>40</v>
      </c>
      <c r="BK87" s="141">
        <f>ROUND(I87*H87,2)</f>
        <v>0</v>
      </c>
      <c r="BL87" s="18" t="s">
        <v>157</v>
      </c>
      <c r="BM87" s="140" t="s">
        <v>157</v>
      </c>
    </row>
    <row r="88" spans="2:65" s="1" customFormat="1" ht="16.5" customHeight="1">
      <c r="B88" s="34"/>
      <c r="C88" s="129" t="s">
        <v>168</v>
      </c>
      <c r="D88" s="129" t="s">
        <v>152</v>
      </c>
      <c r="E88" s="130" t="s">
        <v>2822</v>
      </c>
      <c r="F88" s="131" t="s">
        <v>2823</v>
      </c>
      <c r="G88" s="132" t="s">
        <v>2733</v>
      </c>
      <c r="H88" s="133">
        <v>5</v>
      </c>
      <c r="I88" s="134"/>
      <c r="J88" s="135">
        <f>ROUND(I88*H88,2)</f>
        <v>0</v>
      </c>
      <c r="K88" s="131" t="s">
        <v>32</v>
      </c>
      <c r="L88" s="34"/>
      <c r="M88" s="136" t="s">
        <v>32</v>
      </c>
      <c r="N88" s="137" t="s">
        <v>51</v>
      </c>
      <c r="P88" s="138">
        <f>O88*H88</f>
        <v>0</v>
      </c>
      <c r="Q88" s="138">
        <v>0</v>
      </c>
      <c r="R88" s="138">
        <f>Q88*H88</f>
        <v>0</v>
      </c>
      <c r="S88" s="138">
        <v>0</v>
      </c>
      <c r="T88" s="139">
        <f>S88*H88</f>
        <v>0</v>
      </c>
      <c r="AR88" s="140" t="s">
        <v>157</v>
      </c>
      <c r="AT88" s="140" t="s">
        <v>152</v>
      </c>
      <c r="AU88" s="140" t="s">
        <v>89</v>
      </c>
      <c r="AY88" s="18" t="s">
        <v>150</v>
      </c>
      <c r="BE88" s="141">
        <f>IF(N88="základní",J88,0)</f>
        <v>0</v>
      </c>
      <c r="BF88" s="141">
        <f>IF(N88="snížená",J88,0)</f>
        <v>0</v>
      </c>
      <c r="BG88" s="141">
        <f>IF(N88="zákl. přenesená",J88,0)</f>
        <v>0</v>
      </c>
      <c r="BH88" s="141">
        <f>IF(N88="sníž. přenesená",J88,0)</f>
        <v>0</v>
      </c>
      <c r="BI88" s="141">
        <f>IF(N88="nulová",J88,0)</f>
        <v>0</v>
      </c>
      <c r="BJ88" s="18" t="s">
        <v>40</v>
      </c>
      <c r="BK88" s="141">
        <f>ROUND(I88*H88,2)</f>
        <v>0</v>
      </c>
      <c r="BL88" s="18" t="s">
        <v>157</v>
      </c>
      <c r="BM88" s="140" t="s">
        <v>190</v>
      </c>
    </row>
    <row r="89" spans="2:65" s="1" customFormat="1" ht="16.5" customHeight="1">
      <c r="B89" s="34"/>
      <c r="C89" s="129" t="s">
        <v>157</v>
      </c>
      <c r="D89" s="129" t="s">
        <v>152</v>
      </c>
      <c r="E89" s="130" t="s">
        <v>2824</v>
      </c>
      <c r="F89" s="131" t="s">
        <v>2825</v>
      </c>
      <c r="G89" s="132" t="s">
        <v>2733</v>
      </c>
      <c r="H89" s="133">
        <v>5</v>
      </c>
      <c r="I89" s="134"/>
      <c r="J89" s="135">
        <f>ROUND(I89*H89,2)</f>
        <v>0</v>
      </c>
      <c r="K89" s="131" t="s">
        <v>32</v>
      </c>
      <c r="L89" s="34"/>
      <c r="M89" s="136" t="s">
        <v>32</v>
      </c>
      <c r="N89" s="137" t="s">
        <v>51</v>
      </c>
      <c r="P89" s="138">
        <f>O89*H89</f>
        <v>0</v>
      </c>
      <c r="Q89" s="138">
        <v>0</v>
      </c>
      <c r="R89" s="138">
        <f>Q89*H89</f>
        <v>0</v>
      </c>
      <c r="S89" s="138">
        <v>0</v>
      </c>
      <c r="T89" s="139">
        <f>S89*H89</f>
        <v>0</v>
      </c>
      <c r="AR89" s="140" t="s">
        <v>157</v>
      </c>
      <c r="AT89" s="140" t="s">
        <v>152</v>
      </c>
      <c r="AU89" s="140" t="s">
        <v>89</v>
      </c>
      <c r="AY89" s="18" t="s">
        <v>150</v>
      </c>
      <c r="BE89" s="141">
        <f>IF(N89="základní",J89,0)</f>
        <v>0</v>
      </c>
      <c r="BF89" s="141">
        <f>IF(N89="snížená",J89,0)</f>
        <v>0</v>
      </c>
      <c r="BG89" s="141">
        <f>IF(N89="zákl. přenesená",J89,0)</f>
        <v>0</v>
      </c>
      <c r="BH89" s="141">
        <f>IF(N89="sníž. přenesená",J89,0)</f>
        <v>0</v>
      </c>
      <c r="BI89" s="141">
        <f>IF(N89="nulová",J89,0)</f>
        <v>0</v>
      </c>
      <c r="BJ89" s="18" t="s">
        <v>40</v>
      </c>
      <c r="BK89" s="141">
        <f>ROUND(I89*H89,2)</f>
        <v>0</v>
      </c>
      <c r="BL89" s="18" t="s">
        <v>157</v>
      </c>
      <c r="BM89" s="140" t="s">
        <v>204</v>
      </c>
    </row>
    <row r="90" spans="2:65" s="11" customFormat="1" ht="22.8" customHeight="1">
      <c r="B90" s="117"/>
      <c r="D90" s="118" t="s">
        <v>79</v>
      </c>
      <c r="E90" s="127" t="s">
        <v>157</v>
      </c>
      <c r="F90" s="127" t="s">
        <v>2826</v>
      </c>
      <c r="I90" s="120"/>
      <c r="J90" s="128">
        <f>BK90</f>
        <v>0</v>
      </c>
      <c r="L90" s="117"/>
      <c r="M90" s="122"/>
      <c r="P90" s="123">
        <f>SUM(P91:P96)</f>
        <v>0</v>
      </c>
      <c r="R90" s="123">
        <f>SUM(R91:R96)</f>
        <v>0</v>
      </c>
      <c r="T90" s="124">
        <f>SUM(T91:T96)</f>
        <v>0</v>
      </c>
      <c r="AR90" s="118" t="s">
        <v>40</v>
      </c>
      <c r="AT90" s="125" t="s">
        <v>79</v>
      </c>
      <c r="AU90" s="125" t="s">
        <v>40</v>
      </c>
      <c r="AY90" s="118" t="s">
        <v>150</v>
      </c>
      <c r="BK90" s="126">
        <f>SUM(BK91:BK96)</f>
        <v>0</v>
      </c>
    </row>
    <row r="91" spans="2:65" s="1" customFormat="1" ht="16.5" customHeight="1">
      <c r="B91" s="34"/>
      <c r="C91" s="129" t="s">
        <v>183</v>
      </c>
      <c r="D91" s="129" t="s">
        <v>152</v>
      </c>
      <c r="E91" s="130" t="s">
        <v>2735</v>
      </c>
      <c r="F91" s="131" t="s">
        <v>2736</v>
      </c>
      <c r="G91" s="132" t="s">
        <v>165</v>
      </c>
      <c r="H91" s="133">
        <v>174</v>
      </c>
      <c r="I91" s="134"/>
      <c r="J91" s="135">
        <f t="shared" ref="J91:J96" si="0">ROUND(I91*H91,2)</f>
        <v>0</v>
      </c>
      <c r="K91" s="131" t="s">
        <v>32</v>
      </c>
      <c r="L91" s="34"/>
      <c r="M91" s="136" t="s">
        <v>32</v>
      </c>
      <c r="N91" s="137" t="s">
        <v>51</v>
      </c>
      <c r="P91" s="138">
        <f t="shared" ref="P91:P96" si="1">O91*H91</f>
        <v>0</v>
      </c>
      <c r="Q91" s="138">
        <v>0</v>
      </c>
      <c r="R91" s="138">
        <f t="shared" ref="R91:R96" si="2">Q91*H91</f>
        <v>0</v>
      </c>
      <c r="S91" s="138">
        <v>0</v>
      </c>
      <c r="T91" s="139">
        <f t="shared" ref="T91:T96" si="3">S91*H91</f>
        <v>0</v>
      </c>
      <c r="AR91" s="140" t="s">
        <v>157</v>
      </c>
      <c r="AT91" s="140" t="s">
        <v>152</v>
      </c>
      <c r="AU91" s="140" t="s">
        <v>89</v>
      </c>
      <c r="AY91" s="18" t="s">
        <v>150</v>
      </c>
      <c r="BE91" s="141">
        <f t="shared" ref="BE91:BE96" si="4">IF(N91="základní",J91,0)</f>
        <v>0</v>
      </c>
      <c r="BF91" s="141">
        <f t="shared" ref="BF91:BF96" si="5">IF(N91="snížená",J91,0)</f>
        <v>0</v>
      </c>
      <c r="BG91" s="141">
        <f t="shared" ref="BG91:BG96" si="6">IF(N91="zákl. přenesená",J91,0)</f>
        <v>0</v>
      </c>
      <c r="BH91" s="141">
        <f t="shared" ref="BH91:BH96" si="7">IF(N91="sníž. přenesená",J91,0)</f>
        <v>0</v>
      </c>
      <c r="BI91" s="141">
        <f t="shared" ref="BI91:BI96" si="8">IF(N91="nulová",J91,0)</f>
        <v>0</v>
      </c>
      <c r="BJ91" s="18" t="s">
        <v>40</v>
      </c>
      <c r="BK91" s="141">
        <f t="shared" ref="BK91:BK96" si="9">ROUND(I91*H91,2)</f>
        <v>0</v>
      </c>
      <c r="BL91" s="18" t="s">
        <v>157</v>
      </c>
      <c r="BM91" s="140" t="s">
        <v>214</v>
      </c>
    </row>
    <row r="92" spans="2:65" s="1" customFormat="1" ht="16.5" customHeight="1">
      <c r="B92" s="34"/>
      <c r="C92" s="129" t="s">
        <v>190</v>
      </c>
      <c r="D92" s="129" t="s">
        <v>152</v>
      </c>
      <c r="E92" s="130" t="s">
        <v>2738</v>
      </c>
      <c r="F92" s="131" t="s">
        <v>2739</v>
      </c>
      <c r="G92" s="132" t="s">
        <v>384</v>
      </c>
      <c r="H92" s="133">
        <v>58</v>
      </c>
      <c r="I92" s="134"/>
      <c r="J92" s="135">
        <f t="shared" si="0"/>
        <v>0</v>
      </c>
      <c r="K92" s="131" t="s">
        <v>32</v>
      </c>
      <c r="L92" s="34"/>
      <c r="M92" s="136" t="s">
        <v>32</v>
      </c>
      <c r="N92" s="137" t="s">
        <v>51</v>
      </c>
      <c r="P92" s="138">
        <f t="shared" si="1"/>
        <v>0</v>
      </c>
      <c r="Q92" s="138">
        <v>0</v>
      </c>
      <c r="R92" s="138">
        <f t="shared" si="2"/>
        <v>0</v>
      </c>
      <c r="S92" s="138">
        <v>0</v>
      </c>
      <c r="T92" s="139">
        <f t="shared" si="3"/>
        <v>0</v>
      </c>
      <c r="AR92" s="140" t="s">
        <v>157</v>
      </c>
      <c r="AT92" s="140" t="s">
        <v>152</v>
      </c>
      <c r="AU92" s="140" t="s">
        <v>89</v>
      </c>
      <c r="AY92" s="18" t="s">
        <v>150</v>
      </c>
      <c r="BE92" s="141">
        <f t="shared" si="4"/>
        <v>0</v>
      </c>
      <c r="BF92" s="141">
        <f t="shared" si="5"/>
        <v>0</v>
      </c>
      <c r="BG92" s="141">
        <f t="shared" si="6"/>
        <v>0</v>
      </c>
      <c r="BH92" s="141">
        <f t="shared" si="7"/>
        <v>0</v>
      </c>
      <c r="BI92" s="141">
        <f t="shared" si="8"/>
        <v>0</v>
      </c>
      <c r="BJ92" s="18" t="s">
        <v>40</v>
      </c>
      <c r="BK92" s="141">
        <f t="shared" si="9"/>
        <v>0</v>
      </c>
      <c r="BL92" s="18" t="s">
        <v>157</v>
      </c>
      <c r="BM92" s="140" t="s">
        <v>8</v>
      </c>
    </row>
    <row r="93" spans="2:65" s="1" customFormat="1" ht="16.5" customHeight="1">
      <c r="B93" s="34"/>
      <c r="C93" s="129" t="s">
        <v>198</v>
      </c>
      <c r="D93" s="129" t="s">
        <v>152</v>
      </c>
      <c r="E93" s="130" t="s">
        <v>2740</v>
      </c>
      <c r="F93" s="131" t="s">
        <v>2741</v>
      </c>
      <c r="G93" s="132" t="s">
        <v>384</v>
      </c>
      <c r="H93" s="133">
        <v>58</v>
      </c>
      <c r="I93" s="134"/>
      <c r="J93" s="135">
        <f t="shared" si="0"/>
        <v>0</v>
      </c>
      <c r="K93" s="131" t="s">
        <v>32</v>
      </c>
      <c r="L93" s="34"/>
      <c r="M93" s="136" t="s">
        <v>32</v>
      </c>
      <c r="N93" s="137" t="s">
        <v>51</v>
      </c>
      <c r="P93" s="138">
        <f t="shared" si="1"/>
        <v>0</v>
      </c>
      <c r="Q93" s="138">
        <v>0</v>
      </c>
      <c r="R93" s="138">
        <f t="shared" si="2"/>
        <v>0</v>
      </c>
      <c r="S93" s="138">
        <v>0</v>
      </c>
      <c r="T93" s="139">
        <f t="shared" si="3"/>
        <v>0</v>
      </c>
      <c r="AR93" s="140" t="s">
        <v>157</v>
      </c>
      <c r="AT93" s="140" t="s">
        <v>152</v>
      </c>
      <c r="AU93" s="140" t="s">
        <v>89</v>
      </c>
      <c r="AY93" s="18" t="s">
        <v>150</v>
      </c>
      <c r="BE93" s="141">
        <f t="shared" si="4"/>
        <v>0</v>
      </c>
      <c r="BF93" s="141">
        <f t="shared" si="5"/>
        <v>0</v>
      </c>
      <c r="BG93" s="141">
        <f t="shared" si="6"/>
        <v>0</v>
      </c>
      <c r="BH93" s="141">
        <f t="shared" si="7"/>
        <v>0</v>
      </c>
      <c r="BI93" s="141">
        <f t="shared" si="8"/>
        <v>0</v>
      </c>
      <c r="BJ93" s="18" t="s">
        <v>40</v>
      </c>
      <c r="BK93" s="141">
        <f t="shared" si="9"/>
        <v>0</v>
      </c>
      <c r="BL93" s="18" t="s">
        <v>157</v>
      </c>
      <c r="BM93" s="140" t="s">
        <v>235</v>
      </c>
    </row>
    <row r="94" spans="2:65" s="1" customFormat="1" ht="16.5" customHeight="1">
      <c r="B94" s="34"/>
      <c r="C94" s="129" t="s">
        <v>204</v>
      </c>
      <c r="D94" s="129" t="s">
        <v>152</v>
      </c>
      <c r="E94" s="130" t="s">
        <v>2742</v>
      </c>
      <c r="F94" s="131" t="s">
        <v>2743</v>
      </c>
      <c r="G94" s="132" t="s">
        <v>165</v>
      </c>
      <c r="H94" s="133">
        <v>18</v>
      </c>
      <c r="I94" s="134"/>
      <c r="J94" s="135">
        <f t="shared" si="0"/>
        <v>0</v>
      </c>
      <c r="K94" s="131" t="s">
        <v>32</v>
      </c>
      <c r="L94" s="34"/>
      <c r="M94" s="136" t="s">
        <v>32</v>
      </c>
      <c r="N94" s="137" t="s">
        <v>51</v>
      </c>
      <c r="P94" s="138">
        <f t="shared" si="1"/>
        <v>0</v>
      </c>
      <c r="Q94" s="138">
        <v>0</v>
      </c>
      <c r="R94" s="138">
        <f t="shared" si="2"/>
        <v>0</v>
      </c>
      <c r="S94" s="138">
        <v>0</v>
      </c>
      <c r="T94" s="139">
        <f t="shared" si="3"/>
        <v>0</v>
      </c>
      <c r="AR94" s="140" t="s">
        <v>157</v>
      </c>
      <c r="AT94" s="140" t="s">
        <v>152</v>
      </c>
      <c r="AU94" s="140" t="s">
        <v>89</v>
      </c>
      <c r="AY94" s="18" t="s">
        <v>150</v>
      </c>
      <c r="BE94" s="141">
        <f t="shared" si="4"/>
        <v>0</v>
      </c>
      <c r="BF94" s="141">
        <f t="shared" si="5"/>
        <v>0</v>
      </c>
      <c r="BG94" s="141">
        <f t="shared" si="6"/>
        <v>0</v>
      </c>
      <c r="BH94" s="141">
        <f t="shared" si="7"/>
        <v>0</v>
      </c>
      <c r="BI94" s="141">
        <f t="shared" si="8"/>
        <v>0</v>
      </c>
      <c r="BJ94" s="18" t="s">
        <v>40</v>
      </c>
      <c r="BK94" s="141">
        <f t="shared" si="9"/>
        <v>0</v>
      </c>
      <c r="BL94" s="18" t="s">
        <v>157</v>
      </c>
      <c r="BM94" s="140" t="s">
        <v>244</v>
      </c>
    </row>
    <row r="95" spans="2:65" s="1" customFormat="1" ht="16.5" customHeight="1">
      <c r="B95" s="34"/>
      <c r="C95" s="129" t="s">
        <v>210</v>
      </c>
      <c r="D95" s="129" t="s">
        <v>152</v>
      </c>
      <c r="E95" s="130" t="s">
        <v>2745</v>
      </c>
      <c r="F95" s="131" t="s">
        <v>2746</v>
      </c>
      <c r="G95" s="132" t="s">
        <v>165</v>
      </c>
      <c r="H95" s="133">
        <v>87</v>
      </c>
      <c r="I95" s="134"/>
      <c r="J95" s="135">
        <f t="shared" si="0"/>
        <v>0</v>
      </c>
      <c r="K95" s="131" t="s">
        <v>32</v>
      </c>
      <c r="L95" s="34"/>
      <c r="M95" s="136" t="s">
        <v>32</v>
      </c>
      <c r="N95" s="137" t="s">
        <v>51</v>
      </c>
      <c r="P95" s="138">
        <f t="shared" si="1"/>
        <v>0</v>
      </c>
      <c r="Q95" s="138">
        <v>0</v>
      </c>
      <c r="R95" s="138">
        <f t="shared" si="2"/>
        <v>0</v>
      </c>
      <c r="S95" s="138">
        <v>0</v>
      </c>
      <c r="T95" s="139">
        <f t="shared" si="3"/>
        <v>0</v>
      </c>
      <c r="AR95" s="140" t="s">
        <v>157</v>
      </c>
      <c r="AT95" s="140" t="s">
        <v>152</v>
      </c>
      <c r="AU95" s="140" t="s">
        <v>89</v>
      </c>
      <c r="AY95" s="18" t="s">
        <v>150</v>
      </c>
      <c r="BE95" s="141">
        <f t="shared" si="4"/>
        <v>0</v>
      </c>
      <c r="BF95" s="141">
        <f t="shared" si="5"/>
        <v>0</v>
      </c>
      <c r="BG95" s="141">
        <f t="shared" si="6"/>
        <v>0</v>
      </c>
      <c r="BH95" s="141">
        <f t="shared" si="7"/>
        <v>0</v>
      </c>
      <c r="BI95" s="141">
        <f t="shared" si="8"/>
        <v>0</v>
      </c>
      <c r="BJ95" s="18" t="s">
        <v>40</v>
      </c>
      <c r="BK95" s="141">
        <f t="shared" si="9"/>
        <v>0</v>
      </c>
      <c r="BL95" s="18" t="s">
        <v>157</v>
      </c>
      <c r="BM95" s="140" t="s">
        <v>259</v>
      </c>
    </row>
    <row r="96" spans="2:65" s="1" customFormat="1" ht="16.5" customHeight="1">
      <c r="B96" s="34"/>
      <c r="C96" s="129" t="s">
        <v>214</v>
      </c>
      <c r="D96" s="129" t="s">
        <v>152</v>
      </c>
      <c r="E96" s="130" t="s">
        <v>2748</v>
      </c>
      <c r="F96" s="131" t="s">
        <v>2749</v>
      </c>
      <c r="G96" s="132" t="s">
        <v>165</v>
      </c>
      <c r="H96" s="133">
        <v>435</v>
      </c>
      <c r="I96" s="134"/>
      <c r="J96" s="135">
        <f t="shared" si="0"/>
        <v>0</v>
      </c>
      <c r="K96" s="131" t="s">
        <v>32</v>
      </c>
      <c r="L96" s="34"/>
      <c r="M96" s="136" t="s">
        <v>32</v>
      </c>
      <c r="N96" s="137" t="s">
        <v>51</v>
      </c>
      <c r="P96" s="138">
        <f t="shared" si="1"/>
        <v>0</v>
      </c>
      <c r="Q96" s="138">
        <v>0</v>
      </c>
      <c r="R96" s="138">
        <f t="shared" si="2"/>
        <v>0</v>
      </c>
      <c r="S96" s="138">
        <v>0</v>
      </c>
      <c r="T96" s="139">
        <f t="shared" si="3"/>
        <v>0</v>
      </c>
      <c r="AR96" s="140" t="s">
        <v>157</v>
      </c>
      <c r="AT96" s="140" t="s">
        <v>152</v>
      </c>
      <c r="AU96" s="140" t="s">
        <v>89</v>
      </c>
      <c r="AY96" s="18" t="s">
        <v>150</v>
      </c>
      <c r="BE96" s="141">
        <f t="shared" si="4"/>
        <v>0</v>
      </c>
      <c r="BF96" s="141">
        <f t="shared" si="5"/>
        <v>0</v>
      </c>
      <c r="BG96" s="141">
        <f t="shared" si="6"/>
        <v>0</v>
      </c>
      <c r="BH96" s="141">
        <f t="shared" si="7"/>
        <v>0</v>
      </c>
      <c r="BI96" s="141">
        <f t="shared" si="8"/>
        <v>0</v>
      </c>
      <c r="BJ96" s="18" t="s">
        <v>40</v>
      </c>
      <c r="BK96" s="141">
        <f t="shared" si="9"/>
        <v>0</v>
      </c>
      <c r="BL96" s="18" t="s">
        <v>157</v>
      </c>
      <c r="BM96" s="140" t="s">
        <v>279</v>
      </c>
    </row>
    <row r="97" spans="2:65" s="11" customFormat="1" ht="22.8" customHeight="1">
      <c r="B97" s="117"/>
      <c r="D97" s="118" t="s">
        <v>79</v>
      </c>
      <c r="E97" s="127" t="s">
        <v>183</v>
      </c>
      <c r="F97" s="127" t="s">
        <v>2827</v>
      </c>
      <c r="I97" s="120"/>
      <c r="J97" s="128">
        <f>BK97</f>
        <v>0</v>
      </c>
      <c r="L97" s="117"/>
      <c r="M97" s="122"/>
      <c r="P97" s="123">
        <f>SUM(P98:P103)</f>
        <v>0</v>
      </c>
      <c r="R97" s="123">
        <f>SUM(R98:R103)</f>
        <v>0</v>
      </c>
      <c r="T97" s="124">
        <f>SUM(T98:T103)</f>
        <v>0</v>
      </c>
      <c r="AR97" s="118" t="s">
        <v>40</v>
      </c>
      <c r="AT97" s="125" t="s">
        <v>79</v>
      </c>
      <c r="AU97" s="125" t="s">
        <v>40</v>
      </c>
      <c r="AY97" s="118" t="s">
        <v>150</v>
      </c>
      <c r="BK97" s="126">
        <f>SUM(BK98:BK103)</f>
        <v>0</v>
      </c>
    </row>
    <row r="98" spans="2:65" s="1" customFormat="1" ht="16.5" customHeight="1">
      <c r="B98" s="34"/>
      <c r="C98" s="129" t="s">
        <v>218</v>
      </c>
      <c r="D98" s="129" t="s">
        <v>152</v>
      </c>
      <c r="E98" s="130" t="s">
        <v>2752</v>
      </c>
      <c r="F98" s="131" t="s">
        <v>2736</v>
      </c>
      <c r="G98" s="132" t="s">
        <v>165</v>
      </c>
      <c r="H98" s="133">
        <v>11</v>
      </c>
      <c r="I98" s="134"/>
      <c r="J98" s="135">
        <f t="shared" ref="J98:J103" si="10">ROUND(I98*H98,2)</f>
        <v>0</v>
      </c>
      <c r="K98" s="131" t="s">
        <v>32</v>
      </c>
      <c r="L98" s="34"/>
      <c r="M98" s="136" t="s">
        <v>32</v>
      </c>
      <c r="N98" s="137" t="s">
        <v>51</v>
      </c>
      <c r="P98" s="138">
        <f t="shared" ref="P98:P103" si="11">O98*H98</f>
        <v>0</v>
      </c>
      <c r="Q98" s="138">
        <v>0</v>
      </c>
      <c r="R98" s="138">
        <f t="shared" ref="R98:R103" si="12">Q98*H98</f>
        <v>0</v>
      </c>
      <c r="S98" s="138">
        <v>0</v>
      </c>
      <c r="T98" s="139">
        <f t="shared" ref="T98:T103" si="13">S98*H98</f>
        <v>0</v>
      </c>
      <c r="AR98" s="140" t="s">
        <v>157</v>
      </c>
      <c r="AT98" s="140" t="s">
        <v>152</v>
      </c>
      <c r="AU98" s="140" t="s">
        <v>89</v>
      </c>
      <c r="AY98" s="18" t="s">
        <v>150</v>
      </c>
      <c r="BE98" s="141">
        <f t="shared" ref="BE98:BE103" si="14">IF(N98="základní",J98,0)</f>
        <v>0</v>
      </c>
      <c r="BF98" s="141">
        <f t="shared" ref="BF98:BF103" si="15">IF(N98="snížená",J98,0)</f>
        <v>0</v>
      </c>
      <c r="BG98" s="141">
        <f t="shared" ref="BG98:BG103" si="16">IF(N98="zákl. přenesená",J98,0)</f>
        <v>0</v>
      </c>
      <c r="BH98" s="141">
        <f t="shared" ref="BH98:BH103" si="17">IF(N98="sníž. přenesená",J98,0)</f>
        <v>0</v>
      </c>
      <c r="BI98" s="141">
        <f t="shared" ref="BI98:BI103" si="18">IF(N98="nulová",J98,0)</f>
        <v>0</v>
      </c>
      <c r="BJ98" s="18" t="s">
        <v>40</v>
      </c>
      <c r="BK98" s="141">
        <f t="shared" ref="BK98:BK103" si="19">ROUND(I98*H98,2)</f>
        <v>0</v>
      </c>
      <c r="BL98" s="18" t="s">
        <v>157</v>
      </c>
      <c r="BM98" s="140" t="s">
        <v>290</v>
      </c>
    </row>
    <row r="99" spans="2:65" s="1" customFormat="1" ht="16.5" customHeight="1">
      <c r="B99" s="34"/>
      <c r="C99" s="129" t="s">
        <v>8</v>
      </c>
      <c r="D99" s="129" t="s">
        <v>152</v>
      </c>
      <c r="E99" s="130" t="s">
        <v>2753</v>
      </c>
      <c r="F99" s="131" t="s">
        <v>2754</v>
      </c>
      <c r="G99" s="132" t="s">
        <v>384</v>
      </c>
      <c r="H99" s="133">
        <v>3</v>
      </c>
      <c r="I99" s="134"/>
      <c r="J99" s="135">
        <f t="shared" si="10"/>
        <v>0</v>
      </c>
      <c r="K99" s="131" t="s">
        <v>32</v>
      </c>
      <c r="L99" s="34"/>
      <c r="M99" s="136" t="s">
        <v>32</v>
      </c>
      <c r="N99" s="137" t="s">
        <v>51</v>
      </c>
      <c r="P99" s="138">
        <f t="shared" si="11"/>
        <v>0</v>
      </c>
      <c r="Q99" s="138">
        <v>0</v>
      </c>
      <c r="R99" s="138">
        <f t="shared" si="12"/>
        <v>0</v>
      </c>
      <c r="S99" s="138">
        <v>0</v>
      </c>
      <c r="T99" s="139">
        <f t="shared" si="13"/>
        <v>0</v>
      </c>
      <c r="AR99" s="140" t="s">
        <v>157</v>
      </c>
      <c r="AT99" s="140" t="s">
        <v>152</v>
      </c>
      <c r="AU99" s="140" t="s">
        <v>89</v>
      </c>
      <c r="AY99" s="18" t="s">
        <v>150</v>
      </c>
      <c r="BE99" s="141">
        <f t="shared" si="14"/>
        <v>0</v>
      </c>
      <c r="BF99" s="141">
        <f t="shared" si="15"/>
        <v>0</v>
      </c>
      <c r="BG99" s="141">
        <f t="shared" si="16"/>
        <v>0</v>
      </c>
      <c r="BH99" s="141">
        <f t="shared" si="17"/>
        <v>0</v>
      </c>
      <c r="BI99" s="141">
        <f t="shared" si="18"/>
        <v>0</v>
      </c>
      <c r="BJ99" s="18" t="s">
        <v>40</v>
      </c>
      <c r="BK99" s="141">
        <f t="shared" si="19"/>
        <v>0</v>
      </c>
      <c r="BL99" s="18" t="s">
        <v>157</v>
      </c>
      <c r="BM99" s="140" t="s">
        <v>314</v>
      </c>
    </row>
    <row r="100" spans="2:65" s="1" customFormat="1" ht="16.5" customHeight="1">
      <c r="B100" s="34"/>
      <c r="C100" s="129" t="s">
        <v>226</v>
      </c>
      <c r="D100" s="129" t="s">
        <v>152</v>
      </c>
      <c r="E100" s="130" t="s">
        <v>2755</v>
      </c>
      <c r="F100" s="131" t="s">
        <v>2756</v>
      </c>
      <c r="G100" s="132" t="s">
        <v>384</v>
      </c>
      <c r="H100" s="133">
        <v>3</v>
      </c>
      <c r="I100" s="134"/>
      <c r="J100" s="135">
        <f t="shared" si="10"/>
        <v>0</v>
      </c>
      <c r="K100" s="131" t="s">
        <v>32</v>
      </c>
      <c r="L100" s="34"/>
      <c r="M100" s="136" t="s">
        <v>32</v>
      </c>
      <c r="N100" s="137" t="s">
        <v>51</v>
      </c>
      <c r="P100" s="138">
        <f t="shared" si="11"/>
        <v>0</v>
      </c>
      <c r="Q100" s="138">
        <v>0</v>
      </c>
      <c r="R100" s="138">
        <f t="shared" si="12"/>
        <v>0</v>
      </c>
      <c r="S100" s="138">
        <v>0</v>
      </c>
      <c r="T100" s="139">
        <f t="shared" si="13"/>
        <v>0</v>
      </c>
      <c r="AR100" s="140" t="s">
        <v>157</v>
      </c>
      <c r="AT100" s="140" t="s">
        <v>152</v>
      </c>
      <c r="AU100" s="140" t="s">
        <v>89</v>
      </c>
      <c r="AY100" s="18" t="s">
        <v>150</v>
      </c>
      <c r="BE100" s="141">
        <f t="shared" si="14"/>
        <v>0</v>
      </c>
      <c r="BF100" s="141">
        <f t="shared" si="15"/>
        <v>0</v>
      </c>
      <c r="BG100" s="141">
        <f t="shared" si="16"/>
        <v>0</v>
      </c>
      <c r="BH100" s="141">
        <f t="shared" si="17"/>
        <v>0</v>
      </c>
      <c r="BI100" s="141">
        <f t="shared" si="18"/>
        <v>0</v>
      </c>
      <c r="BJ100" s="18" t="s">
        <v>40</v>
      </c>
      <c r="BK100" s="141">
        <f t="shared" si="19"/>
        <v>0</v>
      </c>
      <c r="BL100" s="18" t="s">
        <v>157</v>
      </c>
      <c r="BM100" s="140" t="s">
        <v>324</v>
      </c>
    </row>
    <row r="101" spans="2:65" s="1" customFormat="1" ht="16.5" customHeight="1">
      <c r="B101" s="34"/>
      <c r="C101" s="129" t="s">
        <v>235</v>
      </c>
      <c r="D101" s="129" t="s">
        <v>152</v>
      </c>
      <c r="E101" s="130" t="s">
        <v>2757</v>
      </c>
      <c r="F101" s="131" t="s">
        <v>2743</v>
      </c>
      <c r="G101" s="132" t="s">
        <v>165</v>
      </c>
      <c r="H101" s="133">
        <v>1</v>
      </c>
      <c r="I101" s="134"/>
      <c r="J101" s="135">
        <f t="shared" si="10"/>
        <v>0</v>
      </c>
      <c r="K101" s="131" t="s">
        <v>32</v>
      </c>
      <c r="L101" s="34"/>
      <c r="M101" s="136" t="s">
        <v>32</v>
      </c>
      <c r="N101" s="137" t="s">
        <v>51</v>
      </c>
      <c r="P101" s="138">
        <f t="shared" si="11"/>
        <v>0</v>
      </c>
      <c r="Q101" s="138">
        <v>0</v>
      </c>
      <c r="R101" s="138">
        <f t="shared" si="12"/>
        <v>0</v>
      </c>
      <c r="S101" s="138">
        <v>0</v>
      </c>
      <c r="T101" s="139">
        <f t="shared" si="13"/>
        <v>0</v>
      </c>
      <c r="AR101" s="140" t="s">
        <v>157</v>
      </c>
      <c r="AT101" s="140" t="s">
        <v>152</v>
      </c>
      <c r="AU101" s="140" t="s">
        <v>89</v>
      </c>
      <c r="AY101" s="18" t="s">
        <v>150</v>
      </c>
      <c r="BE101" s="141">
        <f t="shared" si="14"/>
        <v>0</v>
      </c>
      <c r="BF101" s="141">
        <f t="shared" si="15"/>
        <v>0</v>
      </c>
      <c r="BG101" s="141">
        <f t="shared" si="16"/>
        <v>0</v>
      </c>
      <c r="BH101" s="141">
        <f t="shared" si="17"/>
        <v>0</v>
      </c>
      <c r="BI101" s="141">
        <f t="shared" si="18"/>
        <v>0</v>
      </c>
      <c r="BJ101" s="18" t="s">
        <v>40</v>
      </c>
      <c r="BK101" s="141">
        <f t="shared" si="19"/>
        <v>0</v>
      </c>
      <c r="BL101" s="18" t="s">
        <v>157</v>
      </c>
      <c r="BM101" s="140" t="s">
        <v>335</v>
      </c>
    </row>
    <row r="102" spans="2:65" s="1" customFormat="1" ht="16.5" customHeight="1">
      <c r="B102" s="34"/>
      <c r="C102" s="129" t="s">
        <v>239</v>
      </c>
      <c r="D102" s="129" t="s">
        <v>152</v>
      </c>
      <c r="E102" s="130" t="s">
        <v>2758</v>
      </c>
      <c r="F102" s="131" t="s">
        <v>2746</v>
      </c>
      <c r="G102" s="132" t="s">
        <v>165</v>
      </c>
      <c r="H102" s="133">
        <v>5</v>
      </c>
      <c r="I102" s="134"/>
      <c r="J102" s="135">
        <f t="shared" si="10"/>
        <v>0</v>
      </c>
      <c r="K102" s="131" t="s">
        <v>32</v>
      </c>
      <c r="L102" s="34"/>
      <c r="M102" s="136" t="s">
        <v>32</v>
      </c>
      <c r="N102" s="137" t="s">
        <v>51</v>
      </c>
      <c r="P102" s="138">
        <f t="shared" si="11"/>
        <v>0</v>
      </c>
      <c r="Q102" s="138">
        <v>0</v>
      </c>
      <c r="R102" s="138">
        <f t="shared" si="12"/>
        <v>0</v>
      </c>
      <c r="S102" s="138">
        <v>0</v>
      </c>
      <c r="T102" s="139">
        <f t="shared" si="13"/>
        <v>0</v>
      </c>
      <c r="AR102" s="140" t="s">
        <v>157</v>
      </c>
      <c r="AT102" s="140" t="s">
        <v>152</v>
      </c>
      <c r="AU102" s="140" t="s">
        <v>89</v>
      </c>
      <c r="AY102" s="18" t="s">
        <v>150</v>
      </c>
      <c r="BE102" s="141">
        <f t="shared" si="14"/>
        <v>0</v>
      </c>
      <c r="BF102" s="141">
        <f t="shared" si="15"/>
        <v>0</v>
      </c>
      <c r="BG102" s="141">
        <f t="shared" si="16"/>
        <v>0</v>
      </c>
      <c r="BH102" s="141">
        <f t="shared" si="17"/>
        <v>0</v>
      </c>
      <c r="BI102" s="141">
        <f t="shared" si="18"/>
        <v>0</v>
      </c>
      <c r="BJ102" s="18" t="s">
        <v>40</v>
      </c>
      <c r="BK102" s="141">
        <f t="shared" si="19"/>
        <v>0</v>
      </c>
      <c r="BL102" s="18" t="s">
        <v>157</v>
      </c>
      <c r="BM102" s="140" t="s">
        <v>523</v>
      </c>
    </row>
    <row r="103" spans="2:65" s="1" customFormat="1" ht="16.5" customHeight="1">
      <c r="B103" s="34"/>
      <c r="C103" s="129" t="s">
        <v>244</v>
      </c>
      <c r="D103" s="129" t="s">
        <v>152</v>
      </c>
      <c r="E103" s="130" t="s">
        <v>2759</v>
      </c>
      <c r="F103" s="131" t="s">
        <v>2749</v>
      </c>
      <c r="G103" s="132" t="s">
        <v>165</v>
      </c>
      <c r="H103" s="133">
        <v>23</v>
      </c>
      <c r="I103" s="134"/>
      <c r="J103" s="135">
        <f t="shared" si="10"/>
        <v>0</v>
      </c>
      <c r="K103" s="131" t="s">
        <v>32</v>
      </c>
      <c r="L103" s="34"/>
      <c r="M103" s="189" t="s">
        <v>32</v>
      </c>
      <c r="N103" s="190" t="s">
        <v>51</v>
      </c>
      <c r="O103" s="191"/>
      <c r="P103" s="192">
        <f t="shared" si="11"/>
        <v>0</v>
      </c>
      <c r="Q103" s="192">
        <v>0</v>
      </c>
      <c r="R103" s="192">
        <f t="shared" si="12"/>
        <v>0</v>
      </c>
      <c r="S103" s="192">
        <v>0</v>
      </c>
      <c r="T103" s="193">
        <f t="shared" si="13"/>
        <v>0</v>
      </c>
      <c r="AR103" s="140" t="s">
        <v>157</v>
      </c>
      <c r="AT103" s="140" t="s">
        <v>152</v>
      </c>
      <c r="AU103" s="140" t="s">
        <v>89</v>
      </c>
      <c r="AY103" s="18" t="s">
        <v>150</v>
      </c>
      <c r="BE103" s="141">
        <f t="shared" si="14"/>
        <v>0</v>
      </c>
      <c r="BF103" s="141">
        <f t="shared" si="15"/>
        <v>0</v>
      </c>
      <c r="BG103" s="141">
        <f t="shared" si="16"/>
        <v>0</v>
      </c>
      <c r="BH103" s="141">
        <f t="shared" si="17"/>
        <v>0</v>
      </c>
      <c r="BI103" s="141">
        <f t="shared" si="18"/>
        <v>0</v>
      </c>
      <c r="BJ103" s="18" t="s">
        <v>40</v>
      </c>
      <c r="BK103" s="141">
        <f t="shared" si="19"/>
        <v>0</v>
      </c>
      <c r="BL103" s="18" t="s">
        <v>157</v>
      </c>
      <c r="BM103" s="140" t="s">
        <v>537</v>
      </c>
    </row>
    <row r="104" spans="2:65" s="1" customFormat="1" ht="6.9" customHeight="1">
      <c r="B104" s="43"/>
      <c r="C104" s="44"/>
      <c r="D104" s="44"/>
      <c r="E104" s="44"/>
      <c r="F104" s="44"/>
      <c r="G104" s="44"/>
      <c r="H104" s="44"/>
      <c r="I104" s="44"/>
      <c r="J104" s="44"/>
      <c r="K104" s="44"/>
      <c r="L104" s="34"/>
    </row>
  </sheetData>
  <sheetProtection algorithmName="SHA-512" hashValue="+zCuNCygyRbCyWwl5Ngx6vPzYq5UrM7CCQTiogdsioerbrry1r97IuuscLE+a3W45NUMjCMKDqdISQciX+UHVA==" saltValue="bEAjbnGyVs7A0/6q7Ng4OaIFvXlWOQLBJIKfj8AydOdPM/Bu1PTWB1dibRh+9T3UAbt/mMTH2NuMJW2p225DQg==" spinCount="100000" sheet="1" objects="1" scenarios="1" formatColumns="0" formatRows="0" autoFilter="0"/>
  <autoFilter ref="C82:K103" xr:uid="{00000000-0009-0000-0000-00000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90"/>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116</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2828</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ROUND(J81,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ROUND((SUM(BE81:BE89)),  0)</f>
        <v>0</v>
      </c>
      <c r="I33" s="91">
        <v>0.21</v>
      </c>
      <c r="J33" s="90">
        <f>ROUND(((SUM(BE81:BE89))*I33),  0)</f>
        <v>0</v>
      </c>
      <c r="L33" s="34"/>
    </row>
    <row r="34" spans="2:12" s="1" customFormat="1" ht="14.4" customHeight="1">
      <c r="B34" s="34"/>
      <c r="E34" s="28" t="s">
        <v>52</v>
      </c>
      <c r="F34" s="90">
        <f>ROUND((SUM(BF81:BF89)),  0)</f>
        <v>0</v>
      </c>
      <c r="I34" s="91">
        <v>0.12</v>
      </c>
      <c r="J34" s="90">
        <f>ROUND(((SUM(BF81:BF89))*I34),  0)</f>
        <v>0</v>
      </c>
      <c r="L34" s="34"/>
    </row>
    <row r="35" spans="2:12" s="1" customFormat="1" ht="14.4" hidden="1" customHeight="1">
      <c r="B35" s="34"/>
      <c r="E35" s="28" t="s">
        <v>53</v>
      </c>
      <c r="F35" s="90">
        <f>ROUND((SUM(BG81:BG89)),  0)</f>
        <v>0</v>
      </c>
      <c r="I35" s="91">
        <v>0.21</v>
      </c>
      <c r="J35" s="90">
        <f>0</f>
        <v>0</v>
      </c>
      <c r="L35" s="34"/>
    </row>
    <row r="36" spans="2:12" s="1" customFormat="1" ht="14.4" hidden="1" customHeight="1">
      <c r="B36" s="34"/>
      <c r="E36" s="28" t="s">
        <v>54</v>
      </c>
      <c r="F36" s="90">
        <f>ROUND((SUM(BH81:BH89)),  0)</f>
        <v>0</v>
      </c>
      <c r="I36" s="91">
        <v>0.12</v>
      </c>
      <c r="J36" s="90">
        <f>0</f>
        <v>0</v>
      </c>
      <c r="L36" s="34"/>
    </row>
    <row r="37" spans="2:12" s="1" customFormat="1" ht="14.4" hidden="1" customHeight="1">
      <c r="B37" s="34"/>
      <c r="E37" s="28" t="s">
        <v>55</v>
      </c>
      <c r="F37" s="90">
        <f>ROUND((SUM(BI81:BI89)),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306 - Retenční nádrž na odpadní vody</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J81</f>
        <v>0</v>
      </c>
      <c r="L59" s="34"/>
      <c r="AU59" s="18" t="s">
        <v>130</v>
      </c>
    </row>
    <row r="60" spans="2:47" s="8" customFormat="1" ht="24.9" customHeight="1">
      <c r="B60" s="101"/>
      <c r="D60" s="102" t="s">
        <v>2829</v>
      </c>
      <c r="E60" s="103"/>
      <c r="F60" s="103"/>
      <c r="G60" s="103"/>
      <c r="H60" s="103"/>
      <c r="I60" s="103"/>
      <c r="J60" s="104">
        <f>J82</f>
        <v>0</v>
      </c>
      <c r="L60" s="101"/>
    </row>
    <row r="61" spans="2:47" s="9" customFormat="1" ht="19.95" customHeight="1">
      <c r="B61" s="105"/>
      <c r="D61" s="106" t="s">
        <v>2830</v>
      </c>
      <c r="E61" s="107"/>
      <c r="F61" s="107"/>
      <c r="G61" s="107"/>
      <c r="H61" s="107"/>
      <c r="I61" s="107"/>
      <c r="J61" s="108">
        <f>J83</f>
        <v>0</v>
      </c>
      <c r="L61" s="105"/>
    </row>
    <row r="62" spans="2:47" s="1" customFormat="1" ht="21.75" customHeight="1">
      <c r="B62" s="34"/>
      <c r="L62" s="34"/>
    </row>
    <row r="63" spans="2:47" s="1" customFormat="1" ht="6.9" customHeight="1">
      <c r="B63" s="43"/>
      <c r="C63" s="44"/>
      <c r="D63" s="44"/>
      <c r="E63" s="44"/>
      <c r="F63" s="44"/>
      <c r="G63" s="44"/>
      <c r="H63" s="44"/>
      <c r="I63" s="44"/>
      <c r="J63" s="44"/>
      <c r="K63" s="44"/>
      <c r="L63" s="34"/>
    </row>
    <row r="67" spans="2:20" s="1" customFormat="1" ht="6.9" customHeight="1">
      <c r="B67" s="45"/>
      <c r="C67" s="46"/>
      <c r="D67" s="46"/>
      <c r="E67" s="46"/>
      <c r="F67" s="46"/>
      <c r="G67" s="46"/>
      <c r="H67" s="46"/>
      <c r="I67" s="46"/>
      <c r="J67" s="46"/>
      <c r="K67" s="46"/>
      <c r="L67" s="34"/>
    </row>
    <row r="68" spans="2:20" s="1" customFormat="1" ht="24.9" customHeight="1">
      <c r="B68" s="34"/>
      <c r="C68" s="22" t="s">
        <v>135</v>
      </c>
      <c r="L68" s="34"/>
    </row>
    <row r="69" spans="2:20" s="1" customFormat="1" ht="6.9" customHeight="1">
      <c r="B69" s="34"/>
      <c r="L69" s="34"/>
    </row>
    <row r="70" spans="2:20" s="1" customFormat="1" ht="12" customHeight="1">
      <c r="B70" s="34"/>
      <c r="C70" s="28" t="s">
        <v>16</v>
      </c>
      <c r="L70" s="34"/>
    </row>
    <row r="71" spans="2:20" s="1" customFormat="1" ht="16.5" customHeight="1">
      <c r="B71" s="34"/>
      <c r="E71" s="840" t="str">
        <f>E7</f>
        <v>Dostavba sportovně rekreačního areálu Petynka</v>
      </c>
      <c r="F71" s="841"/>
      <c r="G71" s="841"/>
      <c r="H71" s="841"/>
      <c r="L71" s="34"/>
    </row>
    <row r="72" spans="2:20" s="1" customFormat="1" ht="12" customHeight="1">
      <c r="B72" s="34"/>
      <c r="C72" s="28" t="s">
        <v>124</v>
      </c>
      <c r="L72" s="34"/>
    </row>
    <row r="73" spans="2:20" s="1" customFormat="1" ht="16.5" customHeight="1">
      <c r="B73" s="34"/>
      <c r="E73" s="833" t="str">
        <f>E9</f>
        <v>SO 306 - Retenční nádrž na odpadní vody</v>
      </c>
      <c r="F73" s="839"/>
      <c r="G73" s="839"/>
      <c r="H73" s="839"/>
      <c r="L73" s="34"/>
    </row>
    <row r="74" spans="2:20" s="1" customFormat="1" ht="6.9" customHeight="1">
      <c r="B74" s="34"/>
      <c r="L74" s="34"/>
    </row>
    <row r="75" spans="2:20" s="1" customFormat="1" ht="12" customHeight="1">
      <c r="B75" s="34"/>
      <c r="C75" s="28" t="s">
        <v>22</v>
      </c>
      <c r="F75" s="26" t="str">
        <f>F12</f>
        <v>Praha</v>
      </c>
      <c r="I75" s="28" t="s">
        <v>24</v>
      </c>
      <c r="J75" s="51" t="str">
        <f>IF(J12="","",J12)</f>
        <v>24. 3. 2025</v>
      </c>
      <c r="L75" s="34"/>
    </row>
    <row r="76" spans="2:20" s="1" customFormat="1" ht="6.9" customHeight="1">
      <c r="B76" s="34"/>
      <c r="L76" s="34"/>
    </row>
    <row r="77" spans="2:20" s="1" customFormat="1" ht="25.65" customHeight="1">
      <c r="B77" s="34"/>
      <c r="C77" s="28" t="s">
        <v>30</v>
      </c>
      <c r="F77" s="26" t="str">
        <f>E15</f>
        <v>SNEO, a.s.</v>
      </c>
      <c r="I77" s="28" t="s">
        <v>37</v>
      </c>
      <c r="J77" s="32" t="str">
        <f>E21</f>
        <v>Ateliér 11 Hradec Králové s.r.o.</v>
      </c>
      <c r="L77" s="34"/>
    </row>
    <row r="78" spans="2:20" s="1" customFormat="1" ht="15.15" customHeight="1">
      <c r="B78" s="34"/>
      <c r="C78" s="28" t="s">
        <v>35</v>
      </c>
      <c r="F78" s="26" t="str">
        <f>IF(E18="","",E18)</f>
        <v>Vyplň údaj</v>
      </c>
      <c r="I78" s="28" t="s">
        <v>41</v>
      </c>
      <c r="J78" s="32" t="str">
        <f>E24</f>
        <v xml:space="preserve"> </v>
      </c>
      <c r="L78" s="34"/>
    </row>
    <row r="79" spans="2:20" s="1" customFormat="1" ht="10.35" customHeight="1">
      <c r="B79" s="34"/>
      <c r="L79" s="34"/>
    </row>
    <row r="80" spans="2:20" s="10" customFormat="1" ht="29.25" customHeight="1">
      <c r="B80" s="109"/>
      <c r="C80" s="110" t="s">
        <v>136</v>
      </c>
      <c r="D80" s="111" t="s">
        <v>65</v>
      </c>
      <c r="E80" s="111" t="s">
        <v>61</v>
      </c>
      <c r="F80" s="111" t="s">
        <v>62</v>
      </c>
      <c r="G80" s="111" t="s">
        <v>137</v>
      </c>
      <c r="H80" s="111" t="s">
        <v>138</v>
      </c>
      <c r="I80" s="111" t="s">
        <v>139</v>
      </c>
      <c r="J80" s="111" t="s">
        <v>129</v>
      </c>
      <c r="K80" s="112" t="s">
        <v>140</v>
      </c>
      <c r="L80" s="109"/>
      <c r="M80" s="58" t="s">
        <v>32</v>
      </c>
      <c r="N80" s="59" t="s">
        <v>50</v>
      </c>
      <c r="O80" s="59" t="s">
        <v>141</v>
      </c>
      <c r="P80" s="59" t="s">
        <v>142</v>
      </c>
      <c r="Q80" s="59" t="s">
        <v>143</v>
      </c>
      <c r="R80" s="59" t="s">
        <v>144</v>
      </c>
      <c r="S80" s="59" t="s">
        <v>145</v>
      </c>
      <c r="T80" s="60" t="s">
        <v>146</v>
      </c>
    </row>
    <row r="81" spans="2:65" s="1" customFormat="1" ht="22.8" customHeight="1">
      <c r="B81" s="34"/>
      <c r="C81" s="63" t="s">
        <v>147</v>
      </c>
      <c r="J81" s="113">
        <f>BK81</f>
        <v>0</v>
      </c>
      <c r="L81" s="34"/>
      <c r="M81" s="61"/>
      <c r="N81" s="52"/>
      <c r="O81" s="52"/>
      <c r="P81" s="114">
        <f>P82</f>
        <v>0</v>
      </c>
      <c r="Q81" s="52"/>
      <c r="R81" s="114">
        <f>R82</f>
        <v>0</v>
      </c>
      <c r="S81" s="52"/>
      <c r="T81" s="115">
        <f>T82</f>
        <v>0</v>
      </c>
      <c r="AT81" s="18" t="s">
        <v>79</v>
      </c>
      <c r="AU81" s="18" t="s">
        <v>130</v>
      </c>
      <c r="BK81" s="116">
        <f>BK82</f>
        <v>0</v>
      </c>
    </row>
    <row r="82" spans="2:65" s="11" customFormat="1" ht="25.95" customHeight="1">
      <c r="B82" s="117"/>
      <c r="D82" s="118" t="s">
        <v>79</v>
      </c>
      <c r="E82" s="119" t="s">
        <v>2763</v>
      </c>
      <c r="F82" s="119" t="s">
        <v>2828</v>
      </c>
      <c r="I82" s="120"/>
      <c r="J82" s="121">
        <f>BK82</f>
        <v>0</v>
      </c>
      <c r="L82" s="117"/>
      <c r="M82" s="122"/>
      <c r="P82" s="123">
        <f>P83</f>
        <v>0</v>
      </c>
      <c r="R82" s="123">
        <f>R83</f>
        <v>0</v>
      </c>
      <c r="T82" s="124">
        <f>T83</f>
        <v>0</v>
      </c>
      <c r="AR82" s="118" t="s">
        <v>157</v>
      </c>
      <c r="AT82" s="125" t="s">
        <v>79</v>
      </c>
      <c r="AU82" s="125" t="s">
        <v>80</v>
      </c>
      <c r="AY82" s="118" t="s">
        <v>150</v>
      </c>
      <c r="BK82" s="126">
        <f>BK83</f>
        <v>0</v>
      </c>
    </row>
    <row r="83" spans="2:65" s="11" customFormat="1" ht="22.8" customHeight="1">
      <c r="B83" s="117"/>
      <c r="D83" s="118" t="s">
        <v>79</v>
      </c>
      <c r="E83" s="127" t="s">
        <v>2765</v>
      </c>
      <c r="F83" s="127" t="s">
        <v>115</v>
      </c>
      <c r="I83" s="120"/>
      <c r="J83" s="128">
        <f>BK83</f>
        <v>0</v>
      </c>
      <c r="L83" s="117"/>
      <c r="M83" s="122"/>
      <c r="P83" s="123">
        <f>SUM(P84:P89)</f>
        <v>0</v>
      </c>
      <c r="R83" s="123">
        <f>SUM(R84:R89)</f>
        <v>0</v>
      </c>
      <c r="T83" s="124">
        <f>SUM(T84:T89)</f>
        <v>0</v>
      </c>
      <c r="AR83" s="118" t="s">
        <v>157</v>
      </c>
      <c r="AT83" s="125" t="s">
        <v>79</v>
      </c>
      <c r="AU83" s="125" t="s">
        <v>40</v>
      </c>
      <c r="AY83" s="118" t="s">
        <v>150</v>
      </c>
      <c r="BK83" s="126">
        <f>SUM(BK84:BK89)</f>
        <v>0</v>
      </c>
    </row>
    <row r="84" spans="2:65" s="1" customFormat="1" ht="21.75" customHeight="1">
      <c r="B84" s="34"/>
      <c r="C84" s="129" t="s">
        <v>40</v>
      </c>
      <c r="D84" s="129" t="s">
        <v>152</v>
      </c>
      <c r="E84" s="130" t="s">
        <v>2786</v>
      </c>
      <c r="F84" s="131" t="s">
        <v>2787</v>
      </c>
      <c r="G84" s="132" t="s">
        <v>165</v>
      </c>
      <c r="H84" s="133">
        <v>144</v>
      </c>
      <c r="I84" s="134"/>
      <c r="J84" s="135">
        <f t="shared" ref="J84:J89" si="0">ROUND(I84*H84,2)</f>
        <v>0</v>
      </c>
      <c r="K84" s="131" t="s">
        <v>32</v>
      </c>
      <c r="L84" s="34"/>
      <c r="M84" s="136" t="s">
        <v>32</v>
      </c>
      <c r="N84" s="137" t="s">
        <v>51</v>
      </c>
      <c r="P84" s="138">
        <f t="shared" ref="P84:P89" si="1">O84*H84</f>
        <v>0</v>
      </c>
      <c r="Q84" s="138">
        <v>0</v>
      </c>
      <c r="R84" s="138">
        <f t="shared" ref="R84:R89" si="2">Q84*H84</f>
        <v>0</v>
      </c>
      <c r="S84" s="138">
        <v>0</v>
      </c>
      <c r="T84" s="139">
        <f t="shared" ref="T84:T89" si="3">S84*H84</f>
        <v>0</v>
      </c>
      <c r="AR84" s="140" t="s">
        <v>2769</v>
      </c>
      <c r="AT84" s="140" t="s">
        <v>152</v>
      </c>
      <c r="AU84" s="140" t="s">
        <v>89</v>
      </c>
      <c r="AY84" s="18" t="s">
        <v>150</v>
      </c>
      <c r="BE84" s="141">
        <f t="shared" ref="BE84:BE89" si="4">IF(N84="základní",J84,0)</f>
        <v>0</v>
      </c>
      <c r="BF84" s="141">
        <f t="shared" ref="BF84:BF89" si="5">IF(N84="snížená",J84,0)</f>
        <v>0</v>
      </c>
      <c r="BG84" s="141">
        <f t="shared" ref="BG84:BG89" si="6">IF(N84="zákl. přenesená",J84,0)</f>
        <v>0</v>
      </c>
      <c r="BH84" s="141">
        <f t="shared" ref="BH84:BH89" si="7">IF(N84="sníž. přenesená",J84,0)</f>
        <v>0</v>
      </c>
      <c r="BI84" s="141">
        <f t="shared" ref="BI84:BI89" si="8">IF(N84="nulová",J84,0)</f>
        <v>0</v>
      </c>
      <c r="BJ84" s="18" t="s">
        <v>40</v>
      </c>
      <c r="BK84" s="141">
        <f t="shared" ref="BK84:BK89" si="9">ROUND(I84*H84,2)</f>
        <v>0</v>
      </c>
      <c r="BL84" s="18" t="s">
        <v>2769</v>
      </c>
      <c r="BM84" s="140" t="s">
        <v>89</v>
      </c>
    </row>
    <row r="85" spans="2:65" s="1" customFormat="1" ht="16.5" customHeight="1">
      <c r="B85" s="34"/>
      <c r="C85" s="129" t="s">
        <v>89</v>
      </c>
      <c r="D85" s="129" t="s">
        <v>152</v>
      </c>
      <c r="E85" s="130" t="s">
        <v>2789</v>
      </c>
      <c r="F85" s="131" t="s">
        <v>2790</v>
      </c>
      <c r="G85" s="132" t="s">
        <v>155</v>
      </c>
      <c r="H85" s="133">
        <v>35</v>
      </c>
      <c r="I85" s="134"/>
      <c r="J85" s="135">
        <f t="shared" si="0"/>
        <v>0</v>
      </c>
      <c r="K85" s="131" t="s">
        <v>32</v>
      </c>
      <c r="L85" s="34"/>
      <c r="M85" s="136" t="s">
        <v>32</v>
      </c>
      <c r="N85" s="137" t="s">
        <v>51</v>
      </c>
      <c r="P85" s="138">
        <f t="shared" si="1"/>
        <v>0</v>
      </c>
      <c r="Q85" s="138">
        <v>0</v>
      </c>
      <c r="R85" s="138">
        <f t="shared" si="2"/>
        <v>0</v>
      </c>
      <c r="S85" s="138">
        <v>0</v>
      </c>
      <c r="T85" s="139">
        <f t="shared" si="3"/>
        <v>0</v>
      </c>
      <c r="AR85" s="140" t="s">
        <v>2769</v>
      </c>
      <c r="AT85" s="140" t="s">
        <v>152</v>
      </c>
      <c r="AU85" s="140" t="s">
        <v>89</v>
      </c>
      <c r="AY85" s="18" t="s">
        <v>150</v>
      </c>
      <c r="BE85" s="141">
        <f t="shared" si="4"/>
        <v>0</v>
      </c>
      <c r="BF85" s="141">
        <f t="shared" si="5"/>
        <v>0</v>
      </c>
      <c r="BG85" s="141">
        <f t="shared" si="6"/>
        <v>0</v>
      </c>
      <c r="BH85" s="141">
        <f t="shared" si="7"/>
        <v>0</v>
      </c>
      <c r="BI85" s="141">
        <f t="shared" si="8"/>
        <v>0</v>
      </c>
      <c r="BJ85" s="18" t="s">
        <v>40</v>
      </c>
      <c r="BK85" s="141">
        <f t="shared" si="9"/>
        <v>0</v>
      </c>
      <c r="BL85" s="18" t="s">
        <v>2769</v>
      </c>
      <c r="BM85" s="140" t="s">
        <v>157</v>
      </c>
    </row>
    <row r="86" spans="2:65" s="1" customFormat="1" ht="16.5" customHeight="1">
      <c r="B86" s="34"/>
      <c r="C86" s="129" t="s">
        <v>168</v>
      </c>
      <c r="D86" s="129" t="s">
        <v>152</v>
      </c>
      <c r="E86" s="130" t="s">
        <v>2792</v>
      </c>
      <c r="F86" s="131" t="s">
        <v>2773</v>
      </c>
      <c r="G86" s="132" t="s">
        <v>2778</v>
      </c>
      <c r="H86" s="133">
        <v>1</v>
      </c>
      <c r="I86" s="134"/>
      <c r="J86" s="135">
        <f t="shared" si="0"/>
        <v>0</v>
      </c>
      <c r="K86" s="131" t="s">
        <v>32</v>
      </c>
      <c r="L86" s="34"/>
      <c r="M86" s="136" t="s">
        <v>32</v>
      </c>
      <c r="N86" s="137" t="s">
        <v>51</v>
      </c>
      <c r="P86" s="138">
        <f t="shared" si="1"/>
        <v>0</v>
      </c>
      <c r="Q86" s="138">
        <v>0</v>
      </c>
      <c r="R86" s="138">
        <f t="shared" si="2"/>
        <v>0</v>
      </c>
      <c r="S86" s="138">
        <v>0</v>
      </c>
      <c r="T86" s="139">
        <f t="shared" si="3"/>
        <v>0</v>
      </c>
      <c r="AR86" s="140" t="s">
        <v>2769</v>
      </c>
      <c r="AT86" s="140" t="s">
        <v>152</v>
      </c>
      <c r="AU86" s="140" t="s">
        <v>89</v>
      </c>
      <c r="AY86" s="18" t="s">
        <v>150</v>
      </c>
      <c r="BE86" s="141">
        <f t="shared" si="4"/>
        <v>0</v>
      </c>
      <c r="BF86" s="141">
        <f t="shared" si="5"/>
        <v>0</v>
      </c>
      <c r="BG86" s="141">
        <f t="shared" si="6"/>
        <v>0</v>
      </c>
      <c r="BH86" s="141">
        <f t="shared" si="7"/>
        <v>0</v>
      </c>
      <c r="BI86" s="141">
        <f t="shared" si="8"/>
        <v>0</v>
      </c>
      <c r="BJ86" s="18" t="s">
        <v>40</v>
      </c>
      <c r="BK86" s="141">
        <f t="shared" si="9"/>
        <v>0</v>
      </c>
      <c r="BL86" s="18" t="s">
        <v>2769</v>
      </c>
      <c r="BM86" s="140" t="s">
        <v>190</v>
      </c>
    </row>
    <row r="87" spans="2:65" s="1" customFormat="1" ht="16.5" customHeight="1">
      <c r="B87" s="34"/>
      <c r="C87" s="129" t="s">
        <v>157</v>
      </c>
      <c r="D87" s="129" t="s">
        <v>152</v>
      </c>
      <c r="E87" s="130" t="s">
        <v>2793</v>
      </c>
      <c r="F87" s="131" t="s">
        <v>2794</v>
      </c>
      <c r="G87" s="132" t="s">
        <v>2778</v>
      </c>
      <c r="H87" s="133">
        <v>1</v>
      </c>
      <c r="I87" s="134"/>
      <c r="J87" s="135">
        <f t="shared" si="0"/>
        <v>0</v>
      </c>
      <c r="K87" s="131" t="s">
        <v>32</v>
      </c>
      <c r="L87" s="34"/>
      <c r="M87" s="136" t="s">
        <v>32</v>
      </c>
      <c r="N87" s="137" t="s">
        <v>51</v>
      </c>
      <c r="P87" s="138">
        <f t="shared" si="1"/>
        <v>0</v>
      </c>
      <c r="Q87" s="138">
        <v>0</v>
      </c>
      <c r="R87" s="138">
        <f t="shared" si="2"/>
        <v>0</v>
      </c>
      <c r="S87" s="138">
        <v>0</v>
      </c>
      <c r="T87" s="139">
        <f t="shared" si="3"/>
        <v>0</v>
      </c>
      <c r="AR87" s="140" t="s">
        <v>2769</v>
      </c>
      <c r="AT87" s="140" t="s">
        <v>152</v>
      </c>
      <c r="AU87" s="140" t="s">
        <v>89</v>
      </c>
      <c r="AY87" s="18" t="s">
        <v>150</v>
      </c>
      <c r="BE87" s="141">
        <f t="shared" si="4"/>
        <v>0</v>
      </c>
      <c r="BF87" s="141">
        <f t="shared" si="5"/>
        <v>0</v>
      </c>
      <c r="BG87" s="141">
        <f t="shared" si="6"/>
        <v>0</v>
      </c>
      <c r="BH87" s="141">
        <f t="shared" si="7"/>
        <v>0</v>
      </c>
      <c r="BI87" s="141">
        <f t="shared" si="8"/>
        <v>0</v>
      </c>
      <c r="BJ87" s="18" t="s">
        <v>40</v>
      </c>
      <c r="BK87" s="141">
        <f t="shared" si="9"/>
        <v>0</v>
      </c>
      <c r="BL87" s="18" t="s">
        <v>2769</v>
      </c>
      <c r="BM87" s="140" t="s">
        <v>204</v>
      </c>
    </row>
    <row r="88" spans="2:65" s="1" customFormat="1" ht="16.5" customHeight="1">
      <c r="B88" s="34"/>
      <c r="C88" s="129" t="s">
        <v>183</v>
      </c>
      <c r="D88" s="129" t="s">
        <v>152</v>
      </c>
      <c r="E88" s="130" t="s">
        <v>2797</v>
      </c>
      <c r="F88" s="131" t="s">
        <v>2798</v>
      </c>
      <c r="G88" s="132" t="s">
        <v>2778</v>
      </c>
      <c r="H88" s="133">
        <v>1</v>
      </c>
      <c r="I88" s="134"/>
      <c r="J88" s="135">
        <f t="shared" si="0"/>
        <v>0</v>
      </c>
      <c r="K88" s="131" t="s">
        <v>32</v>
      </c>
      <c r="L88" s="34"/>
      <c r="M88" s="136" t="s">
        <v>32</v>
      </c>
      <c r="N88" s="137" t="s">
        <v>51</v>
      </c>
      <c r="P88" s="138">
        <f t="shared" si="1"/>
        <v>0</v>
      </c>
      <c r="Q88" s="138">
        <v>0</v>
      </c>
      <c r="R88" s="138">
        <f t="shared" si="2"/>
        <v>0</v>
      </c>
      <c r="S88" s="138">
        <v>0</v>
      </c>
      <c r="T88" s="139">
        <f t="shared" si="3"/>
        <v>0</v>
      </c>
      <c r="AR88" s="140" t="s">
        <v>2769</v>
      </c>
      <c r="AT88" s="140" t="s">
        <v>152</v>
      </c>
      <c r="AU88" s="140" t="s">
        <v>89</v>
      </c>
      <c r="AY88" s="18" t="s">
        <v>150</v>
      </c>
      <c r="BE88" s="141">
        <f t="shared" si="4"/>
        <v>0</v>
      </c>
      <c r="BF88" s="141">
        <f t="shared" si="5"/>
        <v>0</v>
      </c>
      <c r="BG88" s="141">
        <f t="shared" si="6"/>
        <v>0</v>
      </c>
      <c r="BH88" s="141">
        <f t="shared" si="7"/>
        <v>0</v>
      </c>
      <c r="BI88" s="141">
        <f t="shared" si="8"/>
        <v>0</v>
      </c>
      <c r="BJ88" s="18" t="s">
        <v>40</v>
      </c>
      <c r="BK88" s="141">
        <f t="shared" si="9"/>
        <v>0</v>
      </c>
      <c r="BL88" s="18" t="s">
        <v>2769</v>
      </c>
      <c r="BM88" s="140" t="s">
        <v>214</v>
      </c>
    </row>
    <row r="89" spans="2:65" s="1" customFormat="1" ht="16.5" customHeight="1">
      <c r="B89" s="34"/>
      <c r="C89" s="129" t="s">
        <v>190</v>
      </c>
      <c r="D89" s="129" t="s">
        <v>152</v>
      </c>
      <c r="E89" s="130" t="s">
        <v>2799</v>
      </c>
      <c r="F89" s="131" t="s">
        <v>2780</v>
      </c>
      <c r="G89" s="132" t="s">
        <v>2778</v>
      </c>
      <c r="H89" s="133">
        <v>1</v>
      </c>
      <c r="I89" s="134"/>
      <c r="J89" s="135">
        <f t="shared" si="0"/>
        <v>0</v>
      </c>
      <c r="K89" s="131" t="s">
        <v>32</v>
      </c>
      <c r="L89" s="34"/>
      <c r="M89" s="189" t="s">
        <v>32</v>
      </c>
      <c r="N89" s="190" t="s">
        <v>51</v>
      </c>
      <c r="O89" s="191"/>
      <c r="P89" s="192">
        <f t="shared" si="1"/>
        <v>0</v>
      </c>
      <c r="Q89" s="192">
        <v>0</v>
      </c>
      <c r="R89" s="192">
        <f t="shared" si="2"/>
        <v>0</v>
      </c>
      <c r="S89" s="192">
        <v>0</v>
      </c>
      <c r="T89" s="193">
        <f t="shared" si="3"/>
        <v>0</v>
      </c>
      <c r="AR89" s="140" t="s">
        <v>2769</v>
      </c>
      <c r="AT89" s="140" t="s">
        <v>152</v>
      </c>
      <c r="AU89" s="140" t="s">
        <v>89</v>
      </c>
      <c r="AY89" s="18" t="s">
        <v>150</v>
      </c>
      <c r="BE89" s="141">
        <f t="shared" si="4"/>
        <v>0</v>
      </c>
      <c r="BF89" s="141">
        <f t="shared" si="5"/>
        <v>0</v>
      </c>
      <c r="BG89" s="141">
        <f t="shared" si="6"/>
        <v>0</v>
      </c>
      <c r="BH89" s="141">
        <f t="shared" si="7"/>
        <v>0</v>
      </c>
      <c r="BI89" s="141">
        <f t="shared" si="8"/>
        <v>0</v>
      </c>
      <c r="BJ89" s="18" t="s">
        <v>40</v>
      </c>
      <c r="BK89" s="141">
        <f t="shared" si="9"/>
        <v>0</v>
      </c>
      <c r="BL89" s="18" t="s">
        <v>2769</v>
      </c>
      <c r="BM89" s="140" t="s">
        <v>8</v>
      </c>
    </row>
    <row r="90" spans="2:65" s="1" customFormat="1" ht="6.9" customHeight="1">
      <c r="B90" s="43"/>
      <c r="C90" s="44"/>
      <c r="D90" s="44"/>
      <c r="E90" s="44"/>
      <c r="F90" s="44"/>
      <c r="G90" s="44"/>
      <c r="H90" s="44"/>
      <c r="I90" s="44"/>
      <c r="J90" s="44"/>
      <c r="K90" s="44"/>
      <c r="L90" s="34"/>
    </row>
  </sheetData>
  <sheetProtection algorithmName="SHA-512" hashValue="W43TA6UtQ0g+m2LMnLP5tjjfMhgYs79/rGJT5WaGcTOiLGgLd6mutAVQXaN+Llanf1T8FD+FoOkAm0z4Zf5ohQ==" saltValue="KuOmNDo2WQLrUhldoutImt+alnZ30YWYhhtJnWsiWvLDi7cwaoa+2l86qK7KK4yvc8DdrT4b6U4xP/Dzw9TEIA==" spinCount="100000" sheet="1" objects="1" scenarios="1" formatColumns="0" formatRows="0" autoFilter="0"/>
  <autoFilter ref="C80:K89" xr:uid="{00000000-0009-0000-0000-00000A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8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119</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2831</v>
      </c>
      <c r="F9" s="839"/>
      <c r="G9" s="839"/>
      <c r="H9" s="839"/>
      <c r="L9" s="34"/>
    </row>
    <row r="10" spans="2:46" s="1" customFormat="1">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ROUND(J81,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ROUND((SUM(BE81:BE86)),  0)</f>
        <v>0</v>
      </c>
      <c r="I33" s="91">
        <v>0.21</v>
      </c>
      <c r="J33" s="90">
        <f>ROUND(((SUM(BE81:BE86))*I33),  0)</f>
        <v>0</v>
      </c>
      <c r="L33" s="34"/>
    </row>
    <row r="34" spans="2:12" s="1" customFormat="1" ht="14.4" customHeight="1">
      <c r="B34" s="34"/>
      <c r="E34" s="28" t="s">
        <v>52</v>
      </c>
      <c r="F34" s="90">
        <f>ROUND((SUM(BF81:BF86)),  0)</f>
        <v>0</v>
      </c>
      <c r="I34" s="91">
        <v>0.12</v>
      </c>
      <c r="J34" s="90">
        <f>ROUND(((SUM(BF81:BF86))*I34),  0)</f>
        <v>0</v>
      </c>
      <c r="L34" s="34"/>
    </row>
    <row r="35" spans="2:12" s="1" customFormat="1" ht="14.4" hidden="1" customHeight="1">
      <c r="B35" s="34"/>
      <c r="E35" s="28" t="s">
        <v>53</v>
      </c>
      <c r="F35" s="90">
        <f>ROUND((SUM(BG81:BG86)),  0)</f>
        <v>0</v>
      </c>
      <c r="I35" s="91">
        <v>0.21</v>
      </c>
      <c r="J35" s="90">
        <f>0</f>
        <v>0</v>
      </c>
      <c r="L35" s="34"/>
    </row>
    <row r="36" spans="2:12" s="1" customFormat="1" ht="14.4" hidden="1" customHeight="1">
      <c r="B36" s="34"/>
      <c r="E36" s="28" t="s">
        <v>54</v>
      </c>
      <c r="F36" s="90">
        <f>ROUND((SUM(BH81:BH86)),  0)</f>
        <v>0</v>
      </c>
      <c r="I36" s="91">
        <v>0.12</v>
      </c>
      <c r="J36" s="90">
        <f>0</f>
        <v>0</v>
      </c>
      <c r="L36" s="34"/>
    </row>
    <row r="37" spans="2:12" s="1" customFormat="1" ht="14.4" hidden="1" customHeight="1">
      <c r="B37" s="34"/>
      <c r="E37" s="28" t="s">
        <v>55</v>
      </c>
      <c r="F37" s="90">
        <f>ROUND((SUM(BI81:BI86)),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SO 901 - Vegetační úpravy</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J81</f>
        <v>0</v>
      </c>
      <c r="L59" s="34"/>
      <c r="AU59" s="18" t="s">
        <v>130</v>
      </c>
    </row>
    <row r="60" spans="2:47" s="8" customFormat="1" ht="24.9" customHeight="1">
      <c r="B60" s="101"/>
      <c r="D60" s="102" t="s">
        <v>131</v>
      </c>
      <c r="E60" s="103"/>
      <c r="F60" s="103"/>
      <c r="G60" s="103"/>
      <c r="H60" s="103"/>
      <c r="I60" s="103"/>
      <c r="J60" s="104">
        <f>J82</f>
        <v>0</v>
      </c>
      <c r="L60" s="101"/>
    </row>
    <row r="61" spans="2:47" s="9" customFormat="1" ht="19.95" customHeight="1">
      <c r="B61" s="105"/>
      <c r="D61" s="106" t="s">
        <v>2832</v>
      </c>
      <c r="E61" s="107"/>
      <c r="F61" s="107"/>
      <c r="G61" s="107"/>
      <c r="H61" s="107"/>
      <c r="I61" s="107"/>
      <c r="J61" s="108">
        <f>J83</f>
        <v>0</v>
      </c>
      <c r="L61" s="105"/>
    </row>
    <row r="62" spans="2:47" s="1" customFormat="1" ht="21.75" customHeight="1">
      <c r="B62" s="34"/>
      <c r="L62" s="34"/>
    </row>
    <row r="63" spans="2:47" s="1" customFormat="1" ht="6.9" customHeight="1">
      <c r="B63" s="43"/>
      <c r="C63" s="44"/>
      <c r="D63" s="44"/>
      <c r="E63" s="44"/>
      <c r="F63" s="44"/>
      <c r="G63" s="44"/>
      <c r="H63" s="44"/>
      <c r="I63" s="44"/>
      <c r="J63" s="44"/>
      <c r="K63" s="44"/>
      <c r="L63" s="34"/>
    </row>
    <row r="67" spans="2:20" s="1" customFormat="1" ht="6.9" customHeight="1">
      <c r="B67" s="45"/>
      <c r="C67" s="46"/>
      <c r="D67" s="46"/>
      <c r="E67" s="46"/>
      <c r="F67" s="46"/>
      <c r="G67" s="46"/>
      <c r="H67" s="46"/>
      <c r="I67" s="46"/>
      <c r="J67" s="46"/>
      <c r="K67" s="46"/>
      <c r="L67" s="34"/>
    </row>
    <row r="68" spans="2:20" s="1" customFormat="1" ht="24.9" customHeight="1">
      <c r="B68" s="34"/>
      <c r="C68" s="22" t="s">
        <v>135</v>
      </c>
      <c r="L68" s="34"/>
    </row>
    <row r="69" spans="2:20" s="1" customFormat="1" ht="6.9" customHeight="1">
      <c r="B69" s="34"/>
      <c r="L69" s="34"/>
    </row>
    <row r="70" spans="2:20" s="1" customFormat="1" ht="12" customHeight="1">
      <c r="B70" s="34"/>
      <c r="C70" s="28" t="s">
        <v>16</v>
      </c>
      <c r="L70" s="34"/>
    </row>
    <row r="71" spans="2:20" s="1" customFormat="1" ht="16.5" customHeight="1">
      <c r="B71" s="34"/>
      <c r="E71" s="840" t="str">
        <f>E7</f>
        <v>Dostavba sportovně rekreačního areálu Petynka</v>
      </c>
      <c r="F71" s="841"/>
      <c r="G71" s="841"/>
      <c r="H71" s="841"/>
      <c r="L71" s="34"/>
    </row>
    <row r="72" spans="2:20" s="1" customFormat="1" ht="12" customHeight="1">
      <c r="B72" s="34"/>
      <c r="C72" s="28" t="s">
        <v>124</v>
      </c>
      <c r="L72" s="34"/>
    </row>
    <row r="73" spans="2:20" s="1" customFormat="1" ht="16.5" customHeight="1">
      <c r="B73" s="34"/>
      <c r="E73" s="833" t="str">
        <f>E9</f>
        <v>SO 901 - Vegetační úpravy</v>
      </c>
      <c r="F73" s="839"/>
      <c r="G73" s="839"/>
      <c r="H73" s="839"/>
      <c r="L73" s="34"/>
    </row>
    <row r="74" spans="2:20" s="1" customFormat="1" ht="6.9" customHeight="1">
      <c r="B74" s="34"/>
      <c r="L74" s="34"/>
    </row>
    <row r="75" spans="2:20" s="1" customFormat="1" ht="12" customHeight="1">
      <c r="B75" s="34"/>
      <c r="C75" s="28" t="s">
        <v>22</v>
      </c>
      <c r="F75" s="26" t="str">
        <f>F12</f>
        <v>Praha</v>
      </c>
      <c r="I75" s="28" t="s">
        <v>24</v>
      </c>
      <c r="J75" s="51" t="str">
        <f>IF(J12="","",J12)</f>
        <v>24. 3. 2025</v>
      </c>
      <c r="L75" s="34"/>
    </row>
    <row r="76" spans="2:20" s="1" customFormat="1" ht="6.9" customHeight="1">
      <c r="B76" s="34"/>
      <c r="L76" s="34"/>
    </row>
    <row r="77" spans="2:20" s="1" customFormat="1" ht="25.65" customHeight="1">
      <c r="B77" s="34"/>
      <c r="C77" s="28" t="s">
        <v>30</v>
      </c>
      <c r="F77" s="26" t="str">
        <f>E15</f>
        <v>SNEO, a.s.</v>
      </c>
      <c r="I77" s="28" t="s">
        <v>37</v>
      </c>
      <c r="J77" s="32" t="str">
        <f>E21</f>
        <v>Ateliér 11 Hradec Králové s.r.o.</v>
      </c>
      <c r="L77" s="34"/>
    </row>
    <row r="78" spans="2:20" s="1" customFormat="1" ht="15.15" customHeight="1">
      <c r="B78" s="34"/>
      <c r="C78" s="28" t="s">
        <v>35</v>
      </c>
      <c r="F78" s="26" t="str">
        <f>IF(E18="","",E18)</f>
        <v>Vyplň údaj</v>
      </c>
      <c r="I78" s="28" t="s">
        <v>41</v>
      </c>
      <c r="J78" s="32" t="str">
        <f>E24</f>
        <v xml:space="preserve"> </v>
      </c>
      <c r="L78" s="34"/>
    </row>
    <row r="79" spans="2:20" s="1" customFormat="1" ht="10.35" customHeight="1">
      <c r="B79" s="34"/>
      <c r="L79" s="34"/>
    </row>
    <row r="80" spans="2:20" s="10" customFormat="1" ht="29.25" customHeight="1">
      <c r="B80" s="109"/>
      <c r="C80" s="110" t="s">
        <v>136</v>
      </c>
      <c r="D80" s="111" t="s">
        <v>65</v>
      </c>
      <c r="E80" s="111" t="s">
        <v>61</v>
      </c>
      <c r="F80" s="111" t="s">
        <v>62</v>
      </c>
      <c r="G80" s="111" t="s">
        <v>137</v>
      </c>
      <c r="H80" s="111" t="s">
        <v>138</v>
      </c>
      <c r="I80" s="111" t="s">
        <v>139</v>
      </c>
      <c r="J80" s="111" t="s">
        <v>129</v>
      </c>
      <c r="K80" s="112" t="s">
        <v>140</v>
      </c>
      <c r="L80" s="109"/>
      <c r="M80" s="58" t="s">
        <v>32</v>
      </c>
      <c r="N80" s="59" t="s">
        <v>50</v>
      </c>
      <c r="O80" s="59" t="s">
        <v>141</v>
      </c>
      <c r="P80" s="59" t="s">
        <v>142</v>
      </c>
      <c r="Q80" s="59" t="s">
        <v>143</v>
      </c>
      <c r="R80" s="59" t="s">
        <v>144</v>
      </c>
      <c r="S80" s="59" t="s">
        <v>145</v>
      </c>
      <c r="T80" s="60" t="s">
        <v>146</v>
      </c>
    </row>
    <row r="81" spans="2:65" s="1" customFormat="1" ht="22.8" customHeight="1">
      <c r="B81" s="34"/>
      <c r="C81" s="63" t="s">
        <v>147</v>
      </c>
      <c r="J81" s="113">
        <f>BK81</f>
        <v>0</v>
      </c>
      <c r="L81" s="34"/>
      <c r="M81" s="61"/>
      <c r="N81" s="52"/>
      <c r="O81" s="52"/>
      <c r="P81" s="114">
        <f>P82</f>
        <v>0</v>
      </c>
      <c r="Q81" s="52"/>
      <c r="R81" s="114">
        <f>R82</f>
        <v>0</v>
      </c>
      <c r="S81" s="52"/>
      <c r="T81" s="115">
        <f>T82</f>
        <v>0</v>
      </c>
      <c r="AT81" s="18" t="s">
        <v>79</v>
      </c>
      <c r="AU81" s="18" t="s">
        <v>130</v>
      </c>
      <c r="BK81" s="116">
        <f>BK82</f>
        <v>0</v>
      </c>
    </row>
    <row r="82" spans="2:65" s="11" customFormat="1" ht="25.95" customHeight="1">
      <c r="B82" s="117"/>
      <c r="D82" s="118" t="s">
        <v>79</v>
      </c>
      <c r="E82" s="119" t="s">
        <v>148</v>
      </c>
      <c r="F82" s="119" t="s">
        <v>149</v>
      </c>
      <c r="I82" s="120"/>
      <c r="J82" s="121">
        <f>BK82</f>
        <v>0</v>
      </c>
      <c r="L82" s="117"/>
      <c r="M82" s="122"/>
      <c r="P82" s="123">
        <f>P83</f>
        <v>0</v>
      </c>
      <c r="R82" s="123">
        <f>R83</f>
        <v>0</v>
      </c>
      <c r="T82" s="124">
        <f>T83</f>
        <v>0</v>
      </c>
      <c r="AR82" s="118" t="s">
        <v>40</v>
      </c>
      <c r="AT82" s="125" t="s">
        <v>79</v>
      </c>
      <c r="AU82" s="125" t="s">
        <v>80</v>
      </c>
      <c r="AY82" s="118" t="s">
        <v>150</v>
      </c>
      <c r="BK82" s="126">
        <f>BK83</f>
        <v>0</v>
      </c>
    </row>
    <row r="83" spans="2:65" s="11" customFormat="1" ht="22.8" customHeight="1">
      <c r="B83" s="117"/>
      <c r="D83" s="118" t="s">
        <v>79</v>
      </c>
      <c r="E83" s="127" t="s">
        <v>40</v>
      </c>
      <c r="F83" s="127" t="s">
        <v>2833</v>
      </c>
      <c r="I83" s="120"/>
      <c r="J83" s="128">
        <f>BK83</f>
        <v>0</v>
      </c>
      <c r="L83" s="117"/>
      <c r="M83" s="122"/>
      <c r="P83" s="123">
        <f>SUM(P84:P86)</f>
        <v>0</v>
      </c>
      <c r="R83" s="123">
        <f>SUM(R84:R86)</f>
        <v>0</v>
      </c>
      <c r="T83" s="124">
        <f>SUM(T84:T86)</f>
        <v>0</v>
      </c>
      <c r="AR83" s="118" t="s">
        <v>40</v>
      </c>
      <c r="AT83" s="125" t="s">
        <v>79</v>
      </c>
      <c r="AU83" s="125" t="s">
        <v>40</v>
      </c>
      <c r="AY83" s="118" t="s">
        <v>150</v>
      </c>
      <c r="BK83" s="126">
        <f>SUM(BK84:BK86)</f>
        <v>0</v>
      </c>
    </row>
    <row r="84" spans="2:65" s="1" customFormat="1" ht="24.15" customHeight="1">
      <c r="B84" s="34"/>
      <c r="C84" s="129" t="s">
        <v>40</v>
      </c>
      <c r="D84" s="129" t="s">
        <v>152</v>
      </c>
      <c r="E84" s="130" t="s">
        <v>2834</v>
      </c>
      <c r="F84" s="131" t="s">
        <v>2835</v>
      </c>
      <c r="G84" s="132" t="s">
        <v>2778</v>
      </c>
      <c r="H84" s="133">
        <v>17</v>
      </c>
      <c r="I84" s="134"/>
      <c r="J84" s="135">
        <f>ROUND(I84*H84,2)</f>
        <v>0</v>
      </c>
      <c r="K84" s="131" t="s">
        <v>32</v>
      </c>
      <c r="L84" s="34"/>
      <c r="M84" s="136" t="s">
        <v>32</v>
      </c>
      <c r="N84" s="137" t="s">
        <v>51</v>
      </c>
      <c r="P84" s="138">
        <f>O84*H84</f>
        <v>0</v>
      </c>
      <c r="Q84" s="138">
        <v>0</v>
      </c>
      <c r="R84" s="138">
        <f>Q84*H84</f>
        <v>0</v>
      </c>
      <c r="S84" s="138">
        <v>0</v>
      </c>
      <c r="T84" s="139">
        <f>S84*H84</f>
        <v>0</v>
      </c>
      <c r="AR84" s="140" t="s">
        <v>157</v>
      </c>
      <c r="AT84" s="140" t="s">
        <v>152</v>
      </c>
      <c r="AU84" s="140" t="s">
        <v>89</v>
      </c>
      <c r="AY84" s="18" t="s">
        <v>150</v>
      </c>
      <c r="BE84" s="141">
        <f>IF(N84="základní",J84,0)</f>
        <v>0</v>
      </c>
      <c r="BF84" s="141">
        <f>IF(N84="snížená",J84,0)</f>
        <v>0</v>
      </c>
      <c r="BG84" s="141">
        <f>IF(N84="zákl. přenesená",J84,0)</f>
        <v>0</v>
      </c>
      <c r="BH84" s="141">
        <f>IF(N84="sníž. přenesená",J84,0)</f>
        <v>0</v>
      </c>
      <c r="BI84" s="141">
        <f>IF(N84="nulová",J84,0)</f>
        <v>0</v>
      </c>
      <c r="BJ84" s="18" t="s">
        <v>40</v>
      </c>
      <c r="BK84" s="141">
        <f>ROUND(I84*H84,2)</f>
        <v>0</v>
      </c>
      <c r="BL84" s="18" t="s">
        <v>157</v>
      </c>
      <c r="BM84" s="140" t="s">
        <v>89</v>
      </c>
    </row>
    <row r="85" spans="2:65" s="1" customFormat="1" ht="24.15" customHeight="1">
      <c r="B85" s="34"/>
      <c r="C85" s="129" t="s">
        <v>89</v>
      </c>
      <c r="D85" s="129" t="s">
        <v>152</v>
      </c>
      <c r="E85" s="130" t="s">
        <v>2836</v>
      </c>
      <c r="F85" s="131" t="s">
        <v>2837</v>
      </c>
      <c r="G85" s="132" t="s">
        <v>384</v>
      </c>
      <c r="H85" s="133">
        <v>78</v>
      </c>
      <c r="I85" s="134"/>
      <c r="J85" s="135">
        <f>ROUND(I85*H85,2)</f>
        <v>0</v>
      </c>
      <c r="K85" s="131" t="s">
        <v>32</v>
      </c>
      <c r="L85" s="34"/>
      <c r="M85" s="136" t="s">
        <v>32</v>
      </c>
      <c r="N85" s="137" t="s">
        <v>51</v>
      </c>
      <c r="P85" s="138">
        <f>O85*H85</f>
        <v>0</v>
      </c>
      <c r="Q85" s="138">
        <v>0</v>
      </c>
      <c r="R85" s="138">
        <f>Q85*H85</f>
        <v>0</v>
      </c>
      <c r="S85" s="138">
        <v>0</v>
      </c>
      <c r="T85" s="139">
        <f>S85*H85</f>
        <v>0</v>
      </c>
      <c r="AR85" s="140" t="s">
        <v>157</v>
      </c>
      <c r="AT85" s="140" t="s">
        <v>152</v>
      </c>
      <c r="AU85" s="140" t="s">
        <v>89</v>
      </c>
      <c r="AY85" s="18" t="s">
        <v>150</v>
      </c>
      <c r="BE85" s="141">
        <f>IF(N85="základní",J85,0)</f>
        <v>0</v>
      </c>
      <c r="BF85" s="141">
        <f>IF(N85="snížená",J85,0)</f>
        <v>0</v>
      </c>
      <c r="BG85" s="141">
        <f>IF(N85="zákl. přenesená",J85,0)</f>
        <v>0</v>
      </c>
      <c r="BH85" s="141">
        <f>IF(N85="sníž. přenesená",J85,0)</f>
        <v>0</v>
      </c>
      <c r="BI85" s="141">
        <f>IF(N85="nulová",J85,0)</f>
        <v>0</v>
      </c>
      <c r="BJ85" s="18" t="s">
        <v>40</v>
      </c>
      <c r="BK85" s="141">
        <f>ROUND(I85*H85,2)</f>
        <v>0</v>
      </c>
      <c r="BL85" s="18" t="s">
        <v>157</v>
      </c>
      <c r="BM85" s="140" t="s">
        <v>157</v>
      </c>
    </row>
    <row r="86" spans="2:65" s="1" customFormat="1" ht="24.15" customHeight="1">
      <c r="B86" s="34"/>
      <c r="C86" s="129" t="s">
        <v>168</v>
      </c>
      <c r="D86" s="129" t="s">
        <v>152</v>
      </c>
      <c r="E86" s="130" t="s">
        <v>2838</v>
      </c>
      <c r="F86" s="131" t="s">
        <v>2839</v>
      </c>
      <c r="G86" s="132" t="s">
        <v>384</v>
      </c>
      <c r="H86" s="133">
        <v>135</v>
      </c>
      <c r="I86" s="134"/>
      <c r="J86" s="135">
        <f>ROUND(I86*H86,2)</f>
        <v>0</v>
      </c>
      <c r="K86" s="131" t="s">
        <v>32</v>
      </c>
      <c r="L86" s="34"/>
      <c r="M86" s="189" t="s">
        <v>32</v>
      </c>
      <c r="N86" s="190" t="s">
        <v>51</v>
      </c>
      <c r="O86" s="191"/>
      <c r="P86" s="192">
        <f>O86*H86</f>
        <v>0</v>
      </c>
      <c r="Q86" s="192">
        <v>0</v>
      </c>
      <c r="R86" s="192">
        <f>Q86*H86</f>
        <v>0</v>
      </c>
      <c r="S86" s="192">
        <v>0</v>
      </c>
      <c r="T86" s="193">
        <f>S86*H86</f>
        <v>0</v>
      </c>
      <c r="AR86" s="140" t="s">
        <v>157</v>
      </c>
      <c r="AT86" s="140" t="s">
        <v>152</v>
      </c>
      <c r="AU86" s="140" t="s">
        <v>89</v>
      </c>
      <c r="AY86" s="18" t="s">
        <v>150</v>
      </c>
      <c r="BE86" s="141">
        <f>IF(N86="základní",J86,0)</f>
        <v>0</v>
      </c>
      <c r="BF86" s="141">
        <f>IF(N86="snížená",J86,0)</f>
        <v>0</v>
      </c>
      <c r="BG86" s="141">
        <f>IF(N86="zákl. přenesená",J86,0)</f>
        <v>0</v>
      </c>
      <c r="BH86" s="141">
        <f>IF(N86="sníž. přenesená",J86,0)</f>
        <v>0</v>
      </c>
      <c r="BI86" s="141">
        <f>IF(N86="nulová",J86,0)</f>
        <v>0</v>
      </c>
      <c r="BJ86" s="18" t="s">
        <v>40</v>
      </c>
      <c r="BK86" s="141">
        <f>ROUND(I86*H86,2)</f>
        <v>0</v>
      </c>
      <c r="BL86" s="18" t="s">
        <v>157</v>
      </c>
      <c r="BM86" s="140" t="s">
        <v>190</v>
      </c>
    </row>
    <row r="87" spans="2:65" s="1" customFormat="1" ht="6.9" customHeight="1">
      <c r="B87" s="43"/>
      <c r="C87" s="44"/>
      <c r="D87" s="44"/>
      <c r="E87" s="44"/>
      <c r="F87" s="44"/>
      <c r="G87" s="44"/>
      <c r="H87" s="44"/>
      <c r="I87" s="44"/>
      <c r="J87" s="44"/>
      <c r="K87" s="44"/>
      <c r="L87" s="34"/>
    </row>
  </sheetData>
  <sheetProtection algorithmName="SHA-512" hashValue="dcIXKUZU3dzzAmVl8iOLLntZfmg8qT9cOG5SPJPa74hAuJgcrnwKD1ssMLhAtUNe+mPuNkZlL7Jce1kZmpUGjg==" saltValue="KxI9y4koIMovMetLG23ub1fYt3Gdd892B1l0HXcLDhnmEV83FCe+WeqU4CMHO+iQavwbeYHyL6BuW1fC4phOYA==" spinCount="100000" sheet="1" objects="1" scenarios="1" formatColumns="0" formatRows="0" autoFilter="0"/>
  <autoFilter ref="C80:K86" xr:uid="{00000000-0009-0000-0000-00000B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F43C-B8A6-4265-9F0A-ED09633B0368}">
  <dimension ref="A1:K154"/>
  <sheetViews>
    <sheetView topLeftCell="A128" zoomScale="130" zoomScaleNormal="130" workbookViewId="0">
      <selection activeCell="D142" sqref="D142:D150"/>
    </sheetView>
  </sheetViews>
  <sheetFormatPr defaultRowHeight="10.199999999999999"/>
  <cols>
    <col min="1" max="1" width="12.28515625" style="346" customWidth="1"/>
    <col min="2" max="2" width="51" style="385" customWidth="1"/>
    <col min="3" max="3" width="6" style="326" customWidth="1"/>
    <col min="4" max="5" width="8.42578125" style="317" customWidth="1"/>
    <col min="6" max="6" width="6" style="368" customWidth="1"/>
    <col min="7" max="8" width="8.42578125" style="317" customWidth="1"/>
    <col min="9" max="9" width="9.7109375" style="297" bestFit="1" customWidth="1"/>
    <col min="10" max="256" width="9.140625" style="297"/>
    <col min="257" max="257" width="12.28515625" style="297" customWidth="1"/>
    <col min="258" max="258" width="51" style="297" customWidth="1"/>
    <col min="259" max="259" width="6" style="297" customWidth="1"/>
    <col min="260" max="261" width="8.42578125" style="297" customWidth="1"/>
    <col min="262" max="262" width="6" style="297" customWidth="1"/>
    <col min="263" max="264" width="8.42578125" style="297" customWidth="1"/>
    <col min="265" max="265" width="9.7109375" style="297" bestFit="1" customWidth="1"/>
    <col min="266" max="512" width="9.140625" style="297"/>
    <col min="513" max="513" width="12.28515625" style="297" customWidth="1"/>
    <col min="514" max="514" width="51" style="297" customWidth="1"/>
    <col min="515" max="515" width="6" style="297" customWidth="1"/>
    <col min="516" max="517" width="8.42578125" style="297" customWidth="1"/>
    <col min="518" max="518" width="6" style="297" customWidth="1"/>
    <col min="519" max="520" width="8.42578125" style="297" customWidth="1"/>
    <col min="521" max="521" width="9.7109375" style="297" bestFit="1" customWidth="1"/>
    <col min="522" max="768" width="9.140625" style="297"/>
    <col min="769" max="769" width="12.28515625" style="297" customWidth="1"/>
    <col min="770" max="770" width="51" style="297" customWidth="1"/>
    <col min="771" max="771" width="6" style="297" customWidth="1"/>
    <col min="772" max="773" width="8.42578125" style="297" customWidth="1"/>
    <col min="774" max="774" width="6" style="297" customWidth="1"/>
    <col min="775" max="776" width="8.42578125" style="297" customWidth="1"/>
    <col min="777" max="777" width="9.7109375" style="297" bestFit="1" customWidth="1"/>
    <col min="778" max="1024" width="9.140625" style="297"/>
    <col min="1025" max="1025" width="12.28515625" style="297" customWidth="1"/>
    <col min="1026" max="1026" width="51" style="297" customWidth="1"/>
    <col min="1027" max="1027" width="6" style="297" customWidth="1"/>
    <col min="1028" max="1029" width="8.42578125" style="297" customWidth="1"/>
    <col min="1030" max="1030" width="6" style="297" customWidth="1"/>
    <col min="1031" max="1032" width="8.42578125" style="297" customWidth="1"/>
    <col min="1033" max="1033" width="9.7109375" style="297" bestFit="1" customWidth="1"/>
    <col min="1034" max="1280" width="9.140625" style="297"/>
    <col min="1281" max="1281" width="12.28515625" style="297" customWidth="1"/>
    <col min="1282" max="1282" width="51" style="297" customWidth="1"/>
    <col min="1283" max="1283" width="6" style="297" customWidth="1"/>
    <col min="1284" max="1285" width="8.42578125" style="297" customWidth="1"/>
    <col min="1286" max="1286" width="6" style="297" customWidth="1"/>
    <col min="1287" max="1288" width="8.42578125" style="297" customWidth="1"/>
    <col min="1289" max="1289" width="9.7109375" style="297" bestFit="1" customWidth="1"/>
    <col min="1290" max="1536" width="9.140625" style="297"/>
    <col min="1537" max="1537" width="12.28515625" style="297" customWidth="1"/>
    <col min="1538" max="1538" width="51" style="297" customWidth="1"/>
    <col min="1539" max="1539" width="6" style="297" customWidth="1"/>
    <col min="1540" max="1541" width="8.42578125" style="297" customWidth="1"/>
    <col min="1542" max="1542" width="6" style="297" customWidth="1"/>
    <col min="1543" max="1544" width="8.42578125" style="297" customWidth="1"/>
    <col min="1545" max="1545" width="9.7109375" style="297" bestFit="1" customWidth="1"/>
    <col min="1546" max="1792" width="9.140625" style="297"/>
    <col min="1793" max="1793" width="12.28515625" style="297" customWidth="1"/>
    <col min="1794" max="1794" width="51" style="297" customWidth="1"/>
    <col min="1795" max="1795" width="6" style="297" customWidth="1"/>
    <col min="1796" max="1797" width="8.42578125" style="297" customWidth="1"/>
    <col min="1798" max="1798" width="6" style="297" customWidth="1"/>
    <col min="1799" max="1800" width="8.42578125" style="297" customWidth="1"/>
    <col min="1801" max="1801" width="9.7109375" style="297" bestFit="1" customWidth="1"/>
    <col min="1802" max="2048" width="9.140625" style="297"/>
    <col min="2049" max="2049" width="12.28515625" style="297" customWidth="1"/>
    <col min="2050" max="2050" width="51" style="297" customWidth="1"/>
    <col min="2051" max="2051" width="6" style="297" customWidth="1"/>
    <col min="2052" max="2053" width="8.42578125" style="297" customWidth="1"/>
    <col min="2054" max="2054" width="6" style="297" customWidth="1"/>
    <col min="2055" max="2056" width="8.42578125" style="297" customWidth="1"/>
    <col min="2057" max="2057" width="9.7109375" style="297" bestFit="1" customWidth="1"/>
    <col min="2058" max="2304" width="9.140625" style="297"/>
    <col min="2305" max="2305" width="12.28515625" style="297" customWidth="1"/>
    <col min="2306" max="2306" width="51" style="297" customWidth="1"/>
    <col min="2307" max="2307" width="6" style="297" customWidth="1"/>
    <col min="2308" max="2309" width="8.42578125" style="297" customWidth="1"/>
    <col min="2310" max="2310" width="6" style="297" customWidth="1"/>
    <col min="2311" max="2312" width="8.42578125" style="297" customWidth="1"/>
    <col min="2313" max="2313" width="9.7109375" style="297" bestFit="1" customWidth="1"/>
    <col min="2314" max="2560" width="9.140625" style="297"/>
    <col min="2561" max="2561" width="12.28515625" style="297" customWidth="1"/>
    <col min="2562" max="2562" width="51" style="297" customWidth="1"/>
    <col min="2563" max="2563" width="6" style="297" customWidth="1"/>
    <col min="2564" max="2565" width="8.42578125" style="297" customWidth="1"/>
    <col min="2566" max="2566" width="6" style="297" customWidth="1"/>
    <col min="2567" max="2568" width="8.42578125" style="297" customWidth="1"/>
    <col min="2569" max="2569" width="9.7109375" style="297" bestFit="1" customWidth="1"/>
    <col min="2570" max="2816" width="9.140625" style="297"/>
    <col min="2817" max="2817" width="12.28515625" style="297" customWidth="1"/>
    <col min="2818" max="2818" width="51" style="297" customWidth="1"/>
    <col min="2819" max="2819" width="6" style="297" customWidth="1"/>
    <col min="2820" max="2821" width="8.42578125" style="297" customWidth="1"/>
    <col min="2822" max="2822" width="6" style="297" customWidth="1"/>
    <col min="2823" max="2824" width="8.42578125" style="297" customWidth="1"/>
    <col min="2825" max="2825" width="9.7109375" style="297" bestFit="1" customWidth="1"/>
    <col min="2826" max="3072" width="9.140625" style="297"/>
    <col min="3073" max="3073" width="12.28515625" style="297" customWidth="1"/>
    <col min="3074" max="3074" width="51" style="297" customWidth="1"/>
    <col min="3075" max="3075" width="6" style="297" customWidth="1"/>
    <col min="3076" max="3077" width="8.42578125" style="297" customWidth="1"/>
    <col min="3078" max="3078" width="6" style="297" customWidth="1"/>
    <col min="3079" max="3080" width="8.42578125" style="297" customWidth="1"/>
    <col min="3081" max="3081" width="9.7109375" style="297" bestFit="1" customWidth="1"/>
    <col min="3082" max="3328" width="9.140625" style="297"/>
    <col min="3329" max="3329" width="12.28515625" style="297" customWidth="1"/>
    <col min="3330" max="3330" width="51" style="297" customWidth="1"/>
    <col min="3331" max="3331" width="6" style="297" customWidth="1"/>
    <col min="3332" max="3333" width="8.42578125" style="297" customWidth="1"/>
    <col min="3334" max="3334" width="6" style="297" customWidth="1"/>
    <col min="3335" max="3336" width="8.42578125" style="297" customWidth="1"/>
    <col min="3337" max="3337" width="9.7109375" style="297" bestFit="1" customWidth="1"/>
    <col min="3338" max="3584" width="9.140625" style="297"/>
    <col min="3585" max="3585" width="12.28515625" style="297" customWidth="1"/>
    <col min="3586" max="3586" width="51" style="297" customWidth="1"/>
    <col min="3587" max="3587" width="6" style="297" customWidth="1"/>
    <col min="3588" max="3589" width="8.42578125" style="297" customWidth="1"/>
    <col min="3590" max="3590" width="6" style="297" customWidth="1"/>
    <col min="3591" max="3592" width="8.42578125" style="297" customWidth="1"/>
    <col min="3593" max="3593" width="9.7109375" style="297" bestFit="1" customWidth="1"/>
    <col min="3594" max="3840" width="9.140625" style="297"/>
    <col min="3841" max="3841" width="12.28515625" style="297" customWidth="1"/>
    <col min="3842" max="3842" width="51" style="297" customWidth="1"/>
    <col min="3843" max="3843" width="6" style="297" customWidth="1"/>
    <col min="3844" max="3845" width="8.42578125" style="297" customWidth="1"/>
    <col min="3846" max="3846" width="6" style="297" customWidth="1"/>
    <col min="3847" max="3848" width="8.42578125" style="297" customWidth="1"/>
    <col min="3849" max="3849" width="9.7109375" style="297" bestFit="1" customWidth="1"/>
    <col min="3850" max="4096" width="9.140625" style="297"/>
    <col min="4097" max="4097" width="12.28515625" style="297" customWidth="1"/>
    <col min="4098" max="4098" width="51" style="297" customWidth="1"/>
    <col min="4099" max="4099" width="6" style="297" customWidth="1"/>
    <col min="4100" max="4101" width="8.42578125" style="297" customWidth="1"/>
    <col min="4102" max="4102" width="6" style="297" customWidth="1"/>
    <col min="4103" max="4104" width="8.42578125" style="297" customWidth="1"/>
    <col min="4105" max="4105" width="9.7109375" style="297" bestFit="1" customWidth="1"/>
    <col min="4106" max="4352" width="9.140625" style="297"/>
    <col min="4353" max="4353" width="12.28515625" style="297" customWidth="1"/>
    <col min="4354" max="4354" width="51" style="297" customWidth="1"/>
    <col min="4355" max="4355" width="6" style="297" customWidth="1"/>
    <col min="4356" max="4357" width="8.42578125" style="297" customWidth="1"/>
    <col min="4358" max="4358" width="6" style="297" customWidth="1"/>
    <col min="4359" max="4360" width="8.42578125" style="297" customWidth="1"/>
    <col min="4361" max="4361" width="9.7109375" style="297" bestFit="1" customWidth="1"/>
    <col min="4362" max="4608" width="9.140625" style="297"/>
    <col min="4609" max="4609" width="12.28515625" style="297" customWidth="1"/>
    <col min="4610" max="4610" width="51" style="297" customWidth="1"/>
    <col min="4611" max="4611" width="6" style="297" customWidth="1"/>
    <col min="4612" max="4613" width="8.42578125" style="297" customWidth="1"/>
    <col min="4614" max="4614" width="6" style="297" customWidth="1"/>
    <col min="4615" max="4616" width="8.42578125" style="297" customWidth="1"/>
    <col min="4617" max="4617" width="9.7109375" style="297" bestFit="1" customWidth="1"/>
    <col min="4618" max="4864" width="9.140625" style="297"/>
    <col min="4865" max="4865" width="12.28515625" style="297" customWidth="1"/>
    <col min="4866" max="4866" width="51" style="297" customWidth="1"/>
    <col min="4867" max="4867" width="6" style="297" customWidth="1"/>
    <col min="4868" max="4869" width="8.42578125" style="297" customWidth="1"/>
    <col min="4870" max="4870" width="6" style="297" customWidth="1"/>
    <col min="4871" max="4872" width="8.42578125" style="297" customWidth="1"/>
    <col min="4873" max="4873" width="9.7109375" style="297" bestFit="1" customWidth="1"/>
    <col min="4874" max="5120" width="9.140625" style="297"/>
    <col min="5121" max="5121" width="12.28515625" style="297" customWidth="1"/>
    <col min="5122" max="5122" width="51" style="297" customWidth="1"/>
    <col min="5123" max="5123" width="6" style="297" customWidth="1"/>
    <col min="5124" max="5125" width="8.42578125" style="297" customWidth="1"/>
    <col min="5126" max="5126" width="6" style="297" customWidth="1"/>
    <col min="5127" max="5128" width="8.42578125" style="297" customWidth="1"/>
    <col min="5129" max="5129" width="9.7109375" style="297" bestFit="1" customWidth="1"/>
    <col min="5130" max="5376" width="9.140625" style="297"/>
    <col min="5377" max="5377" width="12.28515625" style="297" customWidth="1"/>
    <col min="5378" max="5378" width="51" style="297" customWidth="1"/>
    <col min="5379" max="5379" width="6" style="297" customWidth="1"/>
    <col min="5380" max="5381" width="8.42578125" style="297" customWidth="1"/>
    <col min="5382" max="5382" width="6" style="297" customWidth="1"/>
    <col min="5383" max="5384" width="8.42578125" style="297" customWidth="1"/>
    <col min="5385" max="5385" width="9.7109375" style="297" bestFit="1" customWidth="1"/>
    <col min="5386" max="5632" width="9.140625" style="297"/>
    <col min="5633" max="5633" width="12.28515625" style="297" customWidth="1"/>
    <col min="5634" max="5634" width="51" style="297" customWidth="1"/>
    <col min="5635" max="5635" width="6" style="297" customWidth="1"/>
    <col min="5636" max="5637" width="8.42578125" style="297" customWidth="1"/>
    <col min="5638" max="5638" width="6" style="297" customWidth="1"/>
    <col min="5639" max="5640" width="8.42578125" style="297" customWidth="1"/>
    <col min="5641" max="5641" width="9.7109375" style="297" bestFit="1" customWidth="1"/>
    <col min="5642" max="5888" width="9.140625" style="297"/>
    <col min="5889" max="5889" width="12.28515625" style="297" customWidth="1"/>
    <col min="5890" max="5890" width="51" style="297" customWidth="1"/>
    <col min="5891" max="5891" width="6" style="297" customWidth="1"/>
    <col min="5892" max="5893" width="8.42578125" style="297" customWidth="1"/>
    <col min="5894" max="5894" width="6" style="297" customWidth="1"/>
    <col min="5895" max="5896" width="8.42578125" style="297" customWidth="1"/>
    <col min="5897" max="5897" width="9.7109375" style="297" bestFit="1" customWidth="1"/>
    <col min="5898" max="6144" width="9.140625" style="297"/>
    <col min="6145" max="6145" width="12.28515625" style="297" customWidth="1"/>
    <col min="6146" max="6146" width="51" style="297" customWidth="1"/>
    <col min="6147" max="6147" width="6" style="297" customWidth="1"/>
    <col min="6148" max="6149" width="8.42578125" style="297" customWidth="1"/>
    <col min="6150" max="6150" width="6" style="297" customWidth="1"/>
    <col min="6151" max="6152" width="8.42578125" style="297" customWidth="1"/>
    <col min="6153" max="6153" width="9.7109375" style="297" bestFit="1" customWidth="1"/>
    <col min="6154" max="6400" width="9.140625" style="297"/>
    <col min="6401" max="6401" width="12.28515625" style="297" customWidth="1"/>
    <col min="6402" max="6402" width="51" style="297" customWidth="1"/>
    <col min="6403" max="6403" width="6" style="297" customWidth="1"/>
    <col min="6404" max="6405" width="8.42578125" style="297" customWidth="1"/>
    <col min="6406" max="6406" width="6" style="297" customWidth="1"/>
    <col min="6407" max="6408" width="8.42578125" style="297" customWidth="1"/>
    <col min="6409" max="6409" width="9.7109375" style="297" bestFit="1" customWidth="1"/>
    <col min="6410" max="6656" width="9.140625" style="297"/>
    <col min="6657" max="6657" width="12.28515625" style="297" customWidth="1"/>
    <col min="6658" max="6658" width="51" style="297" customWidth="1"/>
    <col min="6659" max="6659" width="6" style="297" customWidth="1"/>
    <col min="6660" max="6661" width="8.42578125" style="297" customWidth="1"/>
    <col min="6662" max="6662" width="6" style="297" customWidth="1"/>
    <col min="6663" max="6664" width="8.42578125" style="297" customWidth="1"/>
    <col min="6665" max="6665" width="9.7109375" style="297" bestFit="1" customWidth="1"/>
    <col min="6666" max="6912" width="9.140625" style="297"/>
    <col min="6913" max="6913" width="12.28515625" style="297" customWidth="1"/>
    <col min="6914" max="6914" width="51" style="297" customWidth="1"/>
    <col min="6915" max="6915" width="6" style="297" customWidth="1"/>
    <col min="6916" max="6917" width="8.42578125" style="297" customWidth="1"/>
    <col min="6918" max="6918" width="6" style="297" customWidth="1"/>
    <col min="6919" max="6920" width="8.42578125" style="297" customWidth="1"/>
    <col min="6921" max="6921" width="9.7109375" style="297" bestFit="1" customWidth="1"/>
    <col min="6922" max="7168" width="9.140625" style="297"/>
    <col min="7169" max="7169" width="12.28515625" style="297" customWidth="1"/>
    <col min="7170" max="7170" width="51" style="297" customWidth="1"/>
    <col min="7171" max="7171" width="6" style="297" customWidth="1"/>
    <col min="7172" max="7173" width="8.42578125" style="297" customWidth="1"/>
    <col min="7174" max="7174" width="6" style="297" customWidth="1"/>
    <col min="7175" max="7176" width="8.42578125" style="297" customWidth="1"/>
    <col min="7177" max="7177" width="9.7109375" style="297" bestFit="1" customWidth="1"/>
    <col min="7178" max="7424" width="9.140625" style="297"/>
    <col min="7425" max="7425" width="12.28515625" style="297" customWidth="1"/>
    <col min="7426" max="7426" width="51" style="297" customWidth="1"/>
    <col min="7427" max="7427" width="6" style="297" customWidth="1"/>
    <col min="7428" max="7429" width="8.42578125" style="297" customWidth="1"/>
    <col min="7430" max="7430" width="6" style="297" customWidth="1"/>
    <col min="7431" max="7432" width="8.42578125" style="297" customWidth="1"/>
    <col min="7433" max="7433" width="9.7109375" style="297" bestFit="1" customWidth="1"/>
    <col min="7434" max="7680" width="9.140625" style="297"/>
    <col min="7681" max="7681" width="12.28515625" style="297" customWidth="1"/>
    <col min="7682" max="7682" width="51" style="297" customWidth="1"/>
    <col min="7683" max="7683" width="6" style="297" customWidth="1"/>
    <col min="7684" max="7685" width="8.42578125" style="297" customWidth="1"/>
    <col min="7686" max="7686" width="6" style="297" customWidth="1"/>
    <col min="7687" max="7688" width="8.42578125" style="297" customWidth="1"/>
    <col min="7689" max="7689" width="9.7109375" style="297" bestFit="1" customWidth="1"/>
    <col min="7690" max="7936" width="9.140625" style="297"/>
    <col min="7937" max="7937" width="12.28515625" style="297" customWidth="1"/>
    <col min="7938" max="7938" width="51" style="297" customWidth="1"/>
    <col min="7939" max="7939" width="6" style="297" customWidth="1"/>
    <col min="7940" max="7941" width="8.42578125" style="297" customWidth="1"/>
    <col min="7942" max="7942" width="6" style="297" customWidth="1"/>
    <col min="7943" max="7944" width="8.42578125" style="297" customWidth="1"/>
    <col min="7945" max="7945" width="9.7109375" style="297" bestFit="1" customWidth="1"/>
    <col min="7946" max="8192" width="9.140625" style="297"/>
    <col min="8193" max="8193" width="12.28515625" style="297" customWidth="1"/>
    <col min="8194" max="8194" width="51" style="297" customWidth="1"/>
    <col min="8195" max="8195" width="6" style="297" customWidth="1"/>
    <col min="8196" max="8197" width="8.42578125" style="297" customWidth="1"/>
    <col min="8198" max="8198" width="6" style="297" customWidth="1"/>
    <col min="8199" max="8200" width="8.42578125" style="297" customWidth="1"/>
    <col min="8201" max="8201" width="9.7109375" style="297" bestFit="1" customWidth="1"/>
    <col min="8202" max="8448" width="9.140625" style="297"/>
    <col min="8449" max="8449" width="12.28515625" style="297" customWidth="1"/>
    <col min="8450" max="8450" width="51" style="297" customWidth="1"/>
    <col min="8451" max="8451" width="6" style="297" customWidth="1"/>
    <col min="8452" max="8453" width="8.42578125" style="297" customWidth="1"/>
    <col min="8454" max="8454" width="6" style="297" customWidth="1"/>
    <col min="8455" max="8456" width="8.42578125" style="297" customWidth="1"/>
    <col min="8457" max="8457" width="9.7109375" style="297" bestFit="1" customWidth="1"/>
    <col min="8458" max="8704" width="9.140625" style="297"/>
    <col min="8705" max="8705" width="12.28515625" style="297" customWidth="1"/>
    <col min="8706" max="8706" width="51" style="297" customWidth="1"/>
    <col min="8707" max="8707" width="6" style="297" customWidth="1"/>
    <col min="8708" max="8709" width="8.42578125" style="297" customWidth="1"/>
    <col min="8710" max="8710" width="6" style="297" customWidth="1"/>
    <col min="8711" max="8712" width="8.42578125" style="297" customWidth="1"/>
    <col min="8713" max="8713" width="9.7109375" style="297" bestFit="1" customWidth="1"/>
    <col min="8714" max="8960" width="9.140625" style="297"/>
    <col min="8961" max="8961" width="12.28515625" style="297" customWidth="1"/>
    <col min="8962" max="8962" width="51" style="297" customWidth="1"/>
    <col min="8963" max="8963" width="6" style="297" customWidth="1"/>
    <col min="8964" max="8965" width="8.42578125" style="297" customWidth="1"/>
    <col min="8966" max="8966" width="6" style="297" customWidth="1"/>
    <col min="8967" max="8968" width="8.42578125" style="297" customWidth="1"/>
    <col min="8969" max="8969" width="9.7109375" style="297" bestFit="1" customWidth="1"/>
    <col min="8970" max="9216" width="9.140625" style="297"/>
    <col min="9217" max="9217" width="12.28515625" style="297" customWidth="1"/>
    <col min="9218" max="9218" width="51" style="297" customWidth="1"/>
    <col min="9219" max="9219" width="6" style="297" customWidth="1"/>
    <col min="9220" max="9221" width="8.42578125" style="297" customWidth="1"/>
    <col min="9222" max="9222" width="6" style="297" customWidth="1"/>
    <col min="9223" max="9224" width="8.42578125" style="297" customWidth="1"/>
    <col min="9225" max="9225" width="9.7109375" style="297" bestFit="1" customWidth="1"/>
    <col min="9226" max="9472" width="9.140625" style="297"/>
    <col min="9473" max="9473" width="12.28515625" style="297" customWidth="1"/>
    <col min="9474" max="9474" width="51" style="297" customWidth="1"/>
    <col min="9475" max="9475" width="6" style="297" customWidth="1"/>
    <col min="9476" max="9477" width="8.42578125" style="297" customWidth="1"/>
    <col min="9478" max="9478" width="6" style="297" customWidth="1"/>
    <col min="9479" max="9480" width="8.42578125" style="297" customWidth="1"/>
    <col min="9481" max="9481" width="9.7109375" style="297" bestFit="1" customWidth="1"/>
    <col min="9482" max="9728" width="9.140625" style="297"/>
    <col min="9729" max="9729" width="12.28515625" style="297" customWidth="1"/>
    <col min="9730" max="9730" width="51" style="297" customWidth="1"/>
    <col min="9731" max="9731" width="6" style="297" customWidth="1"/>
    <col min="9732" max="9733" width="8.42578125" style="297" customWidth="1"/>
    <col min="9734" max="9734" width="6" style="297" customWidth="1"/>
    <col min="9735" max="9736" width="8.42578125" style="297" customWidth="1"/>
    <col min="9737" max="9737" width="9.7109375" style="297" bestFit="1" customWidth="1"/>
    <col min="9738" max="9984" width="9.140625" style="297"/>
    <col min="9985" max="9985" width="12.28515625" style="297" customWidth="1"/>
    <col min="9986" max="9986" width="51" style="297" customWidth="1"/>
    <col min="9987" max="9987" width="6" style="297" customWidth="1"/>
    <col min="9988" max="9989" width="8.42578125" style="297" customWidth="1"/>
    <col min="9990" max="9990" width="6" style="297" customWidth="1"/>
    <col min="9991" max="9992" width="8.42578125" style="297" customWidth="1"/>
    <col min="9993" max="9993" width="9.7109375" style="297" bestFit="1" customWidth="1"/>
    <col min="9994" max="10240" width="9.140625" style="297"/>
    <col min="10241" max="10241" width="12.28515625" style="297" customWidth="1"/>
    <col min="10242" max="10242" width="51" style="297" customWidth="1"/>
    <col min="10243" max="10243" width="6" style="297" customWidth="1"/>
    <col min="10244" max="10245" width="8.42578125" style="297" customWidth="1"/>
    <col min="10246" max="10246" width="6" style="297" customWidth="1"/>
    <col min="10247" max="10248" width="8.42578125" style="297" customWidth="1"/>
    <col min="10249" max="10249" width="9.7109375" style="297" bestFit="1" customWidth="1"/>
    <col min="10250" max="10496" width="9.140625" style="297"/>
    <col min="10497" max="10497" width="12.28515625" style="297" customWidth="1"/>
    <col min="10498" max="10498" width="51" style="297" customWidth="1"/>
    <col min="10499" max="10499" width="6" style="297" customWidth="1"/>
    <col min="10500" max="10501" width="8.42578125" style="297" customWidth="1"/>
    <col min="10502" max="10502" width="6" style="297" customWidth="1"/>
    <col min="10503" max="10504" width="8.42578125" style="297" customWidth="1"/>
    <col min="10505" max="10505" width="9.7109375" style="297" bestFit="1" customWidth="1"/>
    <col min="10506" max="10752" width="9.140625" style="297"/>
    <col min="10753" max="10753" width="12.28515625" style="297" customWidth="1"/>
    <col min="10754" max="10754" width="51" style="297" customWidth="1"/>
    <col min="10755" max="10755" width="6" style="297" customWidth="1"/>
    <col min="10756" max="10757" width="8.42578125" style="297" customWidth="1"/>
    <col min="10758" max="10758" width="6" style="297" customWidth="1"/>
    <col min="10759" max="10760" width="8.42578125" style="297" customWidth="1"/>
    <col min="10761" max="10761" width="9.7109375" style="297" bestFit="1" customWidth="1"/>
    <col min="10762" max="11008" width="9.140625" style="297"/>
    <col min="11009" max="11009" width="12.28515625" style="297" customWidth="1"/>
    <col min="11010" max="11010" width="51" style="297" customWidth="1"/>
    <col min="11011" max="11011" width="6" style="297" customWidth="1"/>
    <col min="11012" max="11013" width="8.42578125" style="297" customWidth="1"/>
    <col min="11014" max="11014" width="6" style="297" customWidth="1"/>
    <col min="11015" max="11016" width="8.42578125" style="297" customWidth="1"/>
    <col min="11017" max="11017" width="9.7109375" style="297" bestFit="1" customWidth="1"/>
    <col min="11018" max="11264" width="9.140625" style="297"/>
    <col min="11265" max="11265" width="12.28515625" style="297" customWidth="1"/>
    <col min="11266" max="11266" width="51" style="297" customWidth="1"/>
    <col min="11267" max="11267" width="6" style="297" customWidth="1"/>
    <col min="11268" max="11269" width="8.42578125" style="297" customWidth="1"/>
    <col min="11270" max="11270" width="6" style="297" customWidth="1"/>
    <col min="11271" max="11272" width="8.42578125" style="297" customWidth="1"/>
    <col min="11273" max="11273" width="9.7109375" style="297" bestFit="1" customWidth="1"/>
    <col min="11274" max="11520" width="9.140625" style="297"/>
    <col min="11521" max="11521" width="12.28515625" style="297" customWidth="1"/>
    <col min="11522" max="11522" width="51" style="297" customWidth="1"/>
    <col min="11523" max="11523" width="6" style="297" customWidth="1"/>
    <col min="11524" max="11525" width="8.42578125" style="297" customWidth="1"/>
    <col min="11526" max="11526" width="6" style="297" customWidth="1"/>
    <col min="11527" max="11528" width="8.42578125" style="297" customWidth="1"/>
    <col min="11529" max="11529" width="9.7109375" style="297" bestFit="1" customWidth="1"/>
    <col min="11530" max="11776" width="9.140625" style="297"/>
    <col min="11777" max="11777" width="12.28515625" style="297" customWidth="1"/>
    <col min="11778" max="11778" width="51" style="297" customWidth="1"/>
    <col min="11779" max="11779" width="6" style="297" customWidth="1"/>
    <col min="11780" max="11781" width="8.42578125" style="297" customWidth="1"/>
    <col min="11782" max="11782" width="6" style="297" customWidth="1"/>
    <col min="11783" max="11784" width="8.42578125" style="297" customWidth="1"/>
    <col min="11785" max="11785" width="9.7109375" style="297" bestFit="1" customWidth="1"/>
    <col min="11786" max="12032" width="9.140625" style="297"/>
    <col min="12033" max="12033" width="12.28515625" style="297" customWidth="1"/>
    <col min="12034" max="12034" width="51" style="297" customWidth="1"/>
    <col min="12035" max="12035" width="6" style="297" customWidth="1"/>
    <col min="12036" max="12037" width="8.42578125" style="297" customWidth="1"/>
    <col min="12038" max="12038" width="6" style="297" customWidth="1"/>
    <col min="12039" max="12040" width="8.42578125" style="297" customWidth="1"/>
    <col min="12041" max="12041" width="9.7109375" style="297" bestFit="1" customWidth="1"/>
    <col min="12042" max="12288" width="9.140625" style="297"/>
    <col min="12289" max="12289" width="12.28515625" style="297" customWidth="1"/>
    <col min="12290" max="12290" width="51" style="297" customWidth="1"/>
    <col min="12291" max="12291" width="6" style="297" customWidth="1"/>
    <col min="12292" max="12293" width="8.42578125" style="297" customWidth="1"/>
    <col min="12294" max="12294" width="6" style="297" customWidth="1"/>
    <col min="12295" max="12296" width="8.42578125" style="297" customWidth="1"/>
    <col min="12297" max="12297" width="9.7109375" style="297" bestFit="1" customWidth="1"/>
    <col min="12298" max="12544" width="9.140625" style="297"/>
    <col min="12545" max="12545" width="12.28515625" style="297" customWidth="1"/>
    <col min="12546" max="12546" width="51" style="297" customWidth="1"/>
    <col min="12547" max="12547" width="6" style="297" customWidth="1"/>
    <col min="12548" max="12549" width="8.42578125" style="297" customWidth="1"/>
    <col min="12550" max="12550" width="6" style="297" customWidth="1"/>
    <col min="12551" max="12552" width="8.42578125" style="297" customWidth="1"/>
    <col min="12553" max="12553" width="9.7109375" style="297" bestFit="1" customWidth="1"/>
    <col min="12554" max="12800" width="9.140625" style="297"/>
    <col min="12801" max="12801" width="12.28515625" style="297" customWidth="1"/>
    <col min="12802" max="12802" width="51" style="297" customWidth="1"/>
    <col min="12803" max="12803" width="6" style="297" customWidth="1"/>
    <col min="12804" max="12805" width="8.42578125" style="297" customWidth="1"/>
    <col min="12806" max="12806" width="6" style="297" customWidth="1"/>
    <col min="12807" max="12808" width="8.42578125" style="297" customWidth="1"/>
    <col min="12809" max="12809" width="9.7109375" style="297" bestFit="1" customWidth="1"/>
    <col min="12810" max="13056" width="9.140625" style="297"/>
    <col min="13057" max="13057" width="12.28515625" style="297" customWidth="1"/>
    <col min="13058" max="13058" width="51" style="297" customWidth="1"/>
    <col min="13059" max="13059" width="6" style="297" customWidth="1"/>
    <col min="13060" max="13061" width="8.42578125" style="297" customWidth="1"/>
    <col min="13062" max="13062" width="6" style="297" customWidth="1"/>
    <col min="13063" max="13064" width="8.42578125" style="297" customWidth="1"/>
    <col min="13065" max="13065" width="9.7109375" style="297" bestFit="1" customWidth="1"/>
    <col min="13066" max="13312" width="9.140625" style="297"/>
    <col min="13313" max="13313" width="12.28515625" style="297" customWidth="1"/>
    <col min="13314" max="13314" width="51" style="297" customWidth="1"/>
    <col min="13315" max="13315" width="6" style="297" customWidth="1"/>
    <col min="13316" max="13317" width="8.42578125" style="297" customWidth="1"/>
    <col min="13318" max="13318" width="6" style="297" customWidth="1"/>
    <col min="13319" max="13320" width="8.42578125" style="297" customWidth="1"/>
    <col min="13321" max="13321" width="9.7109375" style="297" bestFit="1" customWidth="1"/>
    <col min="13322" max="13568" width="9.140625" style="297"/>
    <col min="13569" max="13569" width="12.28515625" style="297" customWidth="1"/>
    <col min="13570" max="13570" width="51" style="297" customWidth="1"/>
    <col min="13571" max="13571" width="6" style="297" customWidth="1"/>
    <col min="13572" max="13573" width="8.42578125" style="297" customWidth="1"/>
    <col min="13574" max="13574" width="6" style="297" customWidth="1"/>
    <col min="13575" max="13576" width="8.42578125" style="297" customWidth="1"/>
    <col min="13577" max="13577" width="9.7109375" style="297" bestFit="1" customWidth="1"/>
    <col min="13578" max="13824" width="9.140625" style="297"/>
    <col min="13825" max="13825" width="12.28515625" style="297" customWidth="1"/>
    <col min="13826" max="13826" width="51" style="297" customWidth="1"/>
    <col min="13827" max="13827" width="6" style="297" customWidth="1"/>
    <col min="13828" max="13829" width="8.42578125" style="297" customWidth="1"/>
    <col min="13830" max="13830" width="6" style="297" customWidth="1"/>
    <col min="13831" max="13832" width="8.42578125" style="297" customWidth="1"/>
    <col min="13833" max="13833" width="9.7109375" style="297" bestFit="1" customWidth="1"/>
    <col min="13834" max="14080" width="9.140625" style="297"/>
    <col min="14081" max="14081" width="12.28515625" style="297" customWidth="1"/>
    <col min="14082" max="14082" width="51" style="297" customWidth="1"/>
    <col min="14083" max="14083" width="6" style="297" customWidth="1"/>
    <col min="14084" max="14085" width="8.42578125" style="297" customWidth="1"/>
    <col min="14086" max="14086" width="6" style="297" customWidth="1"/>
    <col min="14087" max="14088" width="8.42578125" style="297" customWidth="1"/>
    <col min="14089" max="14089" width="9.7109375" style="297" bestFit="1" customWidth="1"/>
    <col min="14090" max="14336" width="9.140625" style="297"/>
    <col min="14337" max="14337" width="12.28515625" style="297" customWidth="1"/>
    <col min="14338" max="14338" width="51" style="297" customWidth="1"/>
    <col min="14339" max="14339" width="6" style="297" customWidth="1"/>
    <col min="14340" max="14341" width="8.42578125" style="297" customWidth="1"/>
    <col min="14342" max="14342" width="6" style="297" customWidth="1"/>
    <col min="14343" max="14344" width="8.42578125" style="297" customWidth="1"/>
    <col min="14345" max="14345" width="9.7109375" style="297" bestFit="1" customWidth="1"/>
    <col min="14346" max="14592" width="9.140625" style="297"/>
    <col min="14593" max="14593" width="12.28515625" style="297" customWidth="1"/>
    <col min="14594" max="14594" width="51" style="297" customWidth="1"/>
    <col min="14595" max="14595" width="6" style="297" customWidth="1"/>
    <col min="14596" max="14597" width="8.42578125" style="297" customWidth="1"/>
    <col min="14598" max="14598" width="6" style="297" customWidth="1"/>
    <col min="14599" max="14600" width="8.42578125" style="297" customWidth="1"/>
    <col min="14601" max="14601" width="9.7109375" style="297" bestFit="1" customWidth="1"/>
    <col min="14602" max="14848" width="9.140625" style="297"/>
    <col min="14849" max="14849" width="12.28515625" style="297" customWidth="1"/>
    <col min="14850" max="14850" width="51" style="297" customWidth="1"/>
    <col min="14851" max="14851" width="6" style="297" customWidth="1"/>
    <col min="14852" max="14853" width="8.42578125" style="297" customWidth="1"/>
    <col min="14854" max="14854" width="6" style="297" customWidth="1"/>
    <col min="14855" max="14856" width="8.42578125" style="297" customWidth="1"/>
    <col min="14857" max="14857" width="9.7109375" style="297" bestFit="1" customWidth="1"/>
    <col min="14858" max="15104" width="9.140625" style="297"/>
    <col min="15105" max="15105" width="12.28515625" style="297" customWidth="1"/>
    <col min="15106" max="15106" width="51" style="297" customWidth="1"/>
    <col min="15107" max="15107" width="6" style="297" customWidth="1"/>
    <col min="15108" max="15109" width="8.42578125" style="297" customWidth="1"/>
    <col min="15110" max="15110" width="6" style="297" customWidth="1"/>
    <col min="15111" max="15112" width="8.42578125" style="297" customWidth="1"/>
    <col min="15113" max="15113" width="9.7109375" style="297" bestFit="1" customWidth="1"/>
    <col min="15114" max="15360" width="9.140625" style="297"/>
    <col min="15361" max="15361" width="12.28515625" style="297" customWidth="1"/>
    <col min="15362" max="15362" width="51" style="297" customWidth="1"/>
    <col min="15363" max="15363" width="6" style="297" customWidth="1"/>
    <col min="15364" max="15365" width="8.42578125" style="297" customWidth="1"/>
    <col min="15366" max="15366" width="6" style="297" customWidth="1"/>
    <col min="15367" max="15368" width="8.42578125" style="297" customWidth="1"/>
    <col min="15369" max="15369" width="9.7109375" style="297" bestFit="1" customWidth="1"/>
    <col min="15370" max="15616" width="9.140625" style="297"/>
    <col min="15617" max="15617" width="12.28515625" style="297" customWidth="1"/>
    <col min="15618" max="15618" width="51" style="297" customWidth="1"/>
    <col min="15619" max="15619" width="6" style="297" customWidth="1"/>
    <col min="15620" max="15621" width="8.42578125" style="297" customWidth="1"/>
    <col min="15622" max="15622" width="6" style="297" customWidth="1"/>
    <col min="15623" max="15624" width="8.42578125" style="297" customWidth="1"/>
    <col min="15625" max="15625" width="9.7109375" style="297" bestFit="1" customWidth="1"/>
    <col min="15626" max="15872" width="9.140625" style="297"/>
    <col min="15873" max="15873" width="12.28515625" style="297" customWidth="1"/>
    <col min="15874" max="15874" width="51" style="297" customWidth="1"/>
    <col min="15875" max="15875" width="6" style="297" customWidth="1"/>
    <col min="15876" max="15877" width="8.42578125" style="297" customWidth="1"/>
    <col min="15878" max="15878" width="6" style="297" customWidth="1"/>
    <col min="15879" max="15880" width="8.42578125" style="297" customWidth="1"/>
    <col min="15881" max="15881" width="9.7109375" style="297" bestFit="1" customWidth="1"/>
    <col min="15882" max="16128" width="9.140625" style="297"/>
    <col min="16129" max="16129" width="12.28515625" style="297" customWidth="1"/>
    <col min="16130" max="16130" width="51" style="297" customWidth="1"/>
    <col min="16131" max="16131" width="6" style="297" customWidth="1"/>
    <col min="16132" max="16133" width="8.42578125" style="297" customWidth="1"/>
    <col min="16134" max="16134" width="6" style="297" customWidth="1"/>
    <col min="16135" max="16136" width="8.42578125" style="297" customWidth="1"/>
    <col min="16137" max="16137" width="9.7109375" style="297" bestFit="1" customWidth="1"/>
    <col min="16138" max="16384" width="9.140625" style="297"/>
  </cols>
  <sheetData>
    <row r="1" spans="1:10" ht="12.6" customHeight="1" thickTop="1">
      <c r="A1" s="293"/>
      <c r="B1" s="294" t="s">
        <v>3155</v>
      </c>
      <c r="C1" s="295"/>
      <c r="D1" s="843" t="s">
        <v>3156</v>
      </c>
      <c r="E1" s="844"/>
      <c r="F1" s="296"/>
      <c r="G1" s="845" t="s">
        <v>3157</v>
      </c>
      <c r="H1" s="844"/>
    </row>
    <row r="2" spans="1:10">
      <c r="A2" s="298"/>
      <c r="B2" s="299" t="s">
        <v>3158</v>
      </c>
      <c r="C2" s="300" t="s">
        <v>2686</v>
      </c>
      <c r="D2" s="301" t="s">
        <v>3159</v>
      </c>
      <c r="E2" s="302" t="s">
        <v>3160</v>
      </c>
      <c r="F2" s="303">
        <v>0</v>
      </c>
      <c r="G2" s="301" t="s">
        <v>3159</v>
      </c>
      <c r="H2" s="302" t="s">
        <v>3160</v>
      </c>
    </row>
    <row r="3" spans="1:10" ht="13.2">
      <c r="A3" s="304"/>
      <c r="B3" s="305" t="s">
        <v>3161</v>
      </c>
      <c r="C3" s="306"/>
      <c r="D3" s="307"/>
      <c r="E3" s="308"/>
      <c r="F3" s="309"/>
      <c r="G3" s="307"/>
      <c r="H3" s="308"/>
    </row>
    <row r="4" spans="1:10">
      <c r="A4" s="304"/>
      <c r="B4" s="310" t="s">
        <v>3162</v>
      </c>
      <c r="C4" s="306"/>
      <c r="D4" s="311"/>
      <c r="E4" s="312"/>
      <c r="F4" s="313"/>
      <c r="G4" s="311"/>
      <c r="H4" s="312"/>
    </row>
    <row r="5" spans="1:10">
      <c r="A5" s="314" t="s">
        <v>3163</v>
      </c>
      <c r="B5" s="315" t="s">
        <v>3164</v>
      </c>
      <c r="C5" s="316">
        <v>0</v>
      </c>
      <c r="E5" s="318">
        <f>C5*D5</f>
        <v>0</v>
      </c>
      <c r="F5" s="319">
        <f>$F$2</f>
        <v>0</v>
      </c>
      <c r="G5" s="317">
        <f>D5*(1-F5)</f>
        <v>0</v>
      </c>
      <c r="H5" s="318">
        <f>C5*G5</f>
        <v>0</v>
      </c>
    </row>
    <row r="6" spans="1:10">
      <c r="A6" s="320"/>
      <c r="B6" s="315"/>
      <c r="C6" s="317"/>
      <c r="E6" s="318"/>
      <c r="F6" s="319"/>
      <c r="H6" s="318"/>
    </row>
    <row r="7" spans="1:10">
      <c r="A7" s="314" t="s">
        <v>3165</v>
      </c>
      <c r="B7" s="310" t="s">
        <v>3166</v>
      </c>
      <c r="C7" s="321"/>
      <c r="D7" s="322"/>
      <c r="E7" s="323"/>
      <c r="F7" s="324"/>
      <c r="G7" s="322"/>
      <c r="H7" s="323"/>
    </row>
    <row r="8" spans="1:10">
      <c r="A8" s="314"/>
      <c r="B8" s="325" t="s">
        <v>3167</v>
      </c>
      <c r="E8" s="318"/>
      <c r="F8" s="319"/>
      <c r="H8" s="318"/>
    </row>
    <row r="9" spans="1:10">
      <c r="A9" s="320" t="s">
        <v>3168</v>
      </c>
      <c r="B9" s="315" t="s">
        <v>3169</v>
      </c>
      <c r="C9" s="326">
        <v>1</v>
      </c>
      <c r="E9" s="318">
        <f>C9*D9</f>
        <v>0</v>
      </c>
      <c r="F9" s="319">
        <f>$F$2</f>
        <v>0</v>
      </c>
      <c r="G9" s="317">
        <f>D9*(1-F9)</f>
        <v>0</v>
      </c>
      <c r="H9" s="318">
        <f>C9*G9</f>
        <v>0</v>
      </c>
    </row>
    <row r="10" spans="1:10">
      <c r="A10" s="320" t="s">
        <v>3170</v>
      </c>
      <c r="B10" s="315" t="s">
        <v>3171</v>
      </c>
      <c r="C10" s="326">
        <f>C9</f>
        <v>1</v>
      </c>
      <c r="E10" s="318">
        <f>C10*D10</f>
        <v>0</v>
      </c>
      <c r="F10" s="319">
        <f>$F$2</f>
        <v>0</v>
      </c>
      <c r="G10" s="317">
        <f>D10*(1-F10)</f>
        <v>0</v>
      </c>
      <c r="H10" s="318">
        <f>C10*G10</f>
        <v>0</v>
      </c>
    </row>
    <row r="11" spans="1:10">
      <c r="A11" s="320" t="s">
        <v>3172</v>
      </c>
      <c r="B11" s="315" t="s">
        <v>3173</v>
      </c>
      <c r="C11" s="326">
        <v>1</v>
      </c>
      <c r="E11" s="318">
        <f>C11*D11</f>
        <v>0</v>
      </c>
      <c r="F11" s="319">
        <f>$F$2</f>
        <v>0</v>
      </c>
      <c r="G11" s="317">
        <f>D11*(1-F11)</f>
        <v>0</v>
      </c>
      <c r="H11" s="318">
        <f>C11*G11</f>
        <v>0</v>
      </c>
    </row>
    <row r="12" spans="1:10">
      <c r="A12" s="320" t="s">
        <v>3174</v>
      </c>
      <c r="B12" s="315" t="s">
        <v>3175</v>
      </c>
      <c r="C12" s="327">
        <f>C11</f>
        <v>1</v>
      </c>
      <c r="E12" s="318">
        <f>C12*D12</f>
        <v>0</v>
      </c>
      <c r="F12" s="319">
        <f>$F$2</f>
        <v>0</v>
      </c>
      <c r="G12" s="317">
        <f>D12*(1-F12)</f>
        <v>0</v>
      </c>
      <c r="H12" s="318">
        <f>C12*G12</f>
        <v>0</v>
      </c>
    </row>
    <row r="13" spans="1:10">
      <c r="A13" s="320" t="s">
        <v>3176</v>
      </c>
      <c r="B13" s="315" t="s">
        <v>3177</v>
      </c>
      <c r="C13" s="327">
        <v>0</v>
      </c>
      <c r="E13" s="318">
        <f>C13*D13</f>
        <v>0</v>
      </c>
      <c r="F13" s="319">
        <f>$F$2</f>
        <v>0</v>
      </c>
      <c r="G13" s="317">
        <f>D13*(1-F13)</f>
        <v>0</v>
      </c>
      <c r="H13" s="318">
        <f>C13*G13</f>
        <v>0</v>
      </c>
    </row>
    <row r="14" spans="1:10">
      <c r="A14" s="320"/>
      <c r="B14" s="315"/>
      <c r="E14" s="318"/>
      <c r="F14" s="319"/>
      <c r="H14" s="318"/>
      <c r="I14" s="328"/>
    </row>
    <row r="15" spans="1:10">
      <c r="A15" s="304"/>
      <c r="B15" s="325" t="s">
        <v>3178</v>
      </c>
      <c r="C15" s="306"/>
      <c r="D15" s="311"/>
      <c r="E15" s="312"/>
      <c r="F15" s="313"/>
      <c r="G15" s="311"/>
      <c r="H15" s="312"/>
    </row>
    <row r="16" spans="1:10" ht="31.2">
      <c r="A16" s="329" t="s">
        <v>3179</v>
      </c>
      <c r="B16" s="315" t="s">
        <v>3180</v>
      </c>
      <c r="C16" s="326">
        <v>1</v>
      </c>
      <c r="E16" s="317">
        <f>C16*D16</f>
        <v>0</v>
      </c>
      <c r="F16" s="319">
        <f>$F$2</f>
        <v>0</v>
      </c>
      <c r="G16" s="317">
        <f>D16*(1-F16)</f>
        <v>0</v>
      </c>
      <c r="H16" s="318">
        <f>C16*G16</f>
        <v>0</v>
      </c>
      <c r="I16" s="330"/>
      <c r="J16" s="331"/>
    </row>
    <row r="17" spans="1:10">
      <c r="A17" s="320" t="s">
        <v>3181</v>
      </c>
      <c r="B17" s="315" t="s">
        <v>3182</v>
      </c>
      <c r="C17" s="326">
        <v>2</v>
      </c>
      <c r="E17" s="318">
        <f>C17*D17</f>
        <v>0</v>
      </c>
      <c r="F17" s="319">
        <f>$F$2</f>
        <v>0</v>
      </c>
      <c r="G17" s="317">
        <f>D17*(1-F17)</f>
        <v>0</v>
      </c>
      <c r="H17" s="318">
        <f>C17*G17</f>
        <v>0</v>
      </c>
    </row>
    <row r="18" spans="1:10" ht="13.2">
      <c r="A18" s="329"/>
      <c r="B18" s="315"/>
      <c r="F18" s="319"/>
      <c r="H18" s="318"/>
      <c r="I18" s="330"/>
      <c r="J18" s="331"/>
    </row>
    <row r="19" spans="1:10" ht="13.2">
      <c r="A19" s="304"/>
      <c r="B19" s="305" t="s">
        <v>3183</v>
      </c>
      <c r="C19" s="306"/>
      <c r="D19" s="307"/>
      <c r="E19" s="308"/>
      <c r="F19" s="309"/>
      <c r="G19" s="307"/>
      <c r="H19" s="308"/>
    </row>
    <row r="20" spans="1:10">
      <c r="A20" s="314"/>
      <c r="B20" s="310" t="s">
        <v>3184</v>
      </c>
      <c r="C20" s="321"/>
      <c r="D20" s="322"/>
      <c r="E20" s="323"/>
      <c r="F20" s="324"/>
      <c r="G20" s="322"/>
      <c r="H20" s="323"/>
    </row>
    <row r="21" spans="1:10">
      <c r="A21" s="314"/>
      <c r="B21" s="325" t="s">
        <v>3185</v>
      </c>
      <c r="E21" s="318"/>
      <c r="F21" s="319"/>
      <c r="H21" s="318"/>
    </row>
    <row r="22" spans="1:10" ht="20.399999999999999">
      <c r="A22" s="320" t="s">
        <v>3186</v>
      </c>
      <c r="B22" s="315" t="s">
        <v>3187</v>
      </c>
      <c r="C22" s="326">
        <v>3</v>
      </c>
      <c r="E22" s="317">
        <f>C22*D22</f>
        <v>0</v>
      </c>
      <c r="F22" s="319">
        <f>$F$2</f>
        <v>0</v>
      </c>
      <c r="G22" s="317">
        <f>D22*(1-F22)</f>
        <v>0</v>
      </c>
      <c r="H22" s="318">
        <f>C22*G22</f>
        <v>0</v>
      </c>
    </row>
    <row r="23" spans="1:10">
      <c r="A23" s="320" t="s">
        <v>3188</v>
      </c>
      <c r="B23" s="315" t="s">
        <v>3189</v>
      </c>
      <c r="C23" s="326">
        <f>C22</f>
        <v>3</v>
      </c>
      <c r="E23" s="318">
        <f>C23*D23</f>
        <v>0</v>
      </c>
      <c r="F23" s="319">
        <f>$F$2</f>
        <v>0</v>
      </c>
      <c r="G23" s="317">
        <f>D23*(1-F23)</f>
        <v>0</v>
      </c>
      <c r="H23" s="318">
        <f>C23*G23</f>
        <v>0</v>
      </c>
    </row>
    <row r="24" spans="1:10">
      <c r="A24" s="320" t="s">
        <v>3181</v>
      </c>
      <c r="B24" s="315" t="s">
        <v>3190</v>
      </c>
      <c r="C24" s="326">
        <f>C22*2</f>
        <v>6</v>
      </c>
      <c r="E24" s="318">
        <f>C24*D24</f>
        <v>0</v>
      </c>
      <c r="F24" s="319">
        <f>$F$2</f>
        <v>0</v>
      </c>
      <c r="G24" s="317">
        <f>D24*(1-F24)</f>
        <v>0</v>
      </c>
      <c r="H24" s="318">
        <f>C24*G24</f>
        <v>0</v>
      </c>
    </row>
    <row r="25" spans="1:10">
      <c r="A25" s="332" t="s">
        <v>3191</v>
      </c>
      <c r="B25" s="333" t="s">
        <v>3192</v>
      </c>
      <c r="C25" s="316">
        <f>C22</f>
        <v>3</v>
      </c>
      <c r="D25" s="311"/>
      <c r="E25" s="312">
        <f>C25*D25</f>
        <v>0</v>
      </c>
      <c r="F25" s="313">
        <f>$F$2</f>
        <v>0</v>
      </c>
      <c r="G25" s="311">
        <f>D25*(1-F25)</f>
        <v>0</v>
      </c>
      <c r="H25" s="312">
        <f>C25*G25</f>
        <v>0</v>
      </c>
      <c r="I25" s="330"/>
    </row>
    <row r="26" spans="1:10" ht="9.3000000000000007" customHeight="1">
      <c r="A26" s="314"/>
      <c r="B26" s="325" t="s">
        <v>3193</v>
      </c>
      <c r="E26" s="318"/>
      <c r="F26" s="319"/>
      <c r="H26" s="318"/>
    </row>
    <row r="27" spans="1:10">
      <c r="A27" s="320" t="s">
        <v>3194</v>
      </c>
      <c r="B27" s="315" t="s">
        <v>3195</v>
      </c>
      <c r="C27" s="326">
        <v>1</v>
      </c>
      <c r="E27" s="318">
        <f>C27*D27</f>
        <v>0</v>
      </c>
      <c r="F27" s="319">
        <f>$F$2</f>
        <v>0</v>
      </c>
      <c r="G27" s="317">
        <f>D27*(1-F27)</f>
        <v>0</v>
      </c>
      <c r="H27" s="318">
        <f>C27*G27</f>
        <v>0</v>
      </c>
    </row>
    <row r="28" spans="1:10">
      <c r="A28" s="320" t="s">
        <v>3188</v>
      </c>
      <c r="B28" s="315" t="s">
        <v>3189</v>
      </c>
      <c r="C28" s="326">
        <f>C27</f>
        <v>1</v>
      </c>
      <c r="E28" s="318">
        <f>C28*D28</f>
        <v>0</v>
      </c>
      <c r="F28" s="319">
        <f>$F$2</f>
        <v>0</v>
      </c>
      <c r="G28" s="317">
        <f>D28*(1-F28)</f>
        <v>0</v>
      </c>
      <c r="H28" s="318">
        <f>C28*G28</f>
        <v>0</v>
      </c>
    </row>
    <row r="29" spans="1:10">
      <c r="A29" s="320" t="s">
        <v>3181</v>
      </c>
      <c r="B29" s="315" t="s">
        <v>3190</v>
      </c>
      <c r="C29" s="326">
        <f>C27*2</f>
        <v>2</v>
      </c>
      <c r="E29" s="318">
        <f>C29*D29</f>
        <v>0</v>
      </c>
      <c r="F29" s="319">
        <f>$F$2</f>
        <v>0</v>
      </c>
      <c r="G29" s="317">
        <f>D29*(1-F29)</f>
        <v>0</v>
      </c>
      <c r="H29" s="318">
        <f>C29*G29</f>
        <v>0</v>
      </c>
    </row>
    <row r="30" spans="1:10">
      <c r="A30" s="320" t="s">
        <v>3196</v>
      </c>
      <c r="B30" s="315" t="s">
        <v>3197</v>
      </c>
      <c r="C30" s="326">
        <v>1</v>
      </c>
      <c r="E30" s="318">
        <f>C30*D30</f>
        <v>0</v>
      </c>
      <c r="F30" s="319">
        <f>$F$2</f>
        <v>0</v>
      </c>
      <c r="G30" s="317">
        <f>D30*(1-F30)</f>
        <v>0</v>
      </c>
      <c r="H30" s="318">
        <f>C30*G30</f>
        <v>0</v>
      </c>
    </row>
    <row r="31" spans="1:10">
      <c r="A31" s="320" t="s">
        <v>3196</v>
      </c>
      <c r="B31" s="315" t="s">
        <v>3198</v>
      </c>
      <c r="C31" s="326">
        <v>1</v>
      </c>
      <c r="E31" s="318">
        <f>C31*D31</f>
        <v>0</v>
      </c>
      <c r="F31" s="319">
        <f>$F$2</f>
        <v>0</v>
      </c>
      <c r="G31" s="317">
        <f>D31*(1-F31)</f>
        <v>0</v>
      </c>
      <c r="H31" s="318">
        <f>C31*G31</f>
        <v>0</v>
      </c>
    </row>
    <row r="32" spans="1:10">
      <c r="A32" s="314"/>
      <c r="B32" s="325" t="s">
        <v>3199</v>
      </c>
      <c r="E32" s="318"/>
      <c r="F32" s="319"/>
      <c r="H32" s="318"/>
    </row>
    <row r="33" spans="1:10">
      <c r="A33" s="314" t="s">
        <v>3200</v>
      </c>
      <c r="B33" s="315" t="s">
        <v>3201</v>
      </c>
      <c r="C33" s="326">
        <v>2</v>
      </c>
      <c r="E33" s="318">
        <f>C33*D33</f>
        <v>0</v>
      </c>
      <c r="F33" s="319">
        <f>$F$2</f>
        <v>0</v>
      </c>
      <c r="G33" s="317">
        <f>D33*(1-F33)</f>
        <v>0</v>
      </c>
      <c r="H33" s="318">
        <f>C33*G33</f>
        <v>0</v>
      </c>
    </row>
    <row r="34" spans="1:10">
      <c r="A34" s="320" t="s">
        <v>3202</v>
      </c>
      <c r="B34" s="315" t="s">
        <v>3203</v>
      </c>
      <c r="C34" s="326">
        <f>C33</f>
        <v>2</v>
      </c>
      <c r="E34" s="318">
        <f>C34*D34</f>
        <v>0</v>
      </c>
      <c r="F34" s="319">
        <f>$F$2</f>
        <v>0</v>
      </c>
      <c r="G34" s="317">
        <f>D34*(1-F34)</f>
        <v>0</v>
      </c>
      <c r="H34" s="318">
        <f>C34*G34</f>
        <v>0</v>
      </c>
    </row>
    <row r="35" spans="1:10" ht="13.2">
      <c r="A35" s="329"/>
      <c r="B35" s="315"/>
      <c r="F35" s="319"/>
      <c r="H35" s="318"/>
      <c r="I35" s="330"/>
      <c r="J35" s="331"/>
    </row>
    <row r="36" spans="1:10">
      <c r="A36" s="304"/>
      <c r="B36" s="325" t="s">
        <v>3204</v>
      </c>
      <c r="C36" s="306"/>
      <c r="D36" s="311"/>
      <c r="E36" s="312"/>
      <c r="F36" s="313"/>
      <c r="G36" s="311"/>
      <c r="H36" s="312"/>
    </row>
    <row r="37" spans="1:10">
      <c r="A37" s="332" t="s">
        <v>3205</v>
      </c>
      <c r="B37" s="333" t="s">
        <v>3206</v>
      </c>
      <c r="C37" s="306">
        <v>3</v>
      </c>
      <c r="D37" s="311"/>
      <c r="E37" s="312">
        <f t="shared" ref="E37:E45" si="0">C37*D37</f>
        <v>0</v>
      </c>
      <c r="F37" s="313">
        <f>$F$2</f>
        <v>0</v>
      </c>
      <c r="G37" s="311">
        <f t="shared" ref="G37:G45" si="1">D37*(1-F37)</f>
        <v>0</v>
      </c>
      <c r="H37" s="312">
        <f t="shared" ref="H37:H45" si="2">C37*G37</f>
        <v>0</v>
      </c>
    </row>
    <row r="38" spans="1:10">
      <c r="A38" s="332" t="s">
        <v>3207</v>
      </c>
      <c r="B38" s="333" t="s">
        <v>3208</v>
      </c>
      <c r="C38" s="316">
        <f>$C$37</f>
        <v>3</v>
      </c>
      <c r="D38" s="311"/>
      <c r="E38" s="312">
        <f>C38*D38</f>
        <v>0</v>
      </c>
      <c r="F38" s="313">
        <f t="shared" ref="F38:F44" si="3">$F$2</f>
        <v>0</v>
      </c>
      <c r="G38" s="311">
        <f>D38*(1-F38)</f>
        <v>0</v>
      </c>
      <c r="H38" s="312">
        <f>C38*G38</f>
        <v>0</v>
      </c>
    </row>
    <row r="39" spans="1:10">
      <c r="A39" s="334" t="s">
        <v>3209</v>
      </c>
      <c r="B39" s="335" t="s">
        <v>3210</v>
      </c>
      <c r="C39" s="316">
        <f>$C$37</f>
        <v>3</v>
      </c>
      <c r="D39" s="311"/>
      <c r="E39" s="336">
        <f>C39*D39</f>
        <v>0</v>
      </c>
      <c r="F39" s="337">
        <f t="shared" si="3"/>
        <v>0</v>
      </c>
      <c r="G39" s="338">
        <f>D39*(1-F39)</f>
        <v>0</v>
      </c>
      <c r="H39" s="336">
        <f>C39*G39</f>
        <v>0</v>
      </c>
    </row>
    <row r="40" spans="1:10">
      <c r="A40" s="334" t="s">
        <v>3211</v>
      </c>
      <c r="B40" s="335" t="s">
        <v>3212</v>
      </c>
      <c r="C40" s="316">
        <f>$C$37</f>
        <v>3</v>
      </c>
      <c r="D40" s="311"/>
      <c r="E40" s="336">
        <f>C40*D40</f>
        <v>0</v>
      </c>
      <c r="F40" s="337">
        <f t="shared" si="3"/>
        <v>0</v>
      </c>
      <c r="G40" s="338">
        <f>D40*(1-F40)</f>
        <v>0</v>
      </c>
      <c r="H40" s="336">
        <f>C40*G40</f>
        <v>0</v>
      </c>
    </row>
    <row r="41" spans="1:10" ht="20.399999999999999">
      <c r="A41" s="334" t="s">
        <v>3213</v>
      </c>
      <c r="B41" s="335" t="s">
        <v>3214</v>
      </c>
      <c r="C41" s="316">
        <f>$C$37</f>
        <v>3</v>
      </c>
      <c r="D41" s="311"/>
      <c r="E41" s="336">
        <f t="shared" si="0"/>
        <v>0</v>
      </c>
      <c r="F41" s="337">
        <f t="shared" si="3"/>
        <v>0</v>
      </c>
      <c r="G41" s="338">
        <f t="shared" si="1"/>
        <v>0</v>
      </c>
      <c r="H41" s="336">
        <f t="shared" si="2"/>
        <v>0</v>
      </c>
    </row>
    <row r="42" spans="1:10">
      <c r="A42" s="332" t="s">
        <v>3215</v>
      </c>
      <c r="B42" s="333" t="s">
        <v>3216</v>
      </c>
      <c r="C42" s="316">
        <f>$C$37</f>
        <v>3</v>
      </c>
      <c r="D42" s="311"/>
      <c r="E42" s="312">
        <f t="shared" si="0"/>
        <v>0</v>
      </c>
      <c r="F42" s="313">
        <f t="shared" si="3"/>
        <v>0</v>
      </c>
      <c r="G42" s="311">
        <f t="shared" si="1"/>
        <v>0</v>
      </c>
      <c r="H42" s="312">
        <f t="shared" si="2"/>
        <v>0</v>
      </c>
    </row>
    <row r="43" spans="1:10">
      <c r="A43" s="334" t="s">
        <v>3217</v>
      </c>
      <c r="B43" s="335" t="s">
        <v>3218</v>
      </c>
      <c r="C43" s="316">
        <v>1</v>
      </c>
      <c r="D43" s="311"/>
      <c r="E43" s="336">
        <f>C43*D43</f>
        <v>0</v>
      </c>
      <c r="F43" s="337">
        <f t="shared" si="3"/>
        <v>0</v>
      </c>
      <c r="G43" s="338">
        <f>D43*(1-F43)</f>
        <v>0</v>
      </c>
      <c r="H43" s="336">
        <f>C43*G43</f>
        <v>0</v>
      </c>
      <c r="I43" s="328"/>
    </row>
    <row r="44" spans="1:10">
      <c r="A44" s="332" t="s">
        <v>3219</v>
      </c>
      <c r="B44" s="333" t="s">
        <v>3220</v>
      </c>
      <c r="C44" s="316">
        <f>$C$37</f>
        <v>3</v>
      </c>
      <c r="D44" s="311"/>
      <c r="E44" s="312">
        <f t="shared" si="0"/>
        <v>0</v>
      </c>
      <c r="F44" s="313">
        <f t="shared" si="3"/>
        <v>0</v>
      </c>
      <c r="G44" s="311">
        <f t="shared" si="1"/>
        <v>0</v>
      </c>
      <c r="H44" s="312">
        <f t="shared" si="2"/>
        <v>0</v>
      </c>
      <c r="I44" s="328"/>
    </row>
    <row r="45" spans="1:10">
      <c r="A45" s="332" t="s">
        <v>3221</v>
      </c>
      <c r="B45" s="333" t="s">
        <v>3222</v>
      </c>
      <c r="C45" s="326">
        <v>2</v>
      </c>
      <c r="D45" s="311"/>
      <c r="E45" s="312">
        <f t="shared" si="0"/>
        <v>0</v>
      </c>
      <c r="F45" s="313">
        <f>$F$2</f>
        <v>0</v>
      </c>
      <c r="G45" s="311">
        <f t="shared" si="1"/>
        <v>0</v>
      </c>
      <c r="H45" s="312">
        <f t="shared" si="2"/>
        <v>0</v>
      </c>
      <c r="I45" s="339"/>
    </row>
    <row r="46" spans="1:10">
      <c r="A46" s="334"/>
      <c r="B46" s="335"/>
      <c r="C46" s="316"/>
      <c r="D46" s="311"/>
      <c r="E46" s="336"/>
      <c r="F46" s="337"/>
      <c r="G46" s="338"/>
      <c r="H46" s="336"/>
      <c r="I46" s="328"/>
    </row>
    <row r="47" spans="1:10">
      <c r="A47" s="304"/>
      <c r="B47" s="325" t="s">
        <v>3223</v>
      </c>
      <c r="C47" s="306"/>
      <c r="D47" s="311"/>
      <c r="E47" s="312"/>
      <c r="F47" s="313"/>
      <c r="G47" s="311"/>
      <c r="H47" s="312"/>
    </row>
    <row r="48" spans="1:10" ht="20.399999999999999">
      <c r="A48" s="314" t="s">
        <v>3224</v>
      </c>
      <c r="B48" s="340" t="s">
        <v>3225</v>
      </c>
      <c r="C48" s="341">
        <v>2</v>
      </c>
      <c r="D48" s="342"/>
      <c r="E48" s="343">
        <f>C48*D48</f>
        <v>0</v>
      </c>
      <c r="F48" s="344">
        <f>$F$2</f>
        <v>0</v>
      </c>
      <c r="G48" s="342">
        <f>D48*(1-F48)</f>
        <v>0</v>
      </c>
      <c r="H48" s="343">
        <f>C48*G48</f>
        <v>0</v>
      </c>
    </row>
    <row r="49" spans="1:11">
      <c r="A49" s="314" t="s">
        <v>3176</v>
      </c>
      <c r="B49" s="345" t="s">
        <v>3226</v>
      </c>
      <c r="C49" s="346">
        <v>2</v>
      </c>
      <c r="D49" s="347"/>
      <c r="E49" s="348">
        <f>C49*D49</f>
        <v>0</v>
      </c>
      <c r="F49" s="349">
        <f>$F$2</f>
        <v>0</v>
      </c>
      <c r="G49" s="347">
        <f>D49*(1-F49)</f>
        <v>0</v>
      </c>
      <c r="H49" s="348">
        <f>C49*G49</f>
        <v>0</v>
      </c>
    </row>
    <row r="50" spans="1:11" ht="40.799999999999997">
      <c r="A50" s="314" t="s">
        <v>3227</v>
      </c>
      <c r="B50" s="340" t="s">
        <v>3228</v>
      </c>
      <c r="C50" s="341">
        <f>C48</f>
        <v>2</v>
      </c>
      <c r="D50" s="342"/>
      <c r="E50" s="343">
        <f>C50*D50</f>
        <v>0</v>
      </c>
      <c r="F50" s="344">
        <f>$F$2</f>
        <v>0</v>
      </c>
      <c r="G50" s="342">
        <f>D50*(1-F50)</f>
        <v>0</v>
      </c>
      <c r="H50" s="343">
        <f>C50*G50</f>
        <v>0</v>
      </c>
      <c r="I50" s="350"/>
      <c r="J50" s="351"/>
      <c r="K50" s="351"/>
    </row>
    <row r="51" spans="1:11">
      <c r="A51" s="314" t="s">
        <v>3229</v>
      </c>
      <c r="B51" s="340" t="s">
        <v>3230</v>
      </c>
      <c r="C51" s="341">
        <f>C49</f>
        <v>2</v>
      </c>
      <c r="D51" s="342"/>
      <c r="E51" s="343">
        <f>C51*D51</f>
        <v>0</v>
      </c>
      <c r="F51" s="344">
        <f>$F$2</f>
        <v>0</v>
      </c>
      <c r="G51" s="342">
        <f>D51*(1-F51)</f>
        <v>0</v>
      </c>
      <c r="H51" s="343">
        <f>C51*G51</f>
        <v>0</v>
      </c>
      <c r="I51" s="350"/>
      <c r="J51" s="351"/>
      <c r="K51" s="351"/>
    </row>
    <row r="52" spans="1:11">
      <c r="A52" s="314"/>
      <c r="B52" s="345"/>
      <c r="C52" s="346"/>
      <c r="D52" s="347"/>
      <c r="E52" s="347"/>
      <c r="F52" s="349"/>
      <c r="G52" s="347"/>
      <c r="H52" s="348"/>
    </row>
    <row r="53" spans="1:11">
      <c r="A53" s="314"/>
      <c r="B53" s="310" t="s">
        <v>3231</v>
      </c>
      <c r="C53" s="321"/>
      <c r="D53" s="322"/>
      <c r="E53" s="323"/>
      <c r="F53" s="324"/>
      <c r="G53" s="322"/>
      <c r="H53" s="323"/>
    </row>
    <row r="54" spans="1:11">
      <c r="A54" s="304"/>
      <c r="B54" s="325" t="s">
        <v>3232</v>
      </c>
      <c r="C54" s="306"/>
      <c r="D54" s="311"/>
      <c r="E54" s="312"/>
      <c r="F54" s="313"/>
      <c r="G54" s="311"/>
      <c r="H54" s="312"/>
    </row>
    <row r="55" spans="1:11" ht="20.399999999999999">
      <c r="A55" s="320" t="s">
        <v>3186</v>
      </c>
      <c r="B55" s="315" t="s">
        <v>3187</v>
      </c>
      <c r="C55" s="326">
        <v>2</v>
      </c>
      <c r="E55" s="317">
        <f>C55*D55</f>
        <v>0</v>
      </c>
      <c r="F55" s="319">
        <f>$F$2</f>
        <v>0</v>
      </c>
      <c r="G55" s="317">
        <f>D55*(1-F55)</f>
        <v>0</v>
      </c>
      <c r="H55" s="318">
        <f>C55*G55</f>
        <v>0</v>
      </c>
    </row>
    <row r="56" spans="1:11">
      <c r="A56" s="320" t="s">
        <v>3188</v>
      </c>
      <c r="B56" s="315" t="s">
        <v>3189</v>
      </c>
      <c r="C56" s="326">
        <f>C55</f>
        <v>2</v>
      </c>
      <c r="E56" s="318">
        <f>C56*D56</f>
        <v>0</v>
      </c>
      <c r="F56" s="319">
        <f>$F$2</f>
        <v>0</v>
      </c>
      <c r="G56" s="317">
        <f>D56*(1-F56)</f>
        <v>0</v>
      </c>
      <c r="H56" s="318">
        <f>C56*G56</f>
        <v>0</v>
      </c>
    </row>
    <row r="57" spans="1:11">
      <c r="A57" s="320" t="s">
        <v>3181</v>
      </c>
      <c r="B57" s="315" t="s">
        <v>3233</v>
      </c>
      <c r="C57" s="326">
        <f>C55*2</f>
        <v>4</v>
      </c>
      <c r="E57" s="318">
        <f>C57*D57</f>
        <v>0</v>
      </c>
      <c r="F57" s="319">
        <f>$F$2</f>
        <v>0</v>
      </c>
      <c r="G57" s="317">
        <f>D57*(1-F57)</f>
        <v>0</v>
      </c>
      <c r="H57" s="318">
        <f>C57*G57</f>
        <v>0</v>
      </c>
    </row>
    <row r="58" spans="1:11">
      <c r="A58" s="304"/>
      <c r="B58" s="325" t="s">
        <v>3234</v>
      </c>
      <c r="C58" s="306"/>
      <c r="D58" s="311"/>
      <c r="E58" s="312"/>
      <c r="F58" s="313"/>
      <c r="G58" s="311"/>
      <c r="H58" s="312"/>
    </row>
    <row r="59" spans="1:11" ht="31.2">
      <c r="A59" s="329" t="s">
        <v>3179</v>
      </c>
      <c r="B59" s="315" t="s">
        <v>3180</v>
      </c>
      <c r="C59" s="326">
        <v>1</v>
      </c>
      <c r="E59" s="317">
        <f>C59*D59</f>
        <v>0</v>
      </c>
      <c r="F59" s="319">
        <f>$F$2</f>
        <v>0</v>
      </c>
      <c r="G59" s="317">
        <f>D59*(1-F59)</f>
        <v>0</v>
      </c>
      <c r="H59" s="318">
        <f>C59*G59</f>
        <v>0</v>
      </c>
      <c r="I59" s="330"/>
      <c r="J59" s="331"/>
    </row>
    <row r="60" spans="1:11">
      <c r="A60" s="320" t="s">
        <v>3181</v>
      </c>
      <c r="B60" s="315" t="s">
        <v>3233</v>
      </c>
      <c r="C60" s="326">
        <v>2</v>
      </c>
      <c r="E60" s="318">
        <f>C60*D60</f>
        <v>0</v>
      </c>
      <c r="F60" s="319">
        <f>$F$2</f>
        <v>0</v>
      </c>
      <c r="G60" s="317">
        <f>D60*(1-F60)</f>
        <v>0</v>
      </c>
      <c r="H60" s="318">
        <f>C60*G60</f>
        <v>0</v>
      </c>
    </row>
    <row r="61" spans="1:11">
      <c r="A61" s="314"/>
      <c r="B61" s="325" t="s">
        <v>3199</v>
      </c>
      <c r="E61" s="318"/>
      <c r="F61" s="319"/>
      <c r="H61" s="318"/>
    </row>
    <row r="62" spans="1:11">
      <c r="A62" s="314" t="s">
        <v>3200</v>
      </c>
      <c r="B62" s="315" t="s">
        <v>3201</v>
      </c>
      <c r="C62" s="326">
        <v>1</v>
      </c>
      <c r="E62" s="318">
        <f>C62*D62</f>
        <v>0</v>
      </c>
      <c r="F62" s="319">
        <f>$F$2</f>
        <v>0</v>
      </c>
      <c r="G62" s="317">
        <f>D62*(1-F62)</f>
        <v>0</v>
      </c>
      <c r="H62" s="318">
        <f>C62*G62</f>
        <v>0</v>
      </c>
    </row>
    <row r="63" spans="1:11">
      <c r="A63" s="320" t="s">
        <v>3202</v>
      </c>
      <c r="B63" s="315" t="s">
        <v>3203</v>
      </c>
      <c r="C63" s="326">
        <f>C62</f>
        <v>1</v>
      </c>
      <c r="E63" s="318">
        <f>C63*D63</f>
        <v>0</v>
      </c>
      <c r="F63" s="319">
        <f>$F$2</f>
        <v>0</v>
      </c>
      <c r="G63" s="317">
        <f>D63*(1-F63)</f>
        <v>0</v>
      </c>
      <c r="H63" s="318">
        <f>C63*G63</f>
        <v>0</v>
      </c>
    </row>
    <row r="64" spans="1:11">
      <c r="A64" s="320"/>
      <c r="B64" s="315"/>
      <c r="E64" s="318"/>
      <c r="F64" s="319"/>
      <c r="H64" s="318"/>
    </row>
    <row r="65" spans="1:10">
      <c r="A65" s="320"/>
      <c r="B65" s="315"/>
      <c r="E65" s="318"/>
      <c r="F65" s="319"/>
      <c r="H65" s="318"/>
    </row>
    <row r="66" spans="1:10">
      <c r="A66" s="314"/>
      <c r="B66" s="310" t="s">
        <v>3235</v>
      </c>
      <c r="C66" s="321"/>
      <c r="D66" s="322"/>
      <c r="E66" s="323"/>
      <c r="F66" s="324"/>
      <c r="G66" s="322"/>
      <c r="H66" s="323"/>
    </row>
    <row r="67" spans="1:10">
      <c r="A67" s="304"/>
      <c r="B67" s="325" t="s">
        <v>3234</v>
      </c>
      <c r="C67" s="306"/>
      <c r="D67" s="311"/>
      <c r="E67" s="312"/>
      <c r="F67" s="313"/>
      <c r="G67" s="311"/>
      <c r="H67" s="312"/>
    </row>
    <row r="68" spans="1:10" ht="31.2">
      <c r="A68" s="329" t="s">
        <v>3179</v>
      </c>
      <c r="B68" s="315" t="s">
        <v>3180</v>
      </c>
      <c r="C68" s="326">
        <v>1</v>
      </c>
      <c r="E68" s="317">
        <f>C68*D68</f>
        <v>0</v>
      </c>
      <c r="F68" s="319">
        <f>$F$2</f>
        <v>0</v>
      </c>
      <c r="G68" s="317">
        <f>D68*(1-F68)</f>
        <v>0</v>
      </c>
      <c r="H68" s="318">
        <f>C68*G68</f>
        <v>0</v>
      </c>
      <c r="I68" s="330"/>
      <c r="J68" s="331"/>
    </row>
    <row r="69" spans="1:10">
      <c r="A69" s="320" t="s">
        <v>3181</v>
      </c>
      <c r="B69" s="315" t="s">
        <v>3233</v>
      </c>
      <c r="C69" s="326">
        <v>2</v>
      </c>
      <c r="E69" s="318">
        <f>C69*D69</f>
        <v>0</v>
      </c>
      <c r="F69" s="319">
        <f>$F$2</f>
        <v>0</v>
      </c>
      <c r="G69" s="317">
        <f>D69*(1-F69)</f>
        <v>0</v>
      </c>
      <c r="H69" s="318">
        <f>C69*G69</f>
        <v>0</v>
      </c>
    </row>
    <row r="70" spans="1:10">
      <c r="A70" s="314"/>
      <c r="B70" s="325" t="s">
        <v>3199</v>
      </c>
      <c r="E70" s="318"/>
      <c r="F70" s="319"/>
      <c r="H70" s="318"/>
    </row>
    <row r="71" spans="1:10">
      <c r="A71" s="314" t="s">
        <v>3200</v>
      </c>
      <c r="B71" s="315" t="s">
        <v>3201</v>
      </c>
      <c r="C71" s="326">
        <v>1</v>
      </c>
      <c r="E71" s="318">
        <f>C71*D71</f>
        <v>0</v>
      </c>
      <c r="F71" s="319">
        <f>$F$2</f>
        <v>0</v>
      </c>
      <c r="G71" s="317">
        <f>D71*(1-F71)</f>
        <v>0</v>
      </c>
      <c r="H71" s="318">
        <f>C71*G71</f>
        <v>0</v>
      </c>
    </row>
    <row r="72" spans="1:10">
      <c r="A72" s="320" t="s">
        <v>3202</v>
      </c>
      <c r="B72" s="315" t="s">
        <v>3203</v>
      </c>
      <c r="C72" s="326">
        <f>C71</f>
        <v>1</v>
      </c>
      <c r="E72" s="318">
        <f>C72*D72</f>
        <v>0</v>
      </c>
      <c r="F72" s="319">
        <f>$F$2</f>
        <v>0</v>
      </c>
      <c r="G72" s="317">
        <f>D72*(1-F72)</f>
        <v>0</v>
      </c>
      <c r="H72" s="318">
        <f>C72*G72</f>
        <v>0</v>
      </c>
    </row>
    <row r="73" spans="1:10">
      <c r="A73" s="320"/>
      <c r="B73" s="315"/>
      <c r="E73" s="318"/>
      <c r="F73" s="319"/>
      <c r="H73" s="318"/>
    </row>
    <row r="74" spans="1:10">
      <c r="A74" s="314"/>
      <c r="B74" s="310" t="s">
        <v>3236</v>
      </c>
      <c r="C74" s="321"/>
      <c r="D74" s="322"/>
      <c r="E74" s="323"/>
      <c r="F74" s="324"/>
      <c r="G74" s="322"/>
      <c r="H74" s="323"/>
    </row>
    <row r="75" spans="1:10">
      <c r="A75" s="304"/>
      <c r="B75" s="325" t="s">
        <v>3237</v>
      </c>
      <c r="C75" s="306"/>
      <c r="D75" s="311"/>
      <c r="E75" s="312"/>
      <c r="F75" s="313"/>
      <c r="G75" s="311"/>
      <c r="H75" s="312"/>
    </row>
    <row r="76" spans="1:10" ht="20.399999999999999">
      <c r="A76" s="320" t="s">
        <v>3186</v>
      </c>
      <c r="B76" s="315" t="s">
        <v>3187</v>
      </c>
      <c r="C76" s="326">
        <v>1</v>
      </c>
      <c r="E76" s="317">
        <f>C76*D76</f>
        <v>0</v>
      </c>
      <c r="F76" s="319">
        <f>$F$2</f>
        <v>0</v>
      </c>
      <c r="G76" s="317">
        <f>D76*(1-F76)</f>
        <v>0</v>
      </c>
      <c r="H76" s="318">
        <f>C76*G76</f>
        <v>0</v>
      </c>
    </row>
    <row r="77" spans="1:10">
      <c r="A77" s="320" t="s">
        <v>3188</v>
      </c>
      <c r="B77" s="315" t="s">
        <v>3189</v>
      </c>
      <c r="C77" s="326">
        <f>C76</f>
        <v>1</v>
      </c>
      <c r="E77" s="318">
        <f>C77*D77</f>
        <v>0</v>
      </c>
      <c r="F77" s="319">
        <f>$F$2</f>
        <v>0</v>
      </c>
      <c r="G77" s="317">
        <f>D77*(1-F77)</f>
        <v>0</v>
      </c>
      <c r="H77" s="318">
        <f>C77*G77</f>
        <v>0</v>
      </c>
    </row>
    <row r="78" spans="1:10">
      <c r="A78" s="320" t="s">
        <v>3181</v>
      </c>
      <c r="B78" s="315" t="s">
        <v>3233</v>
      </c>
      <c r="C78" s="326">
        <f>C76*2</f>
        <v>2</v>
      </c>
      <c r="E78" s="318">
        <f>C78*D78</f>
        <v>0</v>
      </c>
      <c r="F78" s="319">
        <f>$F$2</f>
        <v>0</v>
      </c>
      <c r="G78" s="317">
        <f>D78*(1-F78)</f>
        <v>0</v>
      </c>
      <c r="H78" s="318">
        <f>C78*G78</f>
        <v>0</v>
      </c>
    </row>
    <row r="79" spans="1:10" ht="9.3000000000000007" customHeight="1">
      <c r="A79" s="314"/>
      <c r="B79" s="325" t="s">
        <v>3193</v>
      </c>
      <c r="E79" s="318"/>
      <c r="F79" s="319"/>
      <c r="H79" s="318"/>
    </row>
    <row r="80" spans="1:10">
      <c r="A80" s="320" t="s">
        <v>3194</v>
      </c>
      <c r="B80" s="315" t="s">
        <v>3195</v>
      </c>
      <c r="C80" s="326">
        <v>1</v>
      </c>
      <c r="E80" s="318">
        <f>C80*D80</f>
        <v>0</v>
      </c>
      <c r="F80" s="319">
        <f>$F$2</f>
        <v>0</v>
      </c>
      <c r="G80" s="317">
        <f>D80*(1-F80)</f>
        <v>0</v>
      </c>
      <c r="H80" s="318">
        <f>C80*G80</f>
        <v>0</v>
      </c>
    </row>
    <row r="81" spans="1:11">
      <c r="A81" s="320" t="s">
        <v>3188</v>
      </c>
      <c r="B81" s="315" t="s">
        <v>3189</v>
      </c>
      <c r="C81" s="326">
        <f>C80</f>
        <v>1</v>
      </c>
      <c r="E81" s="318">
        <f>C81*D81</f>
        <v>0</v>
      </c>
      <c r="F81" s="319">
        <f>$F$2</f>
        <v>0</v>
      </c>
      <c r="G81" s="317">
        <f>D81*(1-F81)</f>
        <v>0</v>
      </c>
      <c r="H81" s="318">
        <f>C81*G81</f>
        <v>0</v>
      </c>
    </row>
    <row r="82" spans="1:11">
      <c r="A82" s="320" t="s">
        <v>3181</v>
      </c>
      <c r="B82" s="315" t="s">
        <v>3233</v>
      </c>
      <c r="C82" s="326">
        <f>C80*2</f>
        <v>2</v>
      </c>
      <c r="E82" s="318">
        <f>C82*D82</f>
        <v>0</v>
      </c>
      <c r="F82" s="319">
        <f>$F$2</f>
        <v>0</v>
      </c>
      <c r="G82" s="317">
        <f>D82*(1-F82)</f>
        <v>0</v>
      </c>
      <c r="H82" s="318">
        <f>C82*G82</f>
        <v>0</v>
      </c>
    </row>
    <row r="83" spans="1:11">
      <c r="A83" s="314"/>
      <c r="B83" s="325" t="s">
        <v>3199</v>
      </c>
      <c r="E83" s="318"/>
      <c r="F83" s="319"/>
      <c r="H83" s="318"/>
    </row>
    <row r="84" spans="1:11">
      <c r="A84" s="314" t="s">
        <v>3200</v>
      </c>
      <c r="B84" s="315" t="s">
        <v>3201</v>
      </c>
      <c r="C84" s="326">
        <v>1</v>
      </c>
      <c r="E84" s="318">
        <f>C84*D84</f>
        <v>0</v>
      </c>
      <c r="F84" s="319">
        <f>$F$2</f>
        <v>0</v>
      </c>
      <c r="G84" s="317">
        <f>D84*(1-F84)</f>
        <v>0</v>
      </c>
      <c r="H84" s="318">
        <f>C84*G84</f>
        <v>0</v>
      </c>
    </row>
    <row r="85" spans="1:11">
      <c r="A85" s="320" t="s">
        <v>3202</v>
      </c>
      <c r="B85" s="315" t="s">
        <v>3203</v>
      </c>
      <c r="C85" s="326">
        <f>C84</f>
        <v>1</v>
      </c>
      <c r="E85" s="318">
        <f>C85*D85</f>
        <v>0</v>
      </c>
      <c r="F85" s="319">
        <f>$F$2</f>
        <v>0</v>
      </c>
      <c r="G85" s="317">
        <f>D85*(1-F85)</f>
        <v>0</v>
      </c>
      <c r="H85" s="318">
        <f>C85*G85</f>
        <v>0</v>
      </c>
    </row>
    <row r="86" spans="1:11">
      <c r="A86" s="320" t="s">
        <v>3196</v>
      </c>
      <c r="B86" s="315" t="s">
        <v>3238</v>
      </c>
      <c r="C86" s="326">
        <v>2</v>
      </c>
      <c r="E86" s="318">
        <f>C86*D86</f>
        <v>0</v>
      </c>
      <c r="F86" s="319">
        <f>$F$2</f>
        <v>0</v>
      </c>
      <c r="G86" s="317">
        <f>D86*(1-F86)</f>
        <v>0</v>
      </c>
      <c r="H86" s="318">
        <f>C86*G86</f>
        <v>0</v>
      </c>
    </row>
    <row r="87" spans="1:11">
      <c r="A87" s="320"/>
      <c r="B87" s="315"/>
      <c r="E87" s="318"/>
      <c r="F87" s="319"/>
      <c r="H87" s="318"/>
    </row>
    <row r="88" spans="1:11">
      <c r="A88" s="314"/>
      <c r="B88" s="310" t="s">
        <v>3239</v>
      </c>
      <c r="C88" s="321"/>
      <c r="D88" s="322"/>
      <c r="E88" s="323"/>
      <c r="F88" s="324"/>
      <c r="G88" s="322"/>
      <c r="H88" s="323"/>
    </row>
    <row r="89" spans="1:11">
      <c r="A89" s="314"/>
      <c r="B89" s="352" t="s">
        <v>3240</v>
      </c>
      <c r="C89" s="321"/>
      <c r="D89" s="322"/>
      <c r="E89" s="323"/>
      <c r="F89" s="324"/>
      <c r="G89" s="322"/>
      <c r="H89" s="323"/>
    </row>
    <row r="90" spans="1:11">
      <c r="A90" s="320" t="s">
        <v>3168</v>
      </c>
      <c r="B90" s="315" t="s">
        <v>3169</v>
      </c>
      <c r="C90" s="326">
        <v>6</v>
      </c>
      <c r="E90" s="318">
        <f>C90*D90</f>
        <v>0</v>
      </c>
      <c r="F90" s="319">
        <f>$F$2</f>
        <v>0</v>
      </c>
      <c r="G90" s="317">
        <f>D90*(1-F90)</f>
        <v>0</v>
      </c>
      <c r="H90" s="318">
        <f>C90*G90</f>
        <v>0</v>
      </c>
    </row>
    <row r="91" spans="1:11">
      <c r="A91" s="320" t="s">
        <v>3170</v>
      </c>
      <c r="B91" s="315" t="s">
        <v>3171</v>
      </c>
      <c r="C91" s="326">
        <f>C90</f>
        <v>6</v>
      </c>
      <c r="E91" s="318">
        <f>C91*D91</f>
        <v>0</v>
      </c>
      <c r="F91" s="319">
        <f>$F$2</f>
        <v>0</v>
      </c>
      <c r="G91" s="317">
        <f>D91*(1-F91)</f>
        <v>0</v>
      </c>
      <c r="H91" s="318">
        <f>C91*G91</f>
        <v>0</v>
      </c>
    </row>
    <row r="92" spans="1:11">
      <c r="A92" s="320" t="s">
        <v>3172</v>
      </c>
      <c r="B92" s="315" t="s">
        <v>3173</v>
      </c>
      <c r="C92" s="326">
        <v>5</v>
      </c>
      <c r="E92" s="318">
        <f>C92*D92</f>
        <v>0</v>
      </c>
      <c r="F92" s="319">
        <f>$F$2</f>
        <v>0</v>
      </c>
      <c r="G92" s="317">
        <f>D92*(1-F92)</f>
        <v>0</v>
      </c>
      <c r="H92" s="318">
        <f>C92*G92</f>
        <v>0</v>
      </c>
    </row>
    <row r="93" spans="1:11">
      <c r="A93" s="320" t="s">
        <v>3174</v>
      </c>
      <c r="B93" s="315" t="s">
        <v>3175</v>
      </c>
      <c r="C93" s="327">
        <f>C92</f>
        <v>5</v>
      </c>
      <c r="E93" s="318">
        <f>C93*D93</f>
        <v>0</v>
      </c>
      <c r="F93" s="319">
        <f>$F$2</f>
        <v>0</v>
      </c>
      <c r="G93" s="317">
        <f>D93*(1-F93)</f>
        <v>0</v>
      </c>
      <c r="H93" s="318">
        <f>C93*G93</f>
        <v>0</v>
      </c>
    </row>
    <row r="94" spans="1:11">
      <c r="A94" s="314"/>
      <c r="B94" s="353" t="s">
        <v>3241</v>
      </c>
      <c r="E94" s="318"/>
      <c r="F94" s="319"/>
      <c r="H94" s="318"/>
    </row>
    <row r="95" spans="1:11">
      <c r="A95" s="354" t="s">
        <v>3242</v>
      </c>
      <c r="B95" s="355" t="s">
        <v>3243</v>
      </c>
      <c r="C95" s="327">
        <v>5</v>
      </c>
      <c r="D95" s="356"/>
      <c r="E95" s="318">
        <f>C95*D95</f>
        <v>0</v>
      </c>
      <c r="F95" s="319">
        <f>$F$2</f>
        <v>0</v>
      </c>
      <c r="G95" s="317">
        <f>D95*(1-F95)</f>
        <v>0</v>
      </c>
      <c r="H95" s="318">
        <f>C95*G95</f>
        <v>0</v>
      </c>
      <c r="I95" s="357"/>
      <c r="J95" s="357"/>
      <c r="K95" s="357"/>
    </row>
    <row r="96" spans="1:11">
      <c r="A96" s="354" t="s">
        <v>3244</v>
      </c>
      <c r="B96" s="355" t="s">
        <v>3245</v>
      </c>
      <c r="C96" s="327">
        <v>4</v>
      </c>
      <c r="D96" s="356"/>
      <c r="E96" s="318">
        <f>C96*D96</f>
        <v>0</v>
      </c>
      <c r="F96" s="319">
        <f>$F$2</f>
        <v>0</v>
      </c>
      <c r="G96" s="317">
        <f>D96*(1-F96)</f>
        <v>0</v>
      </c>
      <c r="H96" s="318">
        <f>C96*G96</f>
        <v>0</v>
      </c>
      <c r="I96" s="357"/>
      <c r="J96" s="357"/>
      <c r="K96" s="357"/>
    </row>
    <row r="97" spans="1:10" ht="20.399999999999999">
      <c r="A97" s="320" t="s">
        <v>3246</v>
      </c>
      <c r="B97" s="315" t="s">
        <v>3247</v>
      </c>
      <c r="C97" s="326">
        <f>C95</f>
        <v>5</v>
      </c>
      <c r="E97" s="318">
        <f>C97*D97</f>
        <v>0</v>
      </c>
      <c r="F97" s="319">
        <f>$F$2</f>
        <v>0</v>
      </c>
      <c r="G97" s="317">
        <f>D97*(1-F97)</f>
        <v>0</v>
      </c>
      <c r="H97" s="318">
        <f>C97*G97</f>
        <v>0</v>
      </c>
    </row>
    <row r="98" spans="1:10">
      <c r="A98" s="320" t="s">
        <v>3248</v>
      </c>
      <c r="B98" s="315" t="s">
        <v>3249</v>
      </c>
      <c r="C98" s="326">
        <v>1</v>
      </c>
      <c r="E98" s="318">
        <f>C98*D98</f>
        <v>0</v>
      </c>
      <c r="F98" s="319">
        <f>$F$2</f>
        <v>0</v>
      </c>
      <c r="G98" s="317">
        <f>D98*(1-F98)</f>
        <v>0</v>
      </c>
      <c r="H98" s="318">
        <f>C98*G98</f>
        <v>0</v>
      </c>
    </row>
    <row r="99" spans="1:10">
      <c r="A99" s="320" t="s">
        <v>3250</v>
      </c>
      <c r="B99" s="315" t="s">
        <v>3251</v>
      </c>
      <c r="C99" s="326">
        <v>1</v>
      </c>
      <c r="E99" s="318">
        <f>C99*D99</f>
        <v>0</v>
      </c>
      <c r="F99" s="319">
        <f>$F$2</f>
        <v>0</v>
      </c>
      <c r="G99" s="317">
        <f>D99*(1-F99)</f>
        <v>0</v>
      </c>
      <c r="H99" s="318">
        <f>C99*G99</f>
        <v>0</v>
      </c>
    </row>
    <row r="100" spans="1:10">
      <c r="A100" s="320"/>
      <c r="B100" s="315"/>
      <c r="E100" s="318"/>
      <c r="F100" s="319"/>
      <c r="H100" s="318"/>
      <c r="I100" s="328"/>
    </row>
    <row r="101" spans="1:10">
      <c r="A101" s="314"/>
      <c r="B101" s="352" t="s">
        <v>3252</v>
      </c>
      <c r="C101" s="321"/>
      <c r="D101" s="322"/>
      <c r="E101" s="323"/>
      <c r="F101" s="324"/>
      <c r="G101" s="322"/>
      <c r="H101" s="323"/>
    </row>
    <row r="102" spans="1:10" ht="30.6">
      <c r="A102" s="314"/>
      <c r="B102" s="358" t="s">
        <v>3253</v>
      </c>
      <c r="C102" s="321"/>
      <c r="D102" s="322"/>
      <c r="E102" s="323"/>
      <c r="F102" s="324"/>
      <c r="G102" s="322"/>
      <c r="H102" s="323"/>
    </row>
    <row r="103" spans="1:10">
      <c r="A103" s="314" t="s">
        <v>3254</v>
      </c>
      <c r="B103" s="315" t="s">
        <v>3255</v>
      </c>
      <c r="C103" s="326">
        <v>8</v>
      </c>
      <c r="E103" s="318">
        <f>C103*D103</f>
        <v>0</v>
      </c>
      <c r="F103" s="319">
        <f>$F$2</f>
        <v>0</v>
      </c>
      <c r="G103" s="317">
        <f>D103*(1-F103)</f>
        <v>0</v>
      </c>
      <c r="H103" s="318">
        <f>C103*G103</f>
        <v>0</v>
      </c>
      <c r="I103" s="328"/>
    </row>
    <row r="104" spans="1:10">
      <c r="A104" s="314" t="s">
        <v>3176</v>
      </c>
      <c r="B104" s="315" t="s">
        <v>3256</v>
      </c>
      <c r="C104" s="326">
        <v>3</v>
      </c>
      <c r="E104" s="318">
        <f>C104*D104</f>
        <v>0</v>
      </c>
      <c r="F104" s="319">
        <f>$F$2</f>
        <v>0</v>
      </c>
      <c r="G104" s="317">
        <f>D104*(1-F104)</f>
        <v>0</v>
      </c>
      <c r="H104" s="318">
        <f>C104*G104</f>
        <v>0</v>
      </c>
      <c r="I104" s="328"/>
    </row>
    <row r="105" spans="1:10">
      <c r="A105" s="320"/>
      <c r="B105" s="315"/>
      <c r="E105" s="318"/>
      <c r="F105" s="319"/>
      <c r="H105" s="318"/>
    </row>
    <row r="106" spans="1:10" ht="13.2">
      <c r="A106" s="304"/>
      <c r="B106" s="305" t="s">
        <v>3257</v>
      </c>
      <c r="C106" s="306"/>
      <c r="D106" s="307"/>
      <c r="E106" s="308"/>
      <c r="F106" s="309"/>
      <c r="G106" s="307"/>
      <c r="H106" s="308"/>
    </row>
    <row r="107" spans="1:10">
      <c r="A107" s="314"/>
      <c r="B107" s="310" t="s">
        <v>3258</v>
      </c>
      <c r="C107" s="321"/>
      <c r="D107" s="322"/>
      <c r="E107" s="323"/>
      <c r="F107" s="324"/>
      <c r="G107" s="322"/>
      <c r="H107" s="323"/>
    </row>
    <row r="108" spans="1:10">
      <c r="A108" s="304"/>
      <c r="B108" s="325" t="s">
        <v>3259</v>
      </c>
      <c r="C108" s="306"/>
      <c r="D108" s="311"/>
      <c r="E108" s="312"/>
      <c r="F108" s="313"/>
      <c r="G108" s="311"/>
      <c r="H108" s="312"/>
    </row>
    <row r="109" spans="1:10" ht="31.2">
      <c r="A109" s="329" t="s">
        <v>3179</v>
      </c>
      <c r="B109" s="315" t="s">
        <v>3180</v>
      </c>
      <c r="C109" s="326">
        <v>1</v>
      </c>
      <c r="E109" s="317">
        <f>C109*D109</f>
        <v>0</v>
      </c>
      <c r="F109" s="319">
        <f>$F$2</f>
        <v>0</v>
      </c>
      <c r="G109" s="317">
        <f>D109*(1-F109)</f>
        <v>0</v>
      </c>
      <c r="H109" s="318">
        <f>C109*G109</f>
        <v>0</v>
      </c>
      <c r="I109" s="330"/>
      <c r="J109" s="331"/>
    </row>
    <row r="110" spans="1:10">
      <c r="A110" s="320" t="s">
        <v>3181</v>
      </c>
      <c r="B110" s="315" t="s">
        <v>3233</v>
      </c>
      <c r="C110" s="326">
        <v>2</v>
      </c>
      <c r="E110" s="318">
        <f>C110*D110</f>
        <v>0</v>
      </c>
      <c r="F110" s="319">
        <f>$F$2</f>
        <v>0</v>
      </c>
      <c r="G110" s="317">
        <f>D110*(1-F110)</f>
        <v>0</v>
      </c>
      <c r="H110" s="318">
        <f>C110*G110</f>
        <v>0</v>
      </c>
    </row>
    <row r="111" spans="1:10">
      <c r="A111" s="320" t="s">
        <v>3196</v>
      </c>
      <c r="B111" s="315" t="s">
        <v>3260</v>
      </c>
      <c r="C111" s="326">
        <v>1</v>
      </c>
      <c r="E111" s="318">
        <f>C111*D111</f>
        <v>0</v>
      </c>
      <c r="F111" s="319">
        <f>$F$2</f>
        <v>0</v>
      </c>
      <c r="G111" s="317">
        <f>D111*(1-F111)</f>
        <v>0</v>
      </c>
      <c r="H111" s="318">
        <f>C111*G111</f>
        <v>0</v>
      </c>
    </row>
    <row r="112" spans="1:10">
      <c r="A112" s="314"/>
      <c r="B112" s="325" t="s">
        <v>3199</v>
      </c>
      <c r="E112" s="318"/>
      <c r="F112" s="319"/>
      <c r="H112" s="318"/>
    </row>
    <row r="113" spans="1:9">
      <c r="A113" s="314" t="s">
        <v>3200</v>
      </c>
      <c r="B113" s="315" t="s">
        <v>3201</v>
      </c>
      <c r="C113" s="326">
        <v>1</v>
      </c>
      <c r="E113" s="318">
        <f>C113*D113</f>
        <v>0</v>
      </c>
      <c r="F113" s="319">
        <f>$F$2</f>
        <v>0</v>
      </c>
      <c r="G113" s="317">
        <f>D113*(1-F113)</f>
        <v>0</v>
      </c>
      <c r="H113" s="318">
        <f>C113*G113</f>
        <v>0</v>
      </c>
    </row>
    <row r="114" spans="1:9">
      <c r="A114" s="320" t="s">
        <v>3202</v>
      </c>
      <c r="B114" s="315" t="s">
        <v>3203</v>
      </c>
      <c r="C114" s="326">
        <f>C113</f>
        <v>1</v>
      </c>
      <c r="E114" s="318">
        <f>C114*D114</f>
        <v>0</v>
      </c>
      <c r="F114" s="319">
        <f>$F$2</f>
        <v>0</v>
      </c>
      <c r="G114" s="317">
        <f>D114*(1-F114)</f>
        <v>0</v>
      </c>
      <c r="H114" s="318">
        <f>C114*G114</f>
        <v>0</v>
      </c>
    </row>
    <row r="115" spans="1:9">
      <c r="A115" s="320"/>
      <c r="B115" s="315"/>
      <c r="E115" s="318"/>
      <c r="F115" s="319"/>
      <c r="H115" s="318"/>
      <c r="I115" s="328"/>
    </row>
    <row r="116" spans="1:9">
      <c r="A116" s="314"/>
      <c r="B116" s="352" t="s">
        <v>3252</v>
      </c>
      <c r="C116" s="321"/>
      <c r="D116" s="322"/>
      <c r="E116" s="323"/>
      <c r="F116" s="324"/>
      <c r="G116" s="322"/>
      <c r="H116" s="323"/>
    </row>
    <row r="117" spans="1:9">
      <c r="A117" s="314"/>
      <c r="B117" s="358" t="s">
        <v>3261</v>
      </c>
      <c r="C117" s="321"/>
      <c r="D117" s="322"/>
      <c r="E117" s="323"/>
      <c r="F117" s="324"/>
      <c r="G117" s="322"/>
      <c r="H117" s="323"/>
    </row>
    <row r="118" spans="1:9">
      <c r="A118" s="314" t="s">
        <v>3254</v>
      </c>
      <c r="B118" s="315" t="s">
        <v>3255</v>
      </c>
      <c r="C118" s="326">
        <v>1</v>
      </c>
      <c r="E118" s="318">
        <f>C118*D118</f>
        <v>0</v>
      </c>
      <c r="F118" s="319">
        <f>$F$2</f>
        <v>0</v>
      </c>
      <c r="G118" s="317">
        <f>D118*(1-F118)</f>
        <v>0</v>
      </c>
      <c r="H118" s="318">
        <f>C118*G118</f>
        <v>0</v>
      </c>
      <c r="I118" s="328"/>
    </row>
    <row r="119" spans="1:9">
      <c r="A119" s="320"/>
      <c r="B119" s="315"/>
      <c r="F119" s="319"/>
      <c r="H119" s="318"/>
    </row>
    <row r="120" spans="1:9">
      <c r="A120" s="359"/>
      <c r="B120" s="360" t="s">
        <v>3262</v>
      </c>
      <c r="C120" s="306"/>
      <c r="F120" s="319"/>
      <c r="H120" s="318"/>
    </row>
    <row r="121" spans="1:9">
      <c r="A121" s="361" t="s">
        <v>3263</v>
      </c>
      <c r="B121" s="340" t="s">
        <v>3264</v>
      </c>
      <c r="C121" s="346">
        <v>1000</v>
      </c>
      <c r="D121" s="347"/>
      <c r="E121" s="348">
        <f>C121*D121</f>
        <v>0</v>
      </c>
      <c r="F121" s="349">
        <f>$F$2</f>
        <v>0</v>
      </c>
      <c r="G121" s="347">
        <f>D121*(1-F121)</f>
        <v>0</v>
      </c>
      <c r="H121" s="348">
        <f>C121*G121</f>
        <v>0</v>
      </c>
    </row>
    <row r="122" spans="1:9">
      <c r="A122" s="314" t="s">
        <v>3265</v>
      </c>
      <c r="B122" s="362" t="s">
        <v>3266</v>
      </c>
      <c r="C122" s="326">
        <v>50</v>
      </c>
      <c r="D122" s="326"/>
      <c r="E122" s="363">
        <f>C122*D122</f>
        <v>0</v>
      </c>
      <c r="F122" s="319">
        <f>$F$2</f>
        <v>0</v>
      </c>
      <c r="G122" s="326">
        <f>D122*(1-F122)</f>
        <v>0</v>
      </c>
      <c r="H122" s="363">
        <f>C122*G122</f>
        <v>0</v>
      </c>
    </row>
    <row r="123" spans="1:9">
      <c r="A123" s="361"/>
      <c r="B123" s="340"/>
      <c r="C123" s="346"/>
      <c r="D123" s="347"/>
      <c r="E123" s="348"/>
      <c r="F123" s="349"/>
      <c r="G123" s="347"/>
      <c r="H123" s="348"/>
    </row>
    <row r="124" spans="1:9">
      <c r="A124" s="304"/>
      <c r="B124" s="364" t="s">
        <v>3267</v>
      </c>
      <c r="C124" s="306"/>
      <c r="D124" s="307"/>
      <c r="E124" s="308"/>
      <c r="F124" s="309"/>
      <c r="G124" s="307"/>
      <c r="H124" s="308"/>
    </row>
    <row r="125" spans="1:9">
      <c r="A125" s="365"/>
      <c r="B125" s="366" t="s">
        <v>3268</v>
      </c>
      <c r="C125" s="306"/>
      <c r="D125" s="311"/>
      <c r="E125" s="312"/>
      <c r="F125" s="313"/>
      <c r="G125" s="311"/>
      <c r="H125" s="312"/>
    </row>
    <row r="126" spans="1:9">
      <c r="A126" s="354" t="s">
        <v>3269</v>
      </c>
      <c r="B126" s="355" t="s">
        <v>3270</v>
      </c>
      <c r="C126" s="367">
        <v>80</v>
      </c>
      <c r="D126" s="356"/>
      <c r="E126" s="318">
        <f>C126*D126</f>
        <v>0</v>
      </c>
      <c r="F126" s="319">
        <f>$F$2</f>
        <v>0</v>
      </c>
      <c r="G126" s="317">
        <f>D126*(1-F126)</f>
        <v>0</v>
      </c>
      <c r="H126" s="318">
        <f>C126*G126</f>
        <v>0</v>
      </c>
    </row>
    <row r="127" spans="1:9">
      <c r="A127" s="354" t="s">
        <v>3271</v>
      </c>
      <c r="B127" s="355" t="s">
        <v>3272</v>
      </c>
      <c r="C127" s="367">
        <v>16</v>
      </c>
      <c r="D127" s="356"/>
      <c r="E127" s="318">
        <f>C127*D127</f>
        <v>0</v>
      </c>
      <c r="F127" s="319">
        <f>$F$2</f>
        <v>0</v>
      </c>
      <c r="G127" s="317">
        <f>D127*(1-F127)</f>
        <v>0</v>
      </c>
      <c r="H127" s="318">
        <f>C127*G127</f>
        <v>0</v>
      </c>
    </row>
    <row r="128" spans="1:9">
      <c r="A128" s="320" t="s">
        <v>3273</v>
      </c>
      <c r="B128" s="315" t="s">
        <v>3274</v>
      </c>
      <c r="C128" s="326">
        <v>180</v>
      </c>
      <c r="E128" s="318">
        <f>C128*D128</f>
        <v>0</v>
      </c>
      <c r="F128" s="368">
        <f>$F$2</f>
        <v>0</v>
      </c>
      <c r="G128" s="369">
        <f>D128*(1-F128)</f>
        <v>0</v>
      </c>
      <c r="H128" s="318">
        <f>C128*G128</f>
        <v>0</v>
      </c>
    </row>
    <row r="129" spans="1:9">
      <c r="A129" s="320" t="s">
        <v>3275</v>
      </c>
      <c r="B129" s="315" t="s">
        <v>3276</v>
      </c>
      <c r="C129" s="326">
        <v>80</v>
      </c>
      <c r="E129" s="318">
        <f>C129*D129</f>
        <v>0</v>
      </c>
      <c r="F129" s="319">
        <f>$F$2</f>
        <v>0</v>
      </c>
      <c r="G129" s="317">
        <f>D129*(1-F129)</f>
        <v>0</v>
      </c>
      <c r="H129" s="318">
        <f>C129*G129</f>
        <v>0</v>
      </c>
    </row>
    <row r="130" spans="1:9">
      <c r="A130" s="320" t="s">
        <v>3277</v>
      </c>
      <c r="B130" s="315" t="s">
        <v>3278</v>
      </c>
      <c r="C130" s="326">
        <v>80</v>
      </c>
      <c r="E130" s="318">
        <f>C130*D130</f>
        <v>0</v>
      </c>
      <c r="F130" s="319">
        <f>$F$2</f>
        <v>0</v>
      </c>
      <c r="G130" s="317">
        <f>D130*(1-F130)</f>
        <v>0</v>
      </c>
      <c r="H130" s="318">
        <f>C130*G130</f>
        <v>0</v>
      </c>
    </row>
    <row r="131" spans="1:9">
      <c r="A131" s="320"/>
      <c r="B131" s="315"/>
      <c r="E131" s="318"/>
      <c r="F131" s="319"/>
      <c r="H131" s="318"/>
    </row>
    <row r="132" spans="1:9">
      <c r="A132" s="304"/>
      <c r="B132" s="364" t="s">
        <v>3279</v>
      </c>
      <c r="C132" s="306"/>
      <c r="D132" s="307"/>
      <c r="E132" s="308"/>
      <c r="F132" s="309"/>
      <c r="G132" s="307"/>
      <c r="H132" s="308"/>
    </row>
    <row r="133" spans="1:9" ht="51">
      <c r="A133" s="320" t="s">
        <v>3280</v>
      </c>
      <c r="B133" s="315" t="s">
        <v>3281</v>
      </c>
      <c r="E133" s="318"/>
      <c r="F133" s="319"/>
      <c r="H133" s="318"/>
    </row>
    <row r="134" spans="1:9">
      <c r="A134" s="320" t="s">
        <v>3282</v>
      </c>
      <c r="B134" s="315" t="s">
        <v>3283</v>
      </c>
      <c r="C134" s="326">
        <v>3</v>
      </c>
      <c r="E134" s="318">
        <f>C134*D134</f>
        <v>0</v>
      </c>
      <c r="F134" s="319">
        <f>$F$2</f>
        <v>0</v>
      </c>
      <c r="G134" s="317">
        <f>D134*(1-F134)</f>
        <v>0</v>
      </c>
      <c r="H134" s="318">
        <f>C134*G134</f>
        <v>0</v>
      </c>
    </row>
    <row r="135" spans="1:9">
      <c r="A135" s="320" t="s">
        <v>3282</v>
      </c>
      <c r="B135" s="315" t="s">
        <v>3284</v>
      </c>
      <c r="C135" s="326">
        <v>0</v>
      </c>
      <c r="E135" s="318">
        <f>C135*D135</f>
        <v>0</v>
      </c>
      <c r="F135" s="319">
        <f>$F$2</f>
        <v>0</v>
      </c>
      <c r="G135" s="317">
        <f>D135*(1-F135)</f>
        <v>0</v>
      </c>
      <c r="H135" s="318">
        <f>C135*G135</f>
        <v>0</v>
      </c>
    </row>
    <row r="136" spans="1:9">
      <c r="A136" s="314" t="s">
        <v>3285</v>
      </c>
      <c r="B136" s="345" t="s">
        <v>3286</v>
      </c>
      <c r="C136" s="346">
        <v>1</v>
      </c>
      <c r="D136" s="347"/>
      <c r="E136" s="348">
        <f>C136*D136</f>
        <v>0</v>
      </c>
      <c r="F136" s="349">
        <f>$F$2</f>
        <v>0</v>
      </c>
      <c r="G136" s="347">
        <f>D136*(1-F136)</f>
        <v>0</v>
      </c>
      <c r="H136" s="348">
        <f>C136*G136</f>
        <v>0</v>
      </c>
    </row>
    <row r="137" spans="1:9">
      <c r="A137" s="320" t="s">
        <v>3282</v>
      </c>
      <c r="B137" s="315" t="s">
        <v>3287</v>
      </c>
      <c r="C137" s="326">
        <v>3</v>
      </c>
      <c r="E137" s="318">
        <f>C137*D137</f>
        <v>0</v>
      </c>
      <c r="F137" s="319">
        <f>$F$2</f>
        <v>0</v>
      </c>
      <c r="G137" s="317">
        <f>D137*(1-F137)</f>
        <v>0</v>
      </c>
      <c r="H137" s="318">
        <f>C137*G137</f>
        <v>0</v>
      </c>
    </row>
    <row r="138" spans="1:9">
      <c r="A138" s="320" t="s">
        <v>3282</v>
      </c>
      <c r="B138" s="315" t="s">
        <v>3288</v>
      </c>
      <c r="C138" s="326">
        <v>40</v>
      </c>
      <c r="E138" s="318">
        <f>C138*D138</f>
        <v>0</v>
      </c>
      <c r="F138" s="319">
        <f>$F$2</f>
        <v>0</v>
      </c>
      <c r="G138" s="317">
        <f>D138*(1-F138)</f>
        <v>0</v>
      </c>
      <c r="H138" s="318">
        <f>C138*G138</f>
        <v>0</v>
      </c>
    </row>
    <row r="139" spans="1:9">
      <c r="A139" s="320"/>
      <c r="B139" s="315"/>
      <c r="C139" s="317"/>
      <c r="E139" s="318"/>
      <c r="F139" s="319"/>
      <c r="H139" s="318"/>
      <c r="I139" s="328"/>
    </row>
    <row r="140" spans="1:9">
      <c r="A140" s="365"/>
      <c r="B140" s="364" t="s">
        <v>3289</v>
      </c>
      <c r="C140" s="306"/>
      <c r="D140" s="307"/>
      <c r="E140" s="308"/>
      <c r="F140" s="309"/>
      <c r="G140" s="307"/>
      <c r="H140" s="308"/>
    </row>
    <row r="141" spans="1:9">
      <c r="A141" s="365" t="s">
        <v>3290</v>
      </c>
      <c r="B141" s="370" t="s">
        <v>3291</v>
      </c>
      <c r="C141" s="306">
        <v>1</v>
      </c>
      <c r="D141" s="317">
        <f>SUM(E3:E123)*0.25</f>
        <v>0</v>
      </c>
      <c r="E141" s="318">
        <f>C141*D141</f>
        <v>0</v>
      </c>
      <c r="F141" s="313">
        <v>0</v>
      </c>
      <c r="G141" s="317">
        <f>D141*(1-F141)</f>
        <v>0</v>
      </c>
      <c r="H141" s="318">
        <f>C141*G141</f>
        <v>0</v>
      </c>
    </row>
    <row r="142" spans="1:9">
      <c r="A142" s="365" t="s">
        <v>3290</v>
      </c>
      <c r="B142" s="370" t="s">
        <v>3292</v>
      </c>
      <c r="C142" s="306">
        <v>1</v>
      </c>
      <c r="E142" s="318">
        <f t="shared" ref="E142:E148" si="4">C142*D142</f>
        <v>0</v>
      </c>
      <c r="F142" s="313">
        <v>0</v>
      </c>
      <c r="G142" s="317">
        <f t="shared" ref="G142:G148" si="5">D142*(1-F142)</f>
        <v>0</v>
      </c>
      <c r="H142" s="318">
        <f t="shared" ref="H142:H148" si="6">C142*G142</f>
        <v>0</v>
      </c>
    </row>
    <row r="143" spans="1:9" ht="30.6">
      <c r="A143" s="332" t="s">
        <v>3293</v>
      </c>
      <c r="B143" s="371" t="s">
        <v>3294</v>
      </c>
      <c r="C143" s="316">
        <v>1</v>
      </c>
      <c r="E143" s="312">
        <f>C143*D143</f>
        <v>0</v>
      </c>
      <c r="F143" s="313">
        <f>$F$2</f>
        <v>0</v>
      </c>
      <c r="G143" s="311">
        <f>D143*(1-F143)</f>
        <v>0</v>
      </c>
      <c r="H143" s="312">
        <f>C143*G143</f>
        <v>0</v>
      </c>
    </row>
    <row r="144" spans="1:9">
      <c r="A144" s="365" t="s">
        <v>3290</v>
      </c>
      <c r="B144" s="371" t="s">
        <v>3295</v>
      </c>
      <c r="C144" s="306">
        <v>1</v>
      </c>
      <c r="E144" s="318">
        <f t="shared" si="4"/>
        <v>0</v>
      </c>
      <c r="F144" s="319">
        <f t="shared" ref="F144:F150" si="7">$F$2</f>
        <v>0</v>
      </c>
      <c r="G144" s="317">
        <f t="shared" si="5"/>
        <v>0</v>
      </c>
      <c r="H144" s="318">
        <f t="shared" si="6"/>
        <v>0</v>
      </c>
    </row>
    <row r="145" spans="1:9">
      <c r="A145" s="365" t="s">
        <v>3296</v>
      </c>
      <c r="B145" s="372" t="s">
        <v>3297</v>
      </c>
      <c r="C145" s="306">
        <v>4</v>
      </c>
      <c r="D145" s="311"/>
      <c r="E145" s="312">
        <f>C145*D145</f>
        <v>0</v>
      </c>
      <c r="F145" s="319">
        <f>$F$2</f>
        <v>0</v>
      </c>
      <c r="G145" s="311">
        <f>D145*(1-F145)</f>
        <v>0</v>
      </c>
      <c r="H145" s="312">
        <f>C145*G145</f>
        <v>0</v>
      </c>
    </row>
    <row r="146" spans="1:9">
      <c r="A146" s="365" t="s">
        <v>3290</v>
      </c>
      <c r="B146" s="371" t="s">
        <v>3298</v>
      </c>
      <c r="C146" s="306">
        <v>1</v>
      </c>
      <c r="E146" s="318">
        <f t="shared" si="4"/>
        <v>0</v>
      </c>
      <c r="F146" s="319">
        <f t="shared" si="7"/>
        <v>0</v>
      </c>
      <c r="G146" s="317">
        <f t="shared" si="5"/>
        <v>0</v>
      </c>
      <c r="H146" s="318">
        <f t="shared" si="6"/>
        <v>0</v>
      </c>
    </row>
    <row r="147" spans="1:9">
      <c r="A147" s="365" t="s">
        <v>3290</v>
      </c>
      <c r="B147" s="373" t="s">
        <v>3299</v>
      </c>
      <c r="C147" s="306">
        <v>1</v>
      </c>
      <c r="E147" s="318">
        <f t="shared" si="4"/>
        <v>0</v>
      </c>
      <c r="F147" s="319">
        <f t="shared" si="7"/>
        <v>0</v>
      </c>
      <c r="G147" s="317">
        <f t="shared" si="5"/>
        <v>0</v>
      </c>
      <c r="H147" s="318">
        <f t="shared" si="6"/>
        <v>0</v>
      </c>
    </row>
    <row r="148" spans="1:9">
      <c r="A148" s="365" t="s">
        <v>3290</v>
      </c>
      <c r="B148" s="373" t="s">
        <v>3300</v>
      </c>
      <c r="C148" s="306">
        <v>1</v>
      </c>
      <c r="E148" s="318">
        <f t="shared" si="4"/>
        <v>0</v>
      </c>
      <c r="F148" s="313">
        <v>0</v>
      </c>
      <c r="G148" s="317">
        <f t="shared" si="5"/>
        <v>0</v>
      </c>
      <c r="H148" s="318">
        <f t="shared" si="6"/>
        <v>0</v>
      </c>
      <c r="I148" s="328"/>
    </row>
    <row r="149" spans="1:9">
      <c r="A149" s="365" t="s">
        <v>3296</v>
      </c>
      <c r="B149" s="372" t="s">
        <v>3301</v>
      </c>
      <c r="C149" s="306">
        <v>1</v>
      </c>
      <c r="D149" s="311"/>
      <c r="E149" s="312">
        <f>C149*D149</f>
        <v>0</v>
      </c>
      <c r="F149" s="319">
        <f>$F$2</f>
        <v>0</v>
      </c>
      <c r="G149" s="311">
        <f>D149*(1-F149)</f>
        <v>0</v>
      </c>
      <c r="H149" s="312">
        <f>C149*G149</f>
        <v>0</v>
      </c>
    </row>
    <row r="150" spans="1:9">
      <c r="A150" s="365" t="s">
        <v>3290</v>
      </c>
      <c r="B150" s="371" t="s">
        <v>3302</v>
      </c>
      <c r="C150" s="306">
        <v>1</v>
      </c>
      <c r="E150" s="318">
        <f>C150*D150</f>
        <v>0</v>
      </c>
      <c r="F150" s="319">
        <f t="shared" si="7"/>
        <v>0</v>
      </c>
      <c r="G150" s="317">
        <f>D150*(1-F150)</f>
        <v>0</v>
      </c>
      <c r="H150" s="318">
        <f>C150*G150</f>
        <v>0</v>
      </c>
    </row>
    <row r="151" spans="1:9">
      <c r="A151" s="365"/>
      <c r="B151" s="372"/>
      <c r="C151" s="306"/>
      <c r="D151" s="311"/>
      <c r="E151" s="312"/>
      <c r="F151" s="313"/>
      <c r="G151" s="311"/>
      <c r="H151" s="312"/>
      <c r="I151" s="328"/>
    </row>
    <row r="152" spans="1:9" ht="10.8" thickBot="1">
      <c r="A152" s="374"/>
      <c r="B152" s="375" t="s">
        <v>3303</v>
      </c>
      <c r="C152" s="376"/>
      <c r="D152" s="377"/>
      <c r="E152" s="378">
        <f>SUM(E3:E151)</f>
        <v>0</v>
      </c>
      <c r="F152" s="379"/>
      <c r="G152" s="377"/>
      <c r="H152" s="378">
        <f>SUM(H3:H151)</f>
        <v>0</v>
      </c>
    </row>
    <row r="153" spans="1:9" ht="11.4" thickTop="1" thickBot="1">
      <c r="A153" s="374"/>
      <c r="B153" s="380" t="s">
        <v>3304</v>
      </c>
      <c r="C153" s="381"/>
      <c r="D153" s="382"/>
      <c r="E153" s="378"/>
      <c r="F153" s="383"/>
      <c r="G153" s="382"/>
      <c r="H153" s="384">
        <f>H152*1.21</f>
        <v>0</v>
      </c>
    </row>
    <row r="154" spans="1:9" ht="10.8" thickTop="1"/>
  </sheetData>
  <mergeCells count="2">
    <mergeCell ref="D1:E1"/>
    <mergeCell ref="G1:H1"/>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BD9E-8771-4FF4-A8C6-039164BD9FE0}">
  <dimension ref="A1:H67"/>
  <sheetViews>
    <sheetView topLeftCell="A34" workbookViewId="0">
      <selection activeCell="D142" sqref="D142:D150"/>
    </sheetView>
  </sheetViews>
  <sheetFormatPr defaultRowHeight="10.199999999999999"/>
  <cols>
    <col min="1" max="1" width="10.42578125" style="446" customWidth="1"/>
    <col min="2" max="2" width="54.85546875" style="385" customWidth="1"/>
    <col min="3" max="3" width="5.7109375" style="326" customWidth="1"/>
    <col min="4" max="5" width="8" style="317" customWidth="1"/>
    <col min="6" max="6" width="5.140625" style="368" customWidth="1"/>
    <col min="7" max="8" width="8" style="317" customWidth="1"/>
    <col min="9" max="256" width="9.140625" style="297"/>
    <col min="257" max="257" width="10.42578125" style="297" customWidth="1"/>
    <col min="258" max="258" width="54.85546875" style="297" customWidth="1"/>
    <col min="259" max="259" width="5.7109375" style="297" customWidth="1"/>
    <col min="260" max="261" width="8" style="297" customWidth="1"/>
    <col min="262" max="262" width="5.140625" style="297" customWidth="1"/>
    <col min="263" max="264" width="8" style="297" customWidth="1"/>
    <col min="265" max="512" width="9.140625" style="297"/>
    <col min="513" max="513" width="10.42578125" style="297" customWidth="1"/>
    <col min="514" max="514" width="54.85546875" style="297" customWidth="1"/>
    <col min="515" max="515" width="5.7109375" style="297" customWidth="1"/>
    <col min="516" max="517" width="8" style="297" customWidth="1"/>
    <col min="518" max="518" width="5.140625" style="297" customWidth="1"/>
    <col min="519" max="520" width="8" style="297" customWidth="1"/>
    <col min="521" max="768" width="9.140625" style="297"/>
    <col min="769" max="769" width="10.42578125" style="297" customWidth="1"/>
    <col min="770" max="770" width="54.85546875" style="297" customWidth="1"/>
    <col min="771" max="771" width="5.7109375" style="297" customWidth="1"/>
    <col min="772" max="773" width="8" style="297" customWidth="1"/>
    <col min="774" max="774" width="5.140625" style="297" customWidth="1"/>
    <col min="775" max="776" width="8" style="297" customWidth="1"/>
    <col min="777" max="1024" width="9.140625" style="297"/>
    <col min="1025" max="1025" width="10.42578125" style="297" customWidth="1"/>
    <col min="1026" max="1026" width="54.85546875" style="297" customWidth="1"/>
    <col min="1027" max="1027" width="5.7109375" style="297" customWidth="1"/>
    <col min="1028" max="1029" width="8" style="297" customWidth="1"/>
    <col min="1030" max="1030" width="5.140625" style="297" customWidth="1"/>
    <col min="1031" max="1032" width="8" style="297" customWidth="1"/>
    <col min="1033" max="1280" width="9.140625" style="297"/>
    <col min="1281" max="1281" width="10.42578125" style="297" customWidth="1"/>
    <col min="1282" max="1282" width="54.85546875" style="297" customWidth="1"/>
    <col min="1283" max="1283" width="5.7109375" style="297" customWidth="1"/>
    <col min="1284" max="1285" width="8" style="297" customWidth="1"/>
    <col min="1286" max="1286" width="5.140625" style="297" customWidth="1"/>
    <col min="1287" max="1288" width="8" style="297" customWidth="1"/>
    <col min="1289" max="1536" width="9.140625" style="297"/>
    <col min="1537" max="1537" width="10.42578125" style="297" customWidth="1"/>
    <col min="1538" max="1538" width="54.85546875" style="297" customWidth="1"/>
    <col min="1539" max="1539" width="5.7109375" style="297" customWidth="1"/>
    <col min="1540" max="1541" width="8" style="297" customWidth="1"/>
    <col min="1542" max="1542" width="5.140625" style="297" customWidth="1"/>
    <col min="1543" max="1544" width="8" style="297" customWidth="1"/>
    <col min="1545" max="1792" width="9.140625" style="297"/>
    <col min="1793" max="1793" width="10.42578125" style="297" customWidth="1"/>
    <col min="1794" max="1794" width="54.85546875" style="297" customWidth="1"/>
    <col min="1795" max="1795" width="5.7109375" style="297" customWidth="1"/>
    <col min="1796" max="1797" width="8" style="297" customWidth="1"/>
    <col min="1798" max="1798" width="5.140625" style="297" customWidth="1"/>
    <col min="1799" max="1800" width="8" style="297" customWidth="1"/>
    <col min="1801" max="2048" width="9.140625" style="297"/>
    <col min="2049" max="2049" width="10.42578125" style="297" customWidth="1"/>
    <col min="2050" max="2050" width="54.85546875" style="297" customWidth="1"/>
    <col min="2051" max="2051" width="5.7109375" style="297" customWidth="1"/>
    <col min="2052" max="2053" width="8" style="297" customWidth="1"/>
    <col min="2054" max="2054" width="5.140625" style="297" customWidth="1"/>
    <col min="2055" max="2056" width="8" style="297" customWidth="1"/>
    <col min="2057" max="2304" width="9.140625" style="297"/>
    <col min="2305" max="2305" width="10.42578125" style="297" customWidth="1"/>
    <col min="2306" max="2306" width="54.85546875" style="297" customWidth="1"/>
    <col min="2307" max="2307" width="5.7109375" style="297" customWidth="1"/>
    <col min="2308" max="2309" width="8" style="297" customWidth="1"/>
    <col min="2310" max="2310" width="5.140625" style="297" customWidth="1"/>
    <col min="2311" max="2312" width="8" style="297" customWidth="1"/>
    <col min="2313" max="2560" width="9.140625" style="297"/>
    <col min="2561" max="2561" width="10.42578125" style="297" customWidth="1"/>
    <col min="2562" max="2562" width="54.85546875" style="297" customWidth="1"/>
    <col min="2563" max="2563" width="5.7109375" style="297" customWidth="1"/>
    <col min="2564" max="2565" width="8" style="297" customWidth="1"/>
    <col min="2566" max="2566" width="5.140625" style="297" customWidth="1"/>
    <col min="2567" max="2568" width="8" style="297" customWidth="1"/>
    <col min="2569" max="2816" width="9.140625" style="297"/>
    <col min="2817" max="2817" width="10.42578125" style="297" customWidth="1"/>
    <col min="2818" max="2818" width="54.85546875" style="297" customWidth="1"/>
    <col min="2819" max="2819" width="5.7109375" style="297" customWidth="1"/>
    <col min="2820" max="2821" width="8" style="297" customWidth="1"/>
    <col min="2822" max="2822" width="5.140625" style="297" customWidth="1"/>
    <col min="2823" max="2824" width="8" style="297" customWidth="1"/>
    <col min="2825" max="3072" width="9.140625" style="297"/>
    <col min="3073" max="3073" width="10.42578125" style="297" customWidth="1"/>
    <col min="3074" max="3074" width="54.85546875" style="297" customWidth="1"/>
    <col min="3075" max="3075" width="5.7109375" style="297" customWidth="1"/>
    <col min="3076" max="3077" width="8" style="297" customWidth="1"/>
    <col min="3078" max="3078" width="5.140625" style="297" customWidth="1"/>
    <col min="3079" max="3080" width="8" style="297" customWidth="1"/>
    <col min="3081" max="3328" width="9.140625" style="297"/>
    <col min="3329" max="3329" width="10.42578125" style="297" customWidth="1"/>
    <col min="3330" max="3330" width="54.85546875" style="297" customWidth="1"/>
    <col min="3331" max="3331" width="5.7109375" style="297" customWidth="1"/>
    <col min="3332" max="3333" width="8" style="297" customWidth="1"/>
    <col min="3334" max="3334" width="5.140625" style="297" customWidth="1"/>
    <col min="3335" max="3336" width="8" style="297" customWidth="1"/>
    <col min="3337" max="3584" width="9.140625" style="297"/>
    <col min="3585" max="3585" width="10.42578125" style="297" customWidth="1"/>
    <col min="3586" max="3586" width="54.85546875" style="297" customWidth="1"/>
    <col min="3587" max="3587" width="5.7109375" style="297" customWidth="1"/>
    <col min="3588" max="3589" width="8" style="297" customWidth="1"/>
    <col min="3590" max="3590" width="5.140625" style="297" customWidth="1"/>
    <col min="3591" max="3592" width="8" style="297" customWidth="1"/>
    <col min="3593" max="3840" width="9.140625" style="297"/>
    <col min="3841" max="3841" width="10.42578125" style="297" customWidth="1"/>
    <col min="3842" max="3842" width="54.85546875" style="297" customWidth="1"/>
    <col min="3843" max="3843" width="5.7109375" style="297" customWidth="1"/>
    <col min="3844" max="3845" width="8" style="297" customWidth="1"/>
    <col min="3846" max="3846" width="5.140625" style="297" customWidth="1"/>
    <col min="3847" max="3848" width="8" style="297" customWidth="1"/>
    <col min="3849" max="4096" width="9.140625" style="297"/>
    <col min="4097" max="4097" width="10.42578125" style="297" customWidth="1"/>
    <col min="4098" max="4098" width="54.85546875" style="297" customWidth="1"/>
    <col min="4099" max="4099" width="5.7109375" style="297" customWidth="1"/>
    <col min="4100" max="4101" width="8" style="297" customWidth="1"/>
    <col min="4102" max="4102" width="5.140625" style="297" customWidth="1"/>
    <col min="4103" max="4104" width="8" style="297" customWidth="1"/>
    <col min="4105" max="4352" width="9.140625" style="297"/>
    <col min="4353" max="4353" width="10.42578125" style="297" customWidth="1"/>
    <col min="4354" max="4354" width="54.85546875" style="297" customWidth="1"/>
    <col min="4355" max="4355" width="5.7109375" style="297" customWidth="1"/>
    <col min="4356" max="4357" width="8" style="297" customWidth="1"/>
    <col min="4358" max="4358" width="5.140625" style="297" customWidth="1"/>
    <col min="4359" max="4360" width="8" style="297" customWidth="1"/>
    <col min="4361" max="4608" width="9.140625" style="297"/>
    <col min="4609" max="4609" width="10.42578125" style="297" customWidth="1"/>
    <col min="4610" max="4610" width="54.85546875" style="297" customWidth="1"/>
    <col min="4611" max="4611" width="5.7109375" style="297" customWidth="1"/>
    <col min="4612" max="4613" width="8" style="297" customWidth="1"/>
    <col min="4614" max="4614" width="5.140625" style="297" customWidth="1"/>
    <col min="4615" max="4616" width="8" style="297" customWidth="1"/>
    <col min="4617" max="4864" width="9.140625" style="297"/>
    <col min="4865" max="4865" width="10.42578125" style="297" customWidth="1"/>
    <col min="4866" max="4866" width="54.85546875" style="297" customWidth="1"/>
    <col min="4867" max="4867" width="5.7109375" style="297" customWidth="1"/>
    <col min="4868" max="4869" width="8" style="297" customWidth="1"/>
    <col min="4870" max="4870" width="5.140625" style="297" customWidth="1"/>
    <col min="4871" max="4872" width="8" style="297" customWidth="1"/>
    <col min="4873" max="5120" width="9.140625" style="297"/>
    <col min="5121" max="5121" width="10.42578125" style="297" customWidth="1"/>
    <col min="5122" max="5122" width="54.85546875" style="297" customWidth="1"/>
    <col min="5123" max="5123" width="5.7109375" style="297" customWidth="1"/>
    <col min="5124" max="5125" width="8" style="297" customWidth="1"/>
    <col min="5126" max="5126" width="5.140625" style="297" customWidth="1"/>
    <col min="5127" max="5128" width="8" style="297" customWidth="1"/>
    <col min="5129" max="5376" width="9.140625" style="297"/>
    <col min="5377" max="5377" width="10.42578125" style="297" customWidth="1"/>
    <col min="5378" max="5378" width="54.85546875" style="297" customWidth="1"/>
    <col min="5379" max="5379" width="5.7109375" style="297" customWidth="1"/>
    <col min="5380" max="5381" width="8" style="297" customWidth="1"/>
    <col min="5382" max="5382" width="5.140625" style="297" customWidth="1"/>
    <col min="5383" max="5384" width="8" style="297" customWidth="1"/>
    <col min="5385" max="5632" width="9.140625" style="297"/>
    <col min="5633" max="5633" width="10.42578125" style="297" customWidth="1"/>
    <col min="5634" max="5634" width="54.85546875" style="297" customWidth="1"/>
    <col min="5635" max="5635" width="5.7109375" style="297" customWidth="1"/>
    <col min="5636" max="5637" width="8" style="297" customWidth="1"/>
    <col min="5638" max="5638" width="5.140625" style="297" customWidth="1"/>
    <col min="5639" max="5640" width="8" style="297" customWidth="1"/>
    <col min="5641" max="5888" width="9.140625" style="297"/>
    <col min="5889" max="5889" width="10.42578125" style="297" customWidth="1"/>
    <col min="5890" max="5890" width="54.85546875" style="297" customWidth="1"/>
    <col min="5891" max="5891" width="5.7109375" style="297" customWidth="1"/>
    <col min="5892" max="5893" width="8" style="297" customWidth="1"/>
    <col min="5894" max="5894" width="5.140625" style="297" customWidth="1"/>
    <col min="5895" max="5896" width="8" style="297" customWidth="1"/>
    <col min="5897" max="6144" width="9.140625" style="297"/>
    <col min="6145" max="6145" width="10.42578125" style="297" customWidth="1"/>
    <col min="6146" max="6146" width="54.85546875" style="297" customWidth="1"/>
    <col min="6147" max="6147" width="5.7109375" style="297" customWidth="1"/>
    <col min="6148" max="6149" width="8" style="297" customWidth="1"/>
    <col min="6150" max="6150" width="5.140625" style="297" customWidth="1"/>
    <col min="6151" max="6152" width="8" style="297" customWidth="1"/>
    <col min="6153" max="6400" width="9.140625" style="297"/>
    <col min="6401" max="6401" width="10.42578125" style="297" customWidth="1"/>
    <col min="6402" max="6402" width="54.85546875" style="297" customWidth="1"/>
    <col min="6403" max="6403" width="5.7109375" style="297" customWidth="1"/>
    <col min="6404" max="6405" width="8" style="297" customWidth="1"/>
    <col min="6406" max="6406" width="5.140625" style="297" customWidth="1"/>
    <col min="6407" max="6408" width="8" style="297" customWidth="1"/>
    <col min="6409" max="6656" width="9.140625" style="297"/>
    <col min="6657" max="6657" width="10.42578125" style="297" customWidth="1"/>
    <col min="6658" max="6658" width="54.85546875" style="297" customWidth="1"/>
    <col min="6659" max="6659" width="5.7109375" style="297" customWidth="1"/>
    <col min="6660" max="6661" width="8" style="297" customWidth="1"/>
    <col min="6662" max="6662" width="5.140625" style="297" customWidth="1"/>
    <col min="6663" max="6664" width="8" style="297" customWidth="1"/>
    <col min="6665" max="6912" width="9.140625" style="297"/>
    <col min="6913" max="6913" width="10.42578125" style="297" customWidth="1"/>
    <col min="6914" max="6914" width="54.85546875" style="297" customWidth="1"/>
    <col min="6915" max="6915" width="5.7109375" style="297" customWidth="1"/>
    <col min="6916" max="6917" width="8" style="297" customWidth="1"/>
    <col min="6918" max="6918" width="5.140625" style="297" customWidth="1"/>
    <col min="6919" max="6920" width="8" style="297" customWidth="1"/>
    <col min="6921" max="7168" width="9.140625" style="297"/>
    <col min="7169" max="7169" width="10.42578125" style="297" customWidth="1"/>
    <col min="7170" max="7170" width="54.85546875" style="297" customWidth="1"/>
    <col min="7171" max="7171" width="5.7109375" style="297" customWidth="1"/>
    <col min="7172" max="7173" width="8" style="297" customWidth="1"/>
    <col min="7174" max="7174" width="5.140625" style="297" customWidth="1"/>
    <col min="7175" max="7176" width="8" style="297" customWidth="1"/>
    <col min="7177" max="7424" width="9.140625" style="297"/>
    <col min="7425" max="7425" width="10.42578125" style="297" customWidth="1"/>
    <col min="7426" max="7426" width="54.85546875" style="297" customWidth="1"/>
    <col min="7427" max="7427" width="5.7109375" style="297" customWidth="1"/>
    <col min="7428" max="7429" width="8" style="297" customWidth="1"/>
    <col min="7430" max="7430" width="5.140625" style="297" customWidth="1"/>
    <col min="7431" max="7432" width="8" style="297" customWidth="1"/>
    <col min="7433" max="7680" width="9.140625" style="297"/>
    <col min="7681" max="7681" width="10.42578125" style="297" customWidth="1"/>
    <col min="7682" max="7682" width="54.85546875" style="297" customWidth="1"/>
    <col min="7683" max="7683" width="5.7109375" style="297" customWidth="1"/>
    <col min="7684" max="7685" width="8" style="297" customWidth="1"/>
    <col min="7686" max="7686" width="5.140625" style="297" customWidth="1"/>
    <col min="7687" max="7688" width="8" style="297" customWidth="1"/>
    <col min="7689" max="7936" width="9.140625" style="297"/>
    <col min="7937" max="7937" width="10.42578125" style="297" customWidth="1"/>
    <col min="7938" max="7938" width="54.85546875" style="297" customWidth="1"/>
    <col min="7939" max="7939" width="5.7109375" style="297" customWidth="1"/>
    <col min="7940" max="7941" width="8" style="297" customWidth="1"/>
    <col min="7942" max="7942" width="5.140625" style="297" customWidth="1"/>
    <col min="7943" max="7944" width="8" style="297" customWidth="1"/>
    <col min="7945" max="8192" width="9.140625" style="297"/>
    <col min="8193" max="8193" width="10.42578125" style="297" customWidth="1"/>
    <col min="8194" max="8194" width="54.85546875" style="297" customWidth="1"/>
    <col min="8195" max="8195" width="5.7109375" style="297" customWidth="1"/>
    <col min="8196" max="8197" width="8" style="297" customWidth="1"/>
    <col min="8198" max="8198" width="5.140625" style="297" customWidth="1"/>
    <col min="8199" max="8200" width="8" style="297" customWidth="1"/>
    <col min="8201" max="8448" width="9.140625" style="297"/>
    <col min="8449" max="8449" width="10.42578125" style="297" customWidth="1"/>
    <col min="8450" max="8450" width="54.85546875" style="297" customWidth="1"/>
    <col min="8451" max="8451" width="5.7109375" style="297" customWidth="1"/>
    <col min="8452" max="8453" width="8" style="297" customWidth="1"/>
    <col min="8454" max="8454" width="5.140625" style="297" customWidth="1"/>
    <col min="8455" max="8456" width="8" style="297" customWidth="1"/>
    <col min="8457" max="8704" width="9.140625" style="297"/>
    <col min="8705" max="8705" width="10.42578125" style="297" customWidth="1"/>
    <col min="8706" max="8706" width="54.85546875" style="297" customWidth="1"/>
    <col min="8707" max="8707" width="5.7109375" style="297" customWidth="1"/>
    <col min="8708" max="8709" width="8" style="297" customWidth="1"/>
    <col min="8710" max="8710" width="5.140625" style="297" customWidth="1"/>
    <col min="8711" max="8712" width="8" style="297" customWidth="1"/>
    <col min="8713" max="8960" width="9.140625" style="297"/>
    <col min="8961" max="8961" width="10.42578125" style="297" customWidth="1"/>
    <col min="8962" max="8962" width="54.85546875" style="297" customWidth="1"/>
    <col min="8963" max="8963" width="5.7109375" style="297" customWidth="1"/>
    <col min="8964" max="8965" width="8" style="297" customWidth="1"/>
    <col min="8966" max="8966" width="5.140625" style="297" customWidth="1"/>
    <col min="8967" max="8968" width="8" style="297" customWidth="1"/>
    <col min="8969" max="9216" width="9.140625" style="297"/>
    <col min="9217" max="9217" width="10.42578125" style="297" customWidth="1"/>
    <col min="9218" max="9218" width="54.85546875" style="297" customWidth="1"/>
    <col min="9219" max="9219" width="5.7109375" style="297" customWidth="1"/>
    <col min="9220" max="9221" width="8" style="297" customWidth="1"/>
    <col min="9222" max="9222" width="5.140625" style="297" customWidth="1"/>
    <col min="9223" max="9224" width="8" style="297" customWidth="1"/>
    <col min="9225" max="9472" width="9.140625" style="297"/>
    <col min="9473" max="9473" width="10.42578125" style="297" customWidth="1"/>
    <col min="9474" max="9474" width="54.85546875" style="297" customWidth="1"/>
    <col min="9475" max="9475" width="5.7109375" style="297" customWidth="1"/>
    <col min="9476" max="9477" width="8" style="297" customWidth="1"/>
    <col min="9478" max="9478" width="5.140625" style="297" customWidth="1"/>
    <col min="9479" max="9480" width="8" style="297" customWidth="1"/>
    <col min="9481" max="9728" width="9.140625" style="297"/>
    <col min="9729" max="9729" width="10.42578125" style="297" customWidth="1"/>
    <col min="9730" max="9730" width="54.85546875" style="297" customWidth="1"/>
    <col min="9731" max="9731" width="5.7109375" style="297" customWidth="1"/>
    <col min="9732" max="9733" width="8" style="297" customWidth="1"/>
    <col min="9734" max="9734" width="5.140625" style="297" customWidth="1"/>
    <col min="9735" max="9736" width="8" style="297" customWidth="1"/>
    <col min="9737" max="9984" width="9.140625" style="297"/>
    <col min="9985" max="9985" width="10.42578125" style="297" customWidth="1"/>
    <col min="9986" max="9986" width="54.85546875" style="297" customWidth="1"/>
    <col min="9987" max="9987" width="5.7109375" style="297" customWidth="1"/>
    <col min="9988" max="9989" width="8" style="297" customWidth="1"/>
    <col min="9990" max="9990" width="5.140625" style="297" customWidth="1"/>
    <col min="9991" max="9992" width="8" style="297" customWidth="1"/>
    <col min="9993" max="10240" width="9.140625" style="297"/>
    <col min="10241" max="10241" width="10.42578125" style="297" customWidth="1"/>
    <col min="10242" max="10242" width="54.85546875" style="297" customWidth="1"/>
    <col min="10243" max="10243" width="5.7109375" style="297" customWidth="1"/>
    <col min="10244" max="10245" width="8" style="297" customWidth="1"/>
    <col min="10246" max="10246" width="5.140625" style="297" customWidth="1"/>
    <col min="10247" max="10248" width="8" style="297" customWidth="1"/>
    <col min="10249" max="10496" width="9.140625" style="297"/>
    <col min="10497" max="10497" width="10.42578125" style="297" customWidth="1"/>
    <col min="10498" max="10498" width="54.85546875" style="297" customWidth="1"/>
    <col min="10499" max="10499" width="5.7109375" style="297" customWidth="1"/>
    <col min="10500" max="10501" width="8" style="297" customWidth="1"/>
    <col min="10502" max="10502" width="5.140625" style="297" customWidth="1"/>
    <col min="10503" max="10504" width="8" style="297" customWidth="1"/>
    <col min="10505" max="10752" width="9.140625" style="297"/>
    <col min="10753" max="10753" width="10.42578125" style="297" customWidth="1"/>
    <col min="10754" max="10754" width="54.85546875" style="297" customWidth="1"/>
    <col min="10755" max="10755" width="5.7109375" style="297" customWidth="1"/>
    <col min="10756" max="10757" width="8" style="297" customWidth="1"/>
    <col min="10758" max="10758" width="5.140625" style="297" customWidth="1"/>
    <col min="10759" max="10760" width="8" style="297" customWidth="1"/>
    <col min="10761" max="11008" width="9.140625" style="297"/>
    <col min="11009" max="11009" width="10.42578125" style="297" customWidth="1"/>
    <col min="11010" max="11010" width="54.85546875" style="297" customWidth="1"/>
    <col min="11011" max="11011" width="5.7109375" style="297" customWidth="1"/>
    <col min="11012" max="11013" width="8" style="297" customWidth="1"/>
    <col min="11014" max="11014" width="5.140625" style="297" customWidth="1"/>
    <col min="11015" max="11016" width="8" style="297" customWidth="1"/>
    <col min="11017" max="11264" width="9.140625" style="297"/>
    <col min="11265" max="11265" width="10.42578125" style="297" customWidth="1"/>
    <col min="11266" max="11266" width="54.85546875" style="297" customWidth="1"/>
    <col min="11267" max="11267" width="5.7109375" style="297" customWidth="1"/>
    <col min="11268" max="11269" width="8" style="297" customWidth="1"/>
    <col min="11270" max="11270" width="5.140625" style="297" customWidth="1"/>
    <col min="11271" max="11272" width="8" style="297" customWidth="1"/>
    <col min="11273" max="11520" width="9.140625" style="297"/>
    <col min="11521" max="11521" width="10.42578125" style="297" customWidth="1"/>
    <col min="11522" max="11522" width="54.85546875" style="297" customWidth="1"/>
    <col min="11523" max="11523" width="5.7109375" style="297" customWidth="1"/>
    <col min="11524" max="11525" width="8" style="297" customWidth="1"/>
    <col min="11526" max="11526" width="5.140625" style="297" customWidth="1"/>
    <col min="11527" max="11528" width="8" style="297" customWidth="1"/>
    <col min="11529" max="11776" width="9.140625" style="297"/>
    <col min="11777" max="11777" width="10.42578125" style="297" customWidth="1"/>
    <col min="11778" max="11778" width="54.85546875" style="297" customWidth="1"/>
    <col min="11779" max="11779" width="5.7109375" style="297" customWidth="1"/>
    <col min="11780" max="11781" width="8" style="297" customWidth="1"/>
    <col min="11782" max="11782" width="5.140625" style="297" customWidth="1"/>
    <col min="11783" max="11784" width="8" style="297" customWidth="1"/>
    <col min="11785" max="12032" width="9.140625" style="297"/>
    <col min="12033" max="12033" width="10.42578125" style="297" customWidth="1"/>
    <col min="12034" max="12034" width="54.85546875" style="297" customWidth="1"/>
    <col min="12035" max="12035" width="5.7109375" style="297" customWidth="1"/>
    <col min="12036" max="12037" width="8" style="297" customWidth="1"/>
    <col min="12038" max="12038" width="5.140625" style="297" customWidth="1"/>
    <col min="12039" max="12040" width="8" style="297" customWidth="1"/>
    <col min="12041" max="12288" width="9.140625" style="297"/>
    <col min="12289" max="12289" width="10.42578125" style="297" customWidth="1"/>
    <col min="12290" max="12290" width="54.85546875" style="297" customWidth="1"/>
    <col min="12291" max="12291" width="5.7109375" style="297" customWidth="1"/>
    <col min="12292" max="12293" width="8" style="297" customWidth="1"/>
    <col min="12294" max="12294" width="5.140625" style="297" customWidth="1"/>
    <col min="12295" max="12296" width="8" style="297" customWidth="1"/>
    <col min="12297" max="12544" width="9.140625" style="297"/>
    <col min="12545" max="12545" width="10.42578125" style="297" customWidth="1"/>
    <col min="12546" max="12546" width="54.85546875" style="297" customWidth="1"/>
    <col min="12547" max="12547" width="5.7109375" style="297" customWidth="1"/>
    <col min="12548" max="12549" width="8" style="297" customWidth="1"/>
    <col min="12550" max="12550" width="5.140625" style="297" customWidth="1"/>
    <col min="12551" max="12552" width="8" style="297" customWidth="1"/>
    <col min="12553" max="12800" width="9.140625" style="297"/>
    <col min="12801" max="12801" width="10.42578125" style="297" customWidth="1"/>
    <col min="12802" max="12802" width="54.85546875" style="297" customWidth="1"/>
    <col min="12803" max="12803" width="5.7109375" style="297" customWidth="1"/>
    <col min="12804" max="12805" width="8" style="297" customWidth="1"/>
    <col min="12806" max="12806" width="5.140625" style="297" customWidth="1"/>
    <col min="12807" max="12808" width="8" style="297" customWidth="1"/>
    <col min="12809" max="13056" width="9.140625" style="297"/>
    <col min="13057" max="13057" width="10.42578125" style="297" customWidth="1"/>
    <col min="13058" max="13058" width="54.85546875" style="297" customWidth="1"/>
    <col min="13059" max="13059" width="5.7109375" style="297" customWidth="1"/>
    <col min="13060" max="13061" width="8" style="297" customWidth="1"/>
    <col min="13062" max="13062" width="5.140625" style="297" customWidth="1"/>
    <col min="13063" max="13064" width="8" style="297" customWidth="1"/>
    <col min="13065" max="13312" width="9.140625" style="297"/>
    <col min="13313" max="13313" width="10.42578125" style="297" customWidth="1"/>
    <col min="13314" max="13314" width="54.85546875" style="297" customWidth="1"/>
    <col min="13315" max="13315" width="5.7109375" style="297" customWidth="1"/>
    <col min="13316" max="13317" width="8" style="297" customWidth="1"/>
    <col min="13318" max="13318" width="5.140625" style="297" customWidth="1"/>
    <col min="13319" max="13320" width="8" style="297" customWidth="1"/>
    <col min="13321" max="13568" width="9.140625" style="297"/>
    <col min="13569" max="13569" width="10.42578125" style="297" customWidth="1"/>
    <col min="13570" max="13570" width="54.85546875" style="297" customWidth="1"/>
    <col min="13571" max="13571" width="5.7109375" style="297" customWidth="1"/>
    <col min="13572" max="13573" width="8" style="297" customWidth="1"/>
    <col min="13574" max="13574" width="5.140625" style="297" customWidth="1"/>
    <col min="13575" max="13576" width="8" style="297" customWidth="1"/>
    <col min="13577" max="13824" width="9.140625" style="297"/>
    <col min="13825" max="13825" width="10.42578125" style="297" customWidth="1"/>
    <col min="13826" max="13826" width="54.85546875" style="297" customWidth="1"/>
    <col min="13827" max="13827" width="5.7109375" style="297" customWidth="1"/>
    <col min="13828" max="13829" width="8" style="297" customWidth="1"/>
    <col min="13830" max="13830" width="5.140625" style="297" customWidth="1"/>
    <col min="13831" max="13832" width="8" style="297" customWidth="1"/>
    <col min="13833" max="14080" width="9.140625" style="297"/>
    <col min="14081" max="14081" width="10.42578125" style="297" customWidth="1"/>
    <col min="14082" max="14082" width="54.85546875" style="297" customWidth="1"/>
    <col min="14083" max="14083" width="5.7109375" style="297" customWidth="1"/>
    <col min="14084" max="14085" width="8" style="297" customWidth="1"/>
    <col min="14086" max="14086" width="5.140625" style="297" customWidth="1"/>
    <col min="14087" max="14088" width="8" style="297" customWidth="1"/>
    <col min="14089" max="14336" width="9.140625" style="297"/>
    <col min="14337" max="14337" width="10.42578125" style="297" customWidth="1"/>
    <col min="14338" max="14338" width="54.85546875" style="297" customWidth="1"/>
    <col min="14339" max="14339" width="5.7109375" style="297" customWidth="1"/>
    <col min="14340" max="14341" width="8" style="297" customWidth="1"/>
    <col min="14342" max="14342" width="5.140625" style="297" customWidth="1"/>
    <col min="14343" max="14344" width="8" style="297" customWidth="1"/>
    <col min="14345" max="14592" width="9.140625" style="297"/>
    <col min="14593" max="14593" width="10.42578125" style="297" customWidth="1"/>
    <col min="14594" max="14594" width="54.85546875" style="297" customWidth="1"/>
    <col min="14595" max="14595" width="5.7109375" style="297" customWidth="1"/>
    <col min="14596" max="14597" width="8" style="297" customWidth="1"/>
    <col min="14598" max="14598" width="5.140625" style="297" customWidth="1"/>
    <col min="14599" max="14600" width="8" style="297" customWidth="1"/>
    <col min="14601" max="14848" width="9.140625" style="297"/>
    <col min="14849" max="14849" width="10.42578125" style="297" customWidth="1"/>
    <col min="14850" max="14850" width="54.85546875" style="297" customWidth="1"/>
    <col min="14851" max="14851" width="5.7109375" style="297" customWidth="1"/>
    <col min="14852" max="14853" width="8" style="297" customWidth="1"/>
    <col min="14854" max="14854" width="5.140625" style="297" customWidth="1"/>
    <col min="14855" max="14856" width="8" style="297" customWidth="1"/>
    <col min="14857" max="15104" width="9.140625" style="297"/>
    <col min="15105" max="15105" width="10.42578125" style="297" customWidth="1"/>
    <col min="15106" max="15106" width="54.85546875" style="297" customWidth="1"/>
    <col min="15107" max="15107" width="5.7109375" style="297" customWidth="1"/>
    <col min="15108" max="15109" width="8" style="297" customWidth="1"/>
    <col min="15110" max="15110" width="5.140625" style="297" customWidth="1"/>
    <col min="15111" max="15112" width="8" style="297" customWidth="1"/>
    <col min="15113" max="15360" width="9.140625" style="297"/>
    <col min="15361" max="15361" width="10.42578125" style="297" customWidth="1"/>
    <col min="15362" max="15362" width="54.85546875" style="297" customWidth="1"/>
    <col min="15363" max="15363" width="5.7109375" style="297" customWidth="1"/>
    <col min="15364" max="15365" width="8" style="297" customWidth="1"/>
    <col min="15366" max="15366" width="5.140625" style="297" customWidth="1"/>
    <col min="15367" max="15368" width="8" style="297" customWidth="1"/>
    <col min="15369" max="15616" width="9.140625" style="297"/>
    <col min="15617" max="15617" width="10.42578125" style="297" customWidth="1"/>
    <col min="15618" max="15618" width="54.85546875" style="297" customWidth="1"/>
    <col min="15619" max="15619" width="5.7109375" style="297" customWidth="1"/>
    <col min="15620" max="15621" width="8" style="297" customWidth="1"/>
    <col min="15622" max="15622" width="5.140625" style="297" customWidth="1"/>
    <col min="15623" max="15624" width="8" style="297" customWidth="1"/>
    <col min="15625" max="15872" width="9.140625" style="297"/>
    <col min="15873" max="15873" width="10.42578125" style="297" customWidth="1"/>
    <col min="15874" max="15874" width="54.85546875" style="297" customWidth="1"/>
    <col min="15875" max="15875" width="5.7109375" style="297" customWidth="1"/>
    <col min="15876" max="15877" width="8" style="297" customWidth="1"/>
    <col min="15878" max="15878" width="5.140625" style="297" customWidth="1"/>
    <col min="15879" max="15880" width="8" style="297" customWidth="1"/>
    <col min="15881" max="16128" width="9.140625" style="297"/>
    <col min="16129" max="16129" width="10.42578125" style="297" customWidth="1"/>
    <col min="16130" max="16130" width="54.85546875" style="297" customWidth="1"/>
    <col min="16131" max="16131" width="5.7109375" style="297" customWidth="1"/>
    <col min="16132" max="16133" width="8" style="297" customWidth="1"/>
    <col min="16134" max="16134" width="5.140625" style="297" customWidth="1"/>
    <col min="16135" max="16136" width="8" style="297" customWidth="1"/>
    <col min="16137" max="16384" width="9.140625" style="297"/>
  </cols>
  <sheetData>
    <row r="1" spans="1:8" ht="21" thickTop="1">
      <c r="A1" s="386"/>
      <c r="B1" s="387" t="s">
        <v>3305</v>
      </c>
      <c r="C1" s="388"/>
      <c r="D1" s="389"/>
      <c r="E1" s="390"/>
      <c r="F1" s="391"/>
      <c r="G1" s="392"/>
      <c r="H1" s="393"/>
    </row>
    <row r="2" spans="1:8">
      <c r="A2" s="394"/>
      <c r="B2" s="395" t="s">
        <v>3158</v>
      </c>
      <c r="C2" s="396" t="s">
        <v>2686</v>
      </c>
      <c r="D2" s="397" t="s">
        <v>3159</v>
      </c>
      <c r="E2" s="398" t="s">
        <v>3160</v>
      </c>
      <c r="F2" s="399">
        <v>0</v>
      </c>
      <c r="G2" s="397" t="s">
        <v>3159</v>
      </c>
      <c r="H2" s="398" t="s">
        <v>3160</v>
      </c>
    </row>
    <row r="3" spans="1:8">
      <c r="A3" s="400"/>
      <c r="B3" s="401" t="s">
        <v>3306</v>
      </c>
      <c r="C3" s="402"/>
      <c r="D3" s="403"/>
      <c r="E3" s="404"/>
      <c r="F3" s="405"/>
      <c r="G3" s="403"/>
      <c r="H3" s="404"/>
    </row>
    <row r="4" spans="1:8" ht="13.2">
      <c r="A4" s="400"/>
      <c r="B4" s="406" t="s">
        <v>3307</v>
      </c>
      <c r="C4" s="407"/>
      <c r="D4" s="407"/>
      <c r="E4" s="408"/>
      <c r="F4" s="409"/>
      <c r="G4" s="407"/>
      <c r="H4" s="408"/>
    </row>
    <row r="5" spans="1:8">
      <c r="A5" s="410" t="s">
        <v>3176</v>
      </c>
      <c r="B5" s="355" t="s">
        <v>3308</v>
      </c>
      <c r="C5" s="327">
        <v>95</v>
      </c>
      <c r="D5" s="356"/>
      <c r="E5" s="318">
        <f>C5*D5</f>
        <v>0</v>
      </c>
      <c r="F5" s="319">
        <f>$F$2</f>
        <v>0</v>
      </c>
      <c r="G5" s="317">
        <f>D5*(1-F5)</f>
        <v>0</v>
      </c>
      <c r="H5" s="318">
        <f>C5*G5</f>
        <v>0</v>
      </c>
    </row>
    <row r="6" spans="1:8">
      <c r="A6" s="410" t="s">
        <v>3176</v>
      </c>
      <c r="B6" s="355" t="s">
        <v>3309</v>
      </c>
      <c r="C6" s="327">
        <f t="shared" ref="C6:C14" si="0">$C$5</f>
        <v>95</v>
      </c>
      <c r="D6" s="356"/>
      <c r="E6" s="318">
        <f t="shared" ref="E6:E13" si="1">C6*D6</f>
        <v>0</v>
      </c>
      <c r="F6" s="319">
        <f t="shared" ref="F6:F15" si="2">$F$2</f>
        <v>0</v>
      </c>
      <c r="G6" s="317">
        <f t="shared" ref="G6:G13" si="3">D6*(1-F6)</f>
        <v>0</v>
      </c>
      <c r="H6" s="318">
        <f t="shared" ref="H6:H13" si="4">C6*G6</f>
        <v>0</v>
      </c>
    </row>
    <row r="7" spans="1:8">
      <c r="A7" s="410" t="s">
        <v>3176</v>
      </c>
      <c r="B7" s="355" t="s">
        <v>3310</v>
      </c>
      <c r="C7" s="327">
        <f t="shared" si="0"/>
        <v>95</v>
      </c>
      <c r="D7" s="356"/>
      <c r="E7" s="318">
        <f t="shared" si="1"/>
        <v>0</v>
      </c>
      <c r="F7" s="319">
        <f t="shared" si="2"/>
        <v>0</v>
      </c>
      <c r="G7" s="317">
        <f t="shared" si="3"/>
        <v>0</v>
      </c>
      <c r="H7" s="318">
        <f t="shared" si="4"/>
        <v>0</v>
      </c>
    </row>
    <row r="8" spans="1:8">
      <c r="A8" s="410" t="s">
        <v>3176</v>
      </c>
      <c r="B8" s="355" t="s">
        <v>3311</v>
      </c>
      <c r="C8" s="327">
        <f t="shared" si="0"/>
        <v>95</v>
      </c>
      <c r="D8" s="356"/>
      <c r="E8" s="318">
        <f t="shared" si="1"/>
        <v>0</v>
      </c>
      <c r="F8" s="319">
        <f t="shared" si="2"/>
        <v>0</v>
      </c>
      <c r="G8" s="317">
        <f t="shared" si="3"/>
        <v>0</v>
      </c>
      <c r="H8" s="318">
        <f t="shared" si="4"/>
        <v>0</v>
      </c>
    </row>
    <row r="9" spans="1:8">
      <c r="A9" s="410" t="s">
        <v>3176</v>
      </c>
      <c r="B9" s="355" t="s">
        <v>3312</v>
      </c>
      <c r="C9" s="327">
        <f t="shared" si="0"/>
        <v>95</v>
      </c>
      <c r="D9" s="356"/>
      <c r="E9" s="318">
        <f t="shared" si="1"/>
        <v>0</v>
      </c>
      <c r="F9" s="319">
        <f t="shared" si="2"/>
        <v>0</v>
      </c>
      <c r="G9" s="317">
        <f t="shared" si="3"/>
        <v>0</v>
      </c>
      <c r="H9" s="318">
        <f t="shared" si="4"/>
        <v>0</v>
      </c>
    </row>
    <row r="10" spans="1:8">
      <c r="A10" s="410" t="s">
        <v>3313</v>
      </c>
      <c r="B10" s="355" t="s">
        <v>3314</v>
      </c>
      <c r="C10" s="327">
        <f t="shared" si="0"/>
        <v>95</v>
      </c>
      <c r="D10" s="356"/>
      <c r="E10" s="318">
        <f t="shared" si="1"/>
        <v>0</v>
      </c>
      <c r="F10" s="319">
        <f t="shared" si="2"/>
        <v>0</v>
      </c>
      <c r="G10" s="317">
        <f t="shared" si="3"/>
        <v>0</v>
      </c>
      <c r="H10" s="318">
        <f t="shared" si="4"/>
        <v>0</v>
      </c>
    </row>
    <row r="11" spans="1:8">
      <c r="A11" s="410" t="s">
        <v>3176</v>
      </c>
      <c r="B11" s="355" t="s">
        <v>3315</v>
      </c>
      <c r="C11" s="327">
        <f t="shared" si="0"/>
        <v>95</v>
      </c>
      <c r="D11" s="356"/>
      <c r="E11" s="318">
        <f t="shared" si="1"/>
        <v>0</v>
      </c>
      <c r="F11" s="319">
        <f t="shared" si="2"/>
        <v>0</v>
      </c>
      <c r="G11" s="317">
        <f t="shared" si="3"/>
        <v>0</v>
      </c>
      <c r="H11" s="318">
        <f t="shared" si="4"/>
        <v>0</v>
      </c>
    </row>
    <row r="12" spans="1:8">
      <c r="A12" s="410" t="s">
        <v>3176</v>
      </c>
      <c r="B12" s="355" t="s">
        <v>3316</v>
      </c>
      <c r="C12" s="327">
        <f t="shared" si="0"/>
        <v>95</v>
      </c>
      <c r="D12" s="356"/>
      <c r="E12" s="318">
        <f t="shared" si="1"/>
        <v>0</v>
      </c>
      <c r="F12" s="319">
        <f t="shared" si="2"/>
        <v>0</v>
      </c>
      <c r="G12" s="317">
        <f t="shared" si="3"/>
        <v>0</v>
      </c>
      <c r="H12" s="318">
        <f t="shared" si="4"/>
        <v>0</v>
      </c>
    </row>
    <row r="13" spans="1:8">
      <c r="A13" s="410" t="s">
        <v>3293</v>
      </c>
      <c r="B13" s="355" t="s">
        <v>3317</v>
      </c>
      <c r="C13" s="327">
        <f t="shared" si="0"/>
        <v>95</v>
      </c>
      <c r="D13" s="356"/>
      <c r="E13" s="318">
        <f t="shared" si="1"/>
        <v>0</v>
      </c>
      <c r="F13" s="319">
        <f t="shared" si="2"/>
        <v>0</v>
      </c>
      <c r="G13" s="317">
        <f t="shared" si="3"/>
        <v>0</v>
      </c>
      <c r="H13" s="318">
        <f t="shared" si="4"/>
        <v>0</v>
      </c>
    </row>
    <row r="14" spans="1:8">
      <c r="A14" s="410" t="s">
        <v>3176</v>
      </c>
      <c r="B14" s="355" t="s">
        <v>3318</v>
      </c>
      <c r="C14" s="327">
        <f t="shared" si="0"/>
        <v>95</v>
      </c>
      <c r="D14" s="356"/>
      <c r="E14" s="318">
        <f>C14*D14</f>
        <v>0</v>
      </c>
      <c r="F14" s="319">
        <f t="shared" si="2"/>
        <v>0</v>
      </c>
      <c r="G14" s="317">
        <f>D14*(1-F14)</f>
        <v>0</v>
      </c>
      <c r="H14" s="318">
        <f>C14*G14</f>
        <v>0</v>
      </c>
    </row>
    <row r="15" spans="1:8">
      <c r="A15" s="410" t="s">
        <v>3176</v>
      </c>
      <c r="B15" s="355" t="s">
        <v>3319</v>
      </c>
      <c r="C15" s="327">
        <v>0</v>
      </c>
      <c r="D15" s="356"/>
      <c r="E15" s="318">
        <f>C15*D15</f>
        <v>0</v>
      </c>
      <c r="F15" s="319">
        <f t="shared" si="2"/>
        <v>0</v>
      </c>
      <c r="G15" s="317">
        <f>D15*(1-F15)</f>
        <v>0</v>
      </c>
      <c r="H15" s="318">
        <f>C15*G15</f>
        <v>0</v>
      </c>
    </row>
    <row r="16" spans="1:8">
      <c r="A16" s="410"/>
      <c r="B16" s="411" t="s">
        <v>3320</v>
      </c>
      <c r="C16" s="412"/>
      <c r="D16" s="413">
        <f>SUM(D5:D15)</f>
        <v>0</v>
      </c>
      <c r="E16" s="414"/>
      <c r="F16" s="415"/>
      <c r="G16" s="413"/>
      <c r="H16" s="414"/>
    </row>
    <row r="17" spans="1:8" ht="13.2">
      <c r="A17" s="410"/>
      <c r="B17" s="355"/>
      <c r="C17" s="407"/>
      <c r="D17" s="416"/>
      <c r="E17" s="408"/>
      <c r="F17" s="409"/>
      <c r="G17" s="416"/>
      <c r="H17" s="408"/>
    </row>
    <row r="18" spans="1:8" ht="13.2">
      <c r="A18" s="400"/>
      <c r="B18" s="406" t="s">
        <v>3321</v>
      </c>
      <c r="C18" s="407"/>
      <c r="D18" s="407"/>
      <c r="E18" s="408"/>
      <c r="F18" s="409"/>
      <c r="G18" s="407"/>
      <c r="H18" s="408"/>
    </row>
    <row r="19" spans="1:8">
      <c r="A19" s="410" t="s">
        <v>3322</v>
      </c>
      <c r="B19" s="355" t="s">
        <v>3323</v>
      </c>
      <c r="C19" s="327">
        <v>5</v>
      </c>
      <c r="D19" s="356"/>
      <c r="E19" s="318">
        <f>C19*D19</f>
        <v>0</v>
      </c>
      <c r="F19" s="319">
        <f>$F$2</f>
        <v>0</v>
      </c>
      <c r="G19" s="317">
        <f>D19*(1-F19)</f>
        <v>0</v>
      </c>
      <c r="H19" s="318">
        <f>C19*G19</f>
        <v>0</v>
      </c>
    </row>
    <row r="20" spans="1:8">
      <c r="A20" s="410" t="s">
        <v>3200</v>
      </c>
      <c r="B20" s="355" t="s">
        <v>3324</v>
      </c>
      <c r="C20" s="327">
        <f>C19</f>
        <v>5</v>
      </c>
      <c r="D20" s="356"/>
      <c r="E20" s="318">
        <f>C20*D20</f>
        <v>0</v>
      </c>
      <c r="F20" s="319">
        <f>$F$2</f>
        <v>0</v>
      </c>
      <c r="G20" s="317">
        <f>D20*(1-F20)</f>
        <v>0</v>
      </c>
      <c r="H20" s="318">
        <f>C20*G20</f>
        <v>0</v>
      </c>
    </row>
    <row r="21" spans="1:8">
      <c r="A21" s="410" t="s">
        <v>3176</v>
      </c>
      <c r="B21" s="355" t="s">
        <v>3325</v>
      </c>
      <c r="C21" s="327">
        <f>C19</f>
        <v>5</v>
      </c>
      <c r="D21" s="356"/>
      <c r="E21" s="318">
        <f>C21*D21</f>
        <v>0</v>
      </c>
      <c r="F21" s="319">
        <f>$F$2</f>
        <v>0</v>
      </c>
      <c r="G21" s="317">
        <f>D21*(1-F21)</f>
        <v>0</v>
      </c>
      <c r="H21" s="318">
        <f>C21*G21</f>
        <v>0</v>
      </c>
    </row>
    <row r="22" spans="1:8">
      <c r="A22" s="410"/>
      <c r="B22" s="411" t="s">
        <v>3326</v>
      </c>
      <c r="C22" s="412"/>
      <c r="D22" s="413">
        <f>SUM(D19:D21)</f>
        <v>0</v>
      </c>
      <c r="E22" s="414"/>
      <c r="F22" s="415"/>
      <c r="G22" s="413"/>
      <c r="H22" s="414"/>
    </row>
    <row r="23" spans="1:8">
      <c r="A23" s="410"/>
      <c r="B23" s="355"/>
      <c r="C23" s="327"/>
      <c r="D23" s="356"/>
      <c r="E23" s="408"/>
      <c r="F23" s="409"/>
      <c r="G23" s="356"/>
      <c r="H23" s="408"/>
    </row>
    <row r="24" spans="1:8" ht="13.2">
      <c r="A24" s="400"/>
      <c r="B24" s="406" t="s">
        <v>3327</v>
      </c>
      <c r="C24" s="407"/>
      <c r="D24" s="407"/>
      <c r="E24" s="408"/>
      <c r="F24" s="409"/>
      <c r="G24" s="407"/>
      <c r="H24" s="408"/>
    </row>
    <row r="25" spans="1:8">
      <c r="A25" s="417" t="s">
        <v>3200</v>
      </c>
      <c r="B25" s="315" t="s">
        <v>3328</v>
      </c>
      <c r="C25" s="326">
        <v>1</v>
      </c>
      <c r="E25" s="318">
        <f t="shared" ref="E25:E32" si="5">C25*D25</f>
        <v>0</v>
      </c>
      <c r="F25" s="319">
        <f>$F$2</f>
        <v>0</v>
      </c>
      <c r="G25" s="317">
        <f t="shared" ref="G25:G32" si="6">D25*(1-F25)</f>
        <v>0</v>
      </c>
      <c r="H25" s="318">
        <f t="shared" ref="H25:H32" si="7">C25*G25</f>
        <v>0</v>
      </c>
    </row>
    <row r="26" spans="1:8">
      <c r="A26" s="418" t="s">
        <v>3329</v>
      </c>
      <c r="B26" s="355" t="s">
        <v>3330</v>
      </c>
      <c r="C26" s="327">
        <v>0</v>
      </c>
      <c r="D26" s="356"/>
      <c r="E26" s="318">
        <f t="shared" si="5"/>
        <v>0</v>
      </c>
      <c r="F26" s="319">
        <f t="shared" ref="F26:F45" si="8">$F$2</f>
        <v>0</v>
      </c>
      <c r="G26" s="317">
        <f t="shared" si="6"/>
        <v>0</v>
      </c>
      <c r="H26" s="318">
        <f t="shared" si="7"/>
        <v>0</v>
      </c>
    </row>
    <row r="27" spans="1:8">
      <c r="A27" s="418" t="s">
        <v>3331</v>
      </c>
      <c r="B27" s="355" t="s">
        <v>3332</v>
      </c>
      <c r="C27" s="327">
        <v>0</v>
      </c>
      <c r="D27" s="356"/>
      <c r="E27" s="318">
        <f t="shared" si="5"/>
        <v>0</v>
      </c>
      <c r="F27" s="319">
        <f t="shared" si="8"/>
        <v>0</v>
      </c>
      <c r="G27" s="317">
        <f t="shared" si="6"/>
        <v>0</v>
      </c>
      <c r="H27" s="318">
        <f t="shared" si="7"/>
        <v>0</v>
      </c>
    </row>
    <row r="28" spans="1:8">
      <c r="A28" s="418" t="s">
        <v>3333</v>
      </c>
      <c r="B28" s="355" t="s">
        <v>3334</v>
      </c>
      <c r="C28" s="327">
        <v>0</v>
      </c>
      <c r="D28" s="356"/>
      <c r="E28" s="318">
        <f t="shared" si="5"/>
        <v>0</v>
      </c>
      <c r="F28" s="319">
        <f t="shared" si="8"/>
        <v>0</v>
      </c>
      <c r="G28" s="317">
        <f t="shared" si="6"/>
        <v>0</v>
      </c>
      <c r="H28" s="318">
        <f t="shared" si="7"/>
        <v>0</v>
      </c>
    </row>
    <row r="29" spans="1:8">
      <c r="A29" s="418" t="s">
        <v>3335</v>
      </c>
      <c r="B29" s="355" t="s">
        <v>3336</v>
      </c>
      <c r="C29" s="327">
        <v>1</v>
      </c>
      <c r="D29" s="356"/>
      <c r="E29" s="318">
        <f t="shared" si="5"/>
        <v>0</v>
      </c>
      <c r="F29" s="319">
        <f t="shared" si="8"/>
        <v>0</v>
      </c>
      <c r="G29" s="317">
        <f t="shared" si="6"/>
        <v>0</v>
      </c>
      <c r="H29" s="318">
        <f t="shared" si="7"/>
        <v>0</v>
      </c>
    </row>
    <row r="30" spans="1:8">
      <c r="A30" s="354" t="s">
        <v>3337</v>
      </c>
      <c r="B30" s="355" t="s">
        <v>3338</v>
      </c>
      <c r="C30" s="327">
        <v>0</v>
      </c>
      <c r="D30" s="356"/>
      <c r="E30" s="318">
        <f t="shared" si="5"/>
        <v>0</v>
      </c>
      <c r="F30" s="319">
        <f t="shared" si="8"/>
        <v>0</v>
      </c>
      <c r="G30" s="317">
        <f t="shared" si="6"/>
        <v>0</v>
      </c>
      <c r="H30" s="318">
        <f t="shared" si="7"/>
        <v>0</v>
      </c>
    </row>
    <row r="31" spans="1:8">
      <c r="A31" s="354" t="s">
        <v>3339</v>
      </c>
      <c r="B31" s="355" t="s">
        <v>3340</v>
      </c>
      <c r="C31" s="327">
        <v>1</v>
      </c>
      <c r="D31" s="356"/>
      <c r="E31" s="318">
        <f t="shared" si="5"/>
        <v>0</v>
      </c>
      <c r="F31" s="319">
        <f t="shared" si="8"/>
        <v>0</v>
      </c>
      <c r="G31" s="317">
        <f t="shared" si="6"/>
        <v>0</v>
      </c>
      <c r="H31" s="318">
        <f t="shared" si="7"/>
        <v>0</v>
      </c>
    </row>
    <row r="32" spans="1:8">
      <c r="A32" s="410" t="s">
        <v>3341</v>
      </c>
      <c r="B32" s="355" t="s">
        <v>3342</v>
      </c>
      <c r="C32" s="327">
        <v>1</v>
      </c>
      <c r="D32" s="356"/>
      <c r="E32" s="318">
        <f t="shared" si="5"/>
        <v>0</v>
      </c>
      <c r="F32" s="319">
        <f t="shared" si="8"/>
        <v>0</v>
      </c>
      <c r="G32" s="317">
        <f t="shared" si="6"/>
        <v>0</v>
      </c>
      <c r="H32" s="318">
        <f t="shared" si="7"/>
        <v>0</v>
      </c>
    </row>
    <row r="33" spans="1:8">
      <c r="A33" s="419"/>
      <c r="B33" s="355"/>
      <c r="C33" s="327"/>
      <c r="D33" s="356"/>
      <c r="E33" s="318"/>
      <c r="F33" s="319"/>
      <c r="H33" s="318"/>
    </row>
    <row r="34" spans="1:8" ht="13.2">
      <c r="A34" s="400"/>
      <c r="B34" s="406" t="s">
        <v>3321</v>
      </c>
      <c r="C34" s="407"/>
      <c r="D34" s="407"/>
      <c r="E34" s="408"/>
      <c r="F34" s="409"/>
      <c r="G34" s="407"/>
      <c r="H34" s="408"/>
    </row>
    <row r="35" spans="1:8" ht="20.399999999999999">
      <c r="A35" s="410" t="s">
        <v>3343</v>
      </c>
      <c r="B35" s="355" t="s">
        <v>3344</v>
      </c>
      <c r="C35" s="327">
        <v>1</v>
      </c>
      <c r="D35" s="356"/>
      <c r="E35" s="318">
        <f>C35*D35</f>
        <v>0</v>
      </c>
      <c r="F35" s="319">
        <f t="shared" si="8"/>
        <v>0</v>
      </c>
      <c r="G35" s="317">
        <f>D35*(1-F35)</f>
        <v>0</v>
      </c>
      <c r="H35" s="318">
        <f>C35*G35</f>
        <v>0</v>
      </c>
    </row>
    <row r="36" spans="1:8" ht="13.2">
      <c r="A36" s="410"/>
      <c r="B36" s="355"/>
      <c r="C36" s="407"/>
      <c r="D36" s="407"/>
      <c r="E36" s="408"/>
      <c r="F36" s="409"/>
      <c r="G36" s="407"/>
      <c r="H36" s="408"/>
    </row>
    <row r="37" spans="1:8" ht="13.2">
      <c r="A37" s="400"/>
      <c r="B37" s="420" t="s">
        <v>3345</v>
      </c>
      <c r="C37" s="407"/>
      <c r="D37" s="407"/>
      <c r="E37" s="408"/>
      <c r="F37" s="409"/>
      <c r="G37" s="407"/>
      <c r="H37" s="408"/>
    </row>
    <row r="38" spans="1:8">
      <c r="A38" s="320" t="s">
        <v>3273</v>
      </c>
      <c r="B38" s="315" t="s">
        <v>3274</v>
      </c>
      <c r="C38" s="326">
        <v>70</v>
      </c>
      <c r="E38" s="318">
        <f>C38*D38</f>
        <v>0</v>
      </c>
      <c r="F38" s="368">
        <f>$F$2</f>
        <v>0</v>
      </c>
      <c r="G38" s="369">
        <f>D38*(1-F38)</f>
        <v>0</v>
      </c>
      <c r="H38" s="318">
        <f>C38*G38</f>
        <v>0</v>
      </c>
    </row>
    <row r="39" spans="1:8">
      <c r="A39" s="410" t="s">
        <v>3346</v>
      </c>
      <c r="B39" s="355" t="s">
        <v>3347</v>
      </c>
      <c r="C39" s="327">
        <v>70</v>
      </c>
      <c r="D39" s="356"/>
      <c r="E39" s="318">
        <f>C39*D39</f>
        <v>0</v>
      </c>
      <c r="F39" s="319">
        <f t="shared" si="8"/>
        <v>0</v>
      </c>
      <c r="G39" s="317">
        <f>D39*(1-F39)</f>
        <v>0</v>
      </c>
      <c r="H39" s="318">
        <f>C39*G39</f>
        <v>0</v>
      </c>
    </row>
    <row r="40" spans="1:8">
      <c r="A40" s="410" t="s">
        <v>3348</v>
      </c>
      <c r="B40" s="355" t="s">
        <v>3349</v>
      </c>
      <c r="C40" s="327">
        <f>C5*3</f>
        <v>285</v>
      </c>
      <c r="D40" s="356"/>
      <c r="E40" s="318">
        <f>C40*D40</f>
        <v>0</v>
      </c>
      <c r="F40" s="319">
        <f t="shared" si="8"/>
        <v>0</v>
      </c>
      <c r="G40" s="317">
        <f>D40*(1-F40)</f>
        <v>0</v>
      </c>
      <c r="H40" s="318">
        <f>C40*G40</f>
        <v>0</v>
      </c>
    </row>
    <row r="41" spans="1:8">
      <c r="A41" s="410" t="s">
        <v>3176</v>
      </c>
      <c r="B41" s="355" t="s">
        <v>3350</v>
      </c>
      <c r="C41" s="327">
        <v>40</v>
      </c>
      <c r="D41" s="356"/>
      <c r="E41" s="318">
        <f>C41*D41</f>
        <v>0</v>
      </c>
      <c r="F41" s="319">
        <f t="shared" si="8"/>
        <v>0</v>
      </c>
      <c r="G41" s="317">
        <f>D41*(1-F41)</f>
        <v>0</v>
      </c>
      <c r="H41" s="318">
        <f>C41*G41</f>
        <v>0</v>
      </c>
    </row>
    <row r="42" spans="1:8" ht="13.2">
      <c r="A42" s="410"/>
      <c r="B42" s="355"/>
      <c r="C42" s="407"/>
      <c r="D42" s="416"/>
      <c r="E42" s="408"/>
      <c r="F42" s="409"/>
      <c r="G42" s="407"/>
      <c r="H42" s="408"/>
    </row>
    <row r="43" spans="1:8">
      <c r="A43" s="410" t="s">
        <v>3196</v>
      </c>
      <c r="B43" s="355" t="s">
        <v>3351</v>
      </c>
      <c r="C43" s="356">
        <v>0</v>
      </c>
      <c r="D43" s="356"/>
      <c r="E43" s="318">
        <f>C43*D43</f>
        <v>0</v>
      </c>
      <c r="F43" s="319">
        <f t="shared" si="8"/>
        <v>0</v>
      </c>
      <c r="G43" s="317">
        <f>D43*(1-F43)</f>
        <v>0</v>
      </c>
      <c r="H43" s="318">
        <f>C43*G43</f>
        <v>0</v>
      </c>
    </row>
    <row r="44" spans="1:8">
      <c r="A44" s="410" t="s">
        <v>3196</v>
      </c>
      <c r="B44" s="355" t="s">
        <v>3352</v>
      </c>
      <c r="C44" s="356">
        <f>C5</f>
        <v>95</v>
      </c>
      <c r="D44" s="356"/>
      <c r="E44" s="318">
        <f>C44*D44</f>
        <v>0</v>
      </c>
      <c r="F44" s="319">
        <f t="shared" si="8"/>
        <v>0</v>
      </c>
      <c r="G44" s="317">
        <f>D44*(1-F44)</f>
        <v>0</v>
      </c>
      <c r="H44" s="318">
        <f>C44*G44</f>
        <v>0</v>
      </c>
    </row>
    <row r="45" spans="1:8">
      <c r="A45" s="410" t="s">
        <v>3196</v>
      </c>
      <c r="B45" s="355" t="s">
        <v>3353</v>
      </c>
      <c r="C45" s="356">
        <v>0</v>
      </c>
      <c r="D45" s="356"/>
      <c r="E45" s="318">
        <f>C45*D45</f>
        <v>0</v>
      </c>
      <c r="F45" s="319">
        <f t="shared" si="8"/>
        <v>0</v>
      </c>
      <c r="G45" s="317">
        <f>D45*(1-F45)</f>
        <v>0</v>
      </c>
      <c r="H45" s="318">
        <f>C45*G45</f>
        <v>0</v>
      </c>
    </row>
    <row r="46" spans="1:8" ht="13.2">
      <c r="A46" s="410"/>
      <c r="B46" s="355"/>
      <c r="C46" s="356"/>
      <c r="D46" s="407"/>
      <c r="E46" s="408"/>
      <c r="F46" s="409"/>
      <c r="G46" s="407"/>
      <c r="H46" s="408"/>
    </row>
    <row r="47" spans="1:8" ht="13.2">
      <c r="A47" s="400"/>
      <c r="B47" s="406" t="s">
        <v>3354</v>
      </c>
      <c r="C47" s="407"/>
      <c r="D47" s="407"/>
      <c r="E47" s="408"/>
      <c r="F47" s="409"/>
      <c r="G47" s="407"/>
      <c r="H47" s="408"/>
    </row>
    <row r="48" spans="1:8">
      <c r="A48" s="410" t="s">
        <v>3290</v>
      </c>
      <c r="B48" s="355" t="s">
        <v>3355</v>
      </c>
      <c r="C48" s="327">
        <f>C5</f>
        <v>95</v>
      </c>
      <c r="D48" s="356"/>
      <c r="E48" s="318">
        <f>C48*D48</f>
        <v>0</v>
      </c>
      <c r="F48" s="319">
        <f>$F$2</f>
        <v>0</v>
      </c>
      <c r="G48" s="317">
        <f>D48*(1-F48)</f>
        <v>0</v>
      </c>
      <c r="H48" s="318">
        <f>C48*G48</f>
        <v>0</v>
      </c>
    </row>
    <row r="49" spans="1:8" ht="13.2">
      <c r="A49" s="410"/>
      <c r="B49" s="355"/>
      <c r="C49" s="407"/>
      <c r="D49" s="416"/>
      <c r="E49" s="408"/>
      <c r="F49" s="409"/>
      <c r="G49" s="407"/>
      <c r="H49" s="408"/>
    </row>
    <row r="50" spans="1:8" ht="13.2">
      <c r="A50" s="400"/>
      <c r="B50" s="406" t="s">
        <v>3356</v>
      </c>
      <c r="C50" s="407"/>
      <c r="D50" s="407"/>
      <c r="E50" s="408"/>
      <c r="F50" s="409"/>
      <c r="G50" s="407"/>
      <c r="H50" s="408"/>
    </row>
    <row r="51" spans="1:8" ht="20.399999999999999">
      <c r="A51" s="421" t="s">
        <v>3290</v>
      </c>
      <c r="B51" s="422" t="s">
        <v>3357</v>
      </c>
      <c r="C51" s="423">
        <f>C5</f>
        <v>95</v>
      </c>
      <c r="D51" s="424"/>
      <c r="E51" s="318">
        <f t="shared" ref="E51:E58" si="9">C51*D51</f>
        <v>0</v>
      </c>
      <c r="F51" s="319">
        <v>0</v>
      </c>
      <c r="G51" s="317">
        <f t="shared" ref="G51:G58" si="10">D51*(1-F51)</f>
        <v>0</v>
      </c>
      <c r="H51" s="318">
        <f t="shared" ref="H51:H58" si="11">C51*G51</f>
        <v>0</v>
      </c>
    </row>
    <row r="52" spans="1:8">
      <c r="A52" s="410" t="s">
        <v>3290</v>
      </c>
      <c r="B52" s="355" t="s">
        <v>3358</v>
      </c>
      <c r="C52" s="327">
        <v>1</v>
      </c>
      <c r="D52" s="356"/>
      <c r="E52" s="318">
        <f t="shared" si="9"/>
        <v>0</v>
      </c>
      <c r="F52" s="319">
        <v>0</v>
      </c>
      <c r="G52" s="317">
        <f t="shared" si="10"/>
        <v>0</v>
      </c>
      <c r="H52" s="318">
        <f t="shared" si="11"/>
        <v>0</v>
      </c>
    </row>
    <row r="53" spans="1:8">
      <c r="A53" s="410" t="s">
        <v>3290</v>
      </c>
      <c r="B53" s="355" t="s">
        <v>3359</v>
      </c>
      <c r="C53" s="327">
        <f>C38</f>
        <v>70</v>
      </c>
      <c r="D53" s="356"/>
      <c r="E53" s="318">
        <f t="shared" si="9"/>
        <v>0</v>
      </c>
      <c r="F53" s="319">
        <v>0</v>
      </c>
      <c r="G53" s="317">
        <f t="shared" si="10"/>
        <v>0</v>
      </c>
      <c r="H53" s="318">
        <f t="shared" si="11"/>
        <v>0</v>
      </c>
    </row>
    <row r="54" spans="1:8">
      <c r="A54" s="410" t="s">
        <v>3290</v>
      </c>
      <c r="B54" s="355" t="s">
        <v>3360</v>
      </c>
      <c r="C54" s="327">
        <f>C19</f>
        <v>5</v>
      </c>
      <c r="D54" s="356"/>
      <c r="E54" s="318">
        <f t="shared" si="9"/>
        <v>0</v>
      </c>
      <c r="F54" s="319">
        <v>0</v>
      </c>
      <c r="G54" s="317">
        <f t="shared" si="10"/>
        <v>0</v>
      </c>
      <c r="H54" s="318">
        <f t="shared" si="11"/>
        <v>0</v>
      </c>
    </row>
    <row r="55" spans="1:8">
      <c r="A55" s="410" t="s">
        <v>3290</v>
      </c>
      <c r="B55" s="355" t="s">
        <v>3361</v>
      </c>
      <c r="C55" s="327">
        <f>C35</f>
        <v>1</v>
      </c>
      <c r="D55" s="356"/>
      <c r="E55" s="318">
        <f t="shared" si="9"/>
        <v>0</v>
      </c>
      <c r="F55" s="319">
        <v>0</v>
      </c>
      <c r="G55" s="317">
        <f t="shared" si="10"/>
        <v>0</v>
      </c>
      <c r="H55" s="318">
        <f t="shared" si="11"/>
        <v>0</v>
      </c>
    </row>
    <row r="56" spans="1:8">
      <c r="A56" s="410" t="s">
        <v>3290</v>
      </c>
      <c r="B56" s="355" t="s">
        <v>3362</v>
      </c>
      <c r="C56" s="327">
        <f>C5</f>
        <v>95</v>
      </c>
      <c r="D56" s="356"/>
      <c r="E56" s="318">
        <f t="shared" si="9"/>
        <v>0</v>
      </c>
      <c r="F56" s="319">
        <v>0</v>
      </c>
      <c r="G56" s="317">
        <f t="shared" si="10"/>
        <v>0</v>
      </c>
      <c r="H56" s="318">
        <f t="shared" si="11"/>
        <v>0</v>
      </c>
    </row>
    <row r="57" spans="1:8">
      <c r="A57" s="410" t="s">
        <v>3290</v>
      </c>
      <c r="B57" s="355" t="s">
        <v>3363</v>
      </c>
      <c r="C57" s="327">
        <v>8</v>
      </c>
      <c r="D57" s="356"/>
      <c r="E57" s="318">
        <f t="shared" si="9"/>
        <v>0</v>
      </c>
      <c r="F57" s="319">
        <v>0</v>
      </c>
      <c r="G57" s="317">
        <f t="shared" si="10"/>
        <v>0</v>
      </c>
      <c r="H57" s="318">
        <f t="shared" si="11"/>
        <v>0</v>
      </c>
    </row>
    <row r="58" spans="1:8">
      <c r="A58" s="410" t="s">
        <v>3290</v>
      </c>
      <c r="B58" s="355" t="s">
        <v>3364</v>
      </c>
      <c r="C58" s="327">
        <v>10</v>
      </c>
      <c r="D58" s="356"/>
      <c r="E58" s="318">
        <f t="shared" si="9"/>
        <v>0</v>
      </c>
      <c r="F58" s="319">
        <v>0</v>
      </c>
      <c r="G58" s="317">
        <f t="shared" si="10"/>
        <v>0</v>
      </c>
      <c r="H58" s="318">
        <f t="shared" si="11"/>
        <v>0</v>
      </c>
    </row>
    <row r="59" spans="1:8" ht="13.2">
      <c r="A59" s="410"/>
      <c r="B59" s="355"/>
      <c r="C59" s="407"/>
      <c r="D59" s="407"/>
      <c r="E59" s="408"/>
      <c r="F59" s="409"/>
      <c r="G59" s="407"/>
      <c r="H59" s="408"/>
    </row>
    <row r="60" spans="1:8">
      <c r="A60" s="421"/>
      <c r="B60" s="425" t="s">
        <v>3365</v>
      </c>
      <c r="C60" s="423"/>
      <c r="D60" s="424"/>
      <c r="E60" s="426"/>
      <c r="F60" s="427"/>
      <c r="G60" s="424"/>
      <c r="H60" s="426"/>
    </row>
    <row r="61" spans="1:8">
      <c r="A61" s="410" t="s">
        <v>3296</v>
      </c>
      <c r="B61" s="355" t="s">
        <v>3366</v>
      </c>
      <c r="C61" s="327">
        <v>1</v>
      </c>
      <c r="D61" s="356"/>
      <c r="E61" s="318">
        <f>C61*D61</f>
        <v>0</v>
      </c>
      <c r="F61" s="319">
        <f>$F$2</f>
        <v>0</v>
      </c>
      <c r="G61" s="317">
        <f>D61*(1-F61)</f>
        <v>0</v>
      </c>
      <c r="H61" s="318">
        <f>C61*G61</f>
        <v>0</v>
      </c>
    </row>
    <row r="62" spans="1:8">
      <c r="A62" s="410" t="s">
        <v>3296</v>
      </c>
      <c r="B62" s="355" t="s">
        <v>3367</v>
      </c>
      <c r="C62" s="327">
        <v>1</v>
      </c>
      <c r="D62" s="356"/>
      <c r="E62" s="318">
        <f>C62*D62</f>
        <v>0</v>
      </c>
      <c r="F62" s="319">
        <f>$F$2</f>
        <v>0</v>
      </c>
      <c r="G62" s="317">
        <f>D62*(1-F62)</f>
        <v>0</v>
      </c>
      <c r="H62" s="318">
        <f>C62*G62</f>
        <v>0</v>
      </c>
    </row>
    <row r="63" spans="1:8" ht="13.2">
      <c r="A63" s="428"/>
      <c r="B63" s="429"/>
      <c r="C63" s="407"/>
      <c r="D63" s="416"/>
      <c r="E63" s="408"/>
      <c r="F63" s="409"/>
      <c r="G63" s="407"/>
      <c r="H63" s="408"/>
    </row>
    <row r="64" spans="1:8" ht="10.8" thickBot="1">
      <c r="A64" s="430"/>
      <c r="B64" s="431" t="s">
        <v>3303</v>
      </c>
      <c r="C64" s="432"/>
      <c r="D64" s="433"/>
      <c r="E64" s="434"/>
      <c r="F64" s="435"/>
      <c r="G64" s="433"/>
      <c r="H64" s="434">
        <f>SUM(H3:H63)</f>
        <v>0</v>
      </c>
    </row>
    <row r="65" spans="1:8" ht="11.4" thickTop="1" thickBot="1">
      <c r="A65" s="436"/>
      <c r="B65" s="437" t="s">
        <v>3368</v>
      </c>
      <c r="C65" s="438"/>
      <c r="D65" s="439"/>
      <c r="E65" s="440"/>
      <c r="F65" s="441"/>
      <c r="G65" s="439"/>
      <c r="H65" s="440">
        <v>0</v>
      </c>
    </row>
    <row r="66" spans="1:8" ht="13.8" thickTop="1">
      <c r="A66" s="407"/>
      <c r="B66" s="407"/>
      <c r="C66" s="407"/>
      <c r="D66" s="407"/>
      <c r="E66" s="407"/>
      <c r="F66" s="407"/>
      <c r="G66" s="407"/>
      <c r="H66" s="407"/>
    </row>
    <row r="67" spans="1:8">
      <c r="A67" s="442"/>
      <c r="B67" s="443" t="s">
        <v>3369</v>
      </c>
      <c r="C67" s="412"/>
      <c r="D67" s="444"/>
      <c r="E67" s="444">
        <f>E64/C5</f>
        <v>0</v>
      </c>
      <c r="F67" s="445"/>
      <c r="G67" s="444"/>
      <c r="H67" s="444">
        <f>H64/C5</f>
        <v>0</v>
      </c>
    </row>
  </sheetData>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B288-BA24-4343-A9A1-0C16D8C0AFDA}">
  <dimension ref="A1:H67"/>
  <sheetViews>
    <sheetView topLeftCell="A25" workbookViewId="0">
      <selection activeCell="D142" sqref="D142:D150"/>
    </sheetView>
  </sheetViews>
  <sheetFormatPr defaultRowHeight="10.199999999999999"/>
  <cols>
    <col min="1" max="1" width="10.42578125" style="446" customWidth="1"/>
    <col min="2" max="2" width="54.85546875" style="385" customWidth="1"/>
    <col min="3" max="3" width="5.7109375" style="326" customWidth="1"/>
    <col min="4" max="5" width="8" style="317" customWidth="1"/>
    <col min="6" max="6" width="5.140625" style="368" customWidth="1"/>
    <col min="7" max="7" width="8" style="317" customWidth="1"/>
    <col min="8" max="8" width="9.5703125" style="317" customWidth="1"/>
    <col min="9" max="9" width="7.7109375" style="297" customWidth="1"/>
    <col min="10" max="10" width="5.85546875" style="297" customWidth="1"/>
    <col min="11" max="11" width="6.28515625" style="297" customWidth="1"/>
    <col min="12" max="12" width="5.85546875" style="297" customWidth="1"/>
    <col min="13" max="13" width="6.5703125" style="297" customWidth="1"/>
    <col min="14" max="14" width="6" style="297" customWidth="1"/>
    <col min="15" max="15" width="6.42578125" style="297" customWidth="1"/>
    <col min="16" max="256" width="9.140625" style="297"/>
    <col min="257" max="257" width="10.42578125" style="297" customWidth="1"/>
    <col min="258" max="258" width="54.85546875" style="297" customWidth="1"/>
    <col min="259" max="259" width="5.7109375" style="297" customWidth="1"/>
    <col min="260" max="261" width="8" style="297" customWidth="1"/>
    <col min="262" max="262" width="5.140625" style="297" customWidth="1"/>
    <col min="263" max="263" width="8" style="297" customWidth="1"/>
    <col min="264" max="264" width="9.5703125" style="297" customWidth="1"/>
    <col min="265" max="265" width="7.7109375" style="297" customWidth="1"/>
    <col min="266" max="266" width="5.85546875" style="297" customWidth="1"/>
    <col min="267" max="267" width="6.28515625" style="297" customWidth="1"/>
    <col min="268" max="268" width="5.85546875" style="297" customWidth="1"/>
    <col min="269" max="269" width="6.5703125" style="297" customWidth="1"/>
    <col min="270" max="270" width="6" style="297" customWidth="1"/>
    <col min="271" max="271" width="6.42578125" style="297" customWidth="1"/>
    <col min="272" max="512" width="9.140625" style="297"/>
    <col min="513" max="513" width="10.42578125" style="297" customWidth="1"/>
    <col min="514" max="514" width="54.85546875" style="297" customWidth="1"/>
    <col min="515" max="515" width="5.7109375" style="297" customWidth="1"/>
    <col min="516" max="517" width="8" style="297" customWidth="1"/>
    <col min="518" max="518" width="5.140625" style="297" customWidth="1"/>
    <col min="519" max="519" width="8" style="297" customWidth="1"/>
    <col min="520" max="520" width="9.5703125" style="297" customWidth="1"/>
    <col min="521" max="521" width="7.7109375" style="297" customWidth="1"/>
    <col min="522" max="522" width="5.85546875" style="297" customWidth="1"/>
    <col min="523" max="523" width="6.28515625" style="297" customWidth="1"/>
    <col min="524" max="524" width="5.85546875" style="297" customWidth="1"/>
    <col min="525" max="525" width="6.5703125" style="297" customWidth="1"/>
    <col min="526" max="526" width="6" style="297" customWidth="1"/>
    <col min="527" max="527" width="6.42578125" style="297" customWidth="1"/>
    <col min="528" max="768" width="9.140625" style="297"/>
    <col min="769" max="769" width="10.42578125" style="297" customWidth="1"/>
    <col min="770" max="770" width="54.85546875" style="297" customWidth="1"/>
    <col min="771" max="771" width="5.7109375" style="297" customWidth="1"/>
    <col min="772" max="773" width="8" style="297" customWidth="1"/>
    <col min="774" max="774" width="5.140625" style="297" customWidth="1"/>
    <col min="775" max="775" width="8" style="297" customWidth="1"/>
    <col min="776" max="776" width="9.5703125" style="297" customWidth="1"/>
    <col min="777" max="777" width="7.7109375" style="297" customWidth="1"/>
    <col min="778" max="778" width="5.85546875" style="297" customWidth="1"/>
    <col min="779" max="779" width="6.28515625" style="297" customWidth="1"/>
    <col min="780" max="780" width="5.85546875" style="297" customWidth="1"/>
    <col min="781" max="781" width="6.5703125" style="297" customWidth="1"/>
    <col min="782" max="782" width="6" style="297" customWidth="1"/>
    <col min="783" max="783" width="6.42578125" style="297" customWidth="1"/>
    <col min="784" max="1024" width="9.140625" style="297"/>
    <col min="1025" max="1025" width="10.42578125" style="297" customWidth="1"/>
    <col min="1026" max="1026" width="54.85546875" style="297" customWidth="1"/>
    <col min="1027" max="1027" width="5.7109375" style="297" customWidth="1"/>
    <col min="1028" max="1029" width="8" style="297" customWidth="1"/>
    <col min="1030" max="1030" width="5.140625" style="297" customWidth="1"/>
    <col min="1031" max="1031" width="8" style="297" customWidth="1"/>
    <col min="1032" max="1032" width="9.5703125" style="297" customWidth="1"/>
    <col min="1033" max="1033" width="7.7109375" style="297" customWidth="1"/>
    <col min="1034" max="1034" width="5.85546875" style="297" customWidth="1"/>
    <col min="1035" max="1035" width="6.28515625" style="297" customWidth="1"/>
    <col min="1036" max="1036" width="5.85546875" style="297" customWidth="1"/>
    <col min="1037" max="1037" width="6.5703125" style="297" customWidth="1"/>
    <col min="1038" max="1038" width="6" style="297" customWidth="1"/>
    <col min="1039" max="1039" width="6.42578125" style="297" customWidth="1"/>
    <col min="1040" max="1280" width="9.140625" style="297"/>
    <col min="1281" max="1281" width="10.42578125" style="297" customWidth="1"/>
    <col min="1282" max="1282" width="54.85546875" style="297" customWidth="1"/>
    <col min="1283" max="1283" width="5.7109375" style="297" customWidth="1"/>
    <col min="1284" max="1285" width="8" style="297" customWidth="1"/>
    <col min="1286" max="1286" width="5.140625" style="297" customWidth="1"/>
    <col min="1287" max="1287" width="8" style="297" customWidth="1"/>
    <col min="1288" max="1288" width="9.5703125" style="297" customWidth="1"/>
    <col min="1289" max="1289" width="7.7109375" style="297" customWidth="1"/>
    <col min="1290" max="1290" width="5.85546875" style="297" customWidth="1"/>
    <col min="1291" max="1291" width="6.28515625" style="297" customWidth="1"/>
    <col min="1292" max="1292" width="5.85546875" style="297" customWidth="1"/>
    <col min="1293" max="1293" width="6.5703125" style="297" customWidth="1"/>
    <col min="1294" max="1294" width="6" style="297" customWidth="1"/>
    <col min="1295" max="1295" width="6.42578125" style="297" customWidth="1"/>
    <col min="1296" max="1536" width="9.140625" style="297"/>
    <col min="1537" max="1537" width="10.42578125" style="297" customWidth="1"/>
    <col min="1538" max="1538" width="54.85546875" style="297" customWidth="1"/>
    <col min="1539" max="1539" width="5.7109375" style="297" customWidth="1"/>
    <col min="1540" max="1541" width="8" style="297" customWidth="1"/>
    <col min="1542" max="1542" width="5.140625" style="297" customWidth="1"/>
    <col min="1543" max="1543" width="8" style="297" customWidth="1"/>
    <col min="1544" max="1544" width="9.5703125" style="297" customWidth="1"/>
    <col min="1545" max="1545" width="7.7109375" style="297" customWidth="1"/>
    <col min="1546" max="1546" width="5.85546875" style="297" customWidth="1"/>
    <col min="1547" max="1547" width="6.28515625" style="297" customWidth="1"/>
    <col min="1548" max="1548" width="5.85546875" style="297" customWidth="1"/>
    <col min="1549" max="1549" width="6.5703125" style="297" customWidth="1"/>
    <col min="1550" max="1550" width="6" style="297" customWidth="1"/>
    <col min="1551" max="1551" width="6.42578125" style="297" customWidth="1"/>
    <col min="1552" max="1792" width="9.140625" style="297"/>
    <col min="1793" max="1793" width="10.42578125" style="297" customWidth="1"/>
    <col min="1794" max="1794" width="54.85546875" style="297" customWidth="1"/>
    <col min="1795" max="1795" width="5.7109375" style="297" customWidth="1"/>
    <col min="1796" max="1797" width="8" style="297" customWidth="1"/>
    <col min="1798" max="1798" width="5.140625" style="297" customWidth="1"/>
    <col min="1799" max="1799" width="8" style="297" customWidth="1"/>
    <col min="1800" max="1800" width="9.5703125" style="297" customWidth="1"/>
    <col min="1801" max="1801" width="7.7109375" style="297" customWidth="1"/>
    <col min="1802" max="1802" width="5.85546875" style="297" customWidth="1"/>
    <col min="1803" max="1803" width="6.28515625" style="297" customWidth="1"/>
    <col min="1804" max="1804" width="5.85546875" style="297" customWidth="1"/>
    <col min="1805" max="1805" width="6.5703125" style="297" customWidth="1"/>
    <col min="1806" max="1806" width="6" style="297" customWidth="1"/>
    <col min="1807" max="1807" width="6.42578125" style="297" customWidth="1"/>
    <col min="1808" max="2048" width="9.140625" style="297"/>
    <col min="2049" max="2049" width="10.42578125" style="297" customWidth="1"/>
    <col min="2050" max="2050" width="54.85546875" style="297" customWidth="1"/>
    <col min="2051" max="2051" width="5.7109375" style="297" customWidth="1"/>
    <col min="2052" max="2053" width="8" style="297" customWidth="1"/>
    <col min="2054" max="2054" width="5.140625" style="297" customWidth="1"/>
    <col min="2055" max="2055" width="8" style="297" customWidth="1"/>
    <col min="2056" max="2056" width="9.5703125" style="297" customWidth="1"/>
    <col min="2057" max="2057" width="7.7109375" style="297" customWidth="1"/>
    <col min="2058" max="2058" width="5.85546875" style="297" customWidth="1"/>
    <col min="2059" max="2059" width="6.28515625" style="297" customWidth="1"/>
    <col min="2060" max="2060" width="5.85546875" style="297" customWidth="1"/>
    <col min="2061" max="2061" width="6.5703125" style="297" customWidth="1"/>
    <col min="2062" max="2062" width="6" style="297" customWidth="1"/>
    <col min="2063" max="2063" width="6.42578125" style="297" customWidth="1"/>
    <col min="2064" max="2304" width="9.140625" style="297"/>
    <col min="2305" max="2305" width="10.42578125" style="297" customWidth="1"/>
    <col min="2306" max="2306" width="54.85546875" style="297" customWidth="1"/>
    <col min="2307" max="2307" width="5.7109375" style="297" customWidth="1"/>
    <col min="2308" max="2309" width="8" style="297" customWidth="1"/>
    <col min="2310" max="2310" width="5.140625" style="297" customWidth="1"/>
    <col min="2311" max="2311" width="8" style="297" customWidth="1"/>
    <col min="2312" max="2312" width="9.5703125" style="297" customWidth="1"/>
    <col min="2313" max="2313" width="7.7109375" style="297" customWidth="1"/>
    <col min="2314" max="2314" width="5.85546875" style="297" customWidth="1"/>
    <col min="2315" max="2315" width="6.28515625" style="297" customWidth="1"/>
    <col min="2316" max="2316" width="5.85546875" style="297" customWidth="1"/>
    <col min="2317" max="2317" width="6.5703125" style="297" customWidth="1"/>
    <col min="2318" max="2318" width="6" style="297" customWidth="1"/>
    <col min="2319" max="2319" width="6.42578125" style="297" customWidth="1"/>
    <col min="2320" max="2560" width="9.140625" style="297"/>
    <col min="2561" max="2561" width="10.42578125" style="297" customWidth="1"/>
    <col min="2562" max="2562" width="54.85546875" style="297" customWidth="1"/>
    <col min="2563" max="2563" width="5.7109375" style="297" customWidth="1"/>
    <col min="2564" max="2565" width="8" style="297" customWidth="1"/>
    <col min="2566" max="2566" width="5.140625" style="297" customWidth="1"/>
    <col min="2567" max="2567" width="8" style="297" customWidth="1"/>
    <col min="2568" max="2568" width="9.5703125" style="297" customWidth="1"/>
    <col min="2569" max="2569" width="7.7109375" style="297" customWidth="1"/>
    <col min="2570" max="2570" width="5.85546875" style="297" customWidth="1"/>
    <col min="2571" max="2571" width="6.28515625" style="297" customWidth="1"/>
    <col min="2572" max="2572" width="5.85546875" style="297" customWidth="1"/>
    <col min="2573" max="2573" width="6.5703125" style="297" customWidth="1"/>
    <col min="2574" max="2574" width="6" style="297" customWidth="1"/>
    <col min="2575" max="2575" width="6.42578125" style="297" customWidth="1"/>
    <col min="2576" max="2816" width="9.140625" style="297"/>
    <col min="2817" max="2817" width="10.42578125" style="297" customWidth="1"/>
    <col min="2818" max="2818" width="54.85546875" style="297" customWidth="1"/>
    <col min="2819" max="2819" width="5.7109375" style="297" customWidth="1"/>
    <col min="2820" max="2821" width="8" style="297" customWidth="1"/>
    <col min="2822" max="2822" width="5.140625" style="297" customWidth="1"/>
    <col min="2823" max="2823" width="8" style="297" customWidth="1"/>
    <col min="2824" max="2824" width="9.5703125" style="297" customWidth="1"/>
    <col min="2825" max="2825" width="7.7109375" style="297" customWidth="1"/>
    <col min="2826" max="2826" width="5.85546875" style="297" customWidth="1"/>
    <col min="2827" max="2827" width="6.28515625" style="297" customWidth="1"/>
    <col min="2828" max="2828" width="5.85546875" style="297" customWidth="1"/>
    <col min="2829" max="2829" width="6.5703125" style="297" customWidth="1"/>
    <col min="2830" max="2830" width="6" style="297" customWidth="1"/>
    <col min="2831" max="2831" width="6.42578125" style="297" customWidth="1"/>
    <col min="2832" max="3072" width="9.140625" style="297"/>
    <col min="3073" max="3073" width="10.42578125" style="297" customWidth="1"/>
    <col min="3074" max="3074" width="54.85546875" style="297" customWidth="1"/>
    <col min="3075" max="3075" width="5.7109375" style="297" customWidth="1"/>
    <col min="3076" max="3077" width="8" style="297" customWidth="1"/>
    <col min="3078" max="3078" width="5.140625" style="297" customWidth="1"/>
    <col min="3079" max="3079" width="8" style="297" customWidth="1"/>
    <col min="3080" max="3080" width="9.5703125" style="297" customWidth="1"/>
    <col min="3081" max="3081" width="7.7109375" style="297" customWidth="1"/>
    <col min="3082" max="3082" width="5.85546875" style="297" customWidth="1"/>
    <col min="3083" max="3083" width="6.28515625" style="297" customWidth="1"/>
    <col min="3084" max="3084" width="5.85546875" style="297" customWidth="1"/>
    <col min="3085" max="3085" width="6.5703125" style="297" customWidth="1"/>
    <col min="3086" max="3086" width="6" style="297" customWidth="1"/>
    <col min="3087" max="3087" width="6.42578125" style="297" customWidth="1"/>
    <col min="3088" max="3328" width="9.140625" style="297"/>
    <col min="3329" max="3329" width="10.42578125" style="297" customWidth="1"/>
    <col min="3330" max="3330" width="54.85546875" style="297" customWidth="1"/>
    <col min="3331" max="3331" width="5.7109375" style="297" customWidth="1"/>
    <col min="3332" max="3333" width="8" style="297" customWidth="1"/>
    <col min="3334" max="3334" width="5.140625" style="297" customWidth="1"/>
    <col min="3335" max="3335" width="8" style="297" customWidth="1"/>
    <col min="3336" max="3336" width="9.5703125" style="297" customWidth="1"/>
    <col min="3337" max="3337" width="7.7109375" style="297" customWidth="1"/>
    <col min="3338" max="3338" width="5.85546875" style="297" customWidth="1"/>
    <col min="3339" max="3339" width="6.28515625" style="297" customWidth="1"/>
    <col min="3340" max="3340" width="5.85546875" style="297" customWidth="1"/>
    <col min="3341" max="3341" width="6.5703125" style="297" customWidth="1"/>
    <col min="3342" max="3342" width="6" style="297" customWidth="1"/>
    <col min="3343" max="3343" width="6.42578125" style="297" customWidth="1"/>
    <col min="3344" max="3584" width="9.140625" style="297"/>
    <col min="3585" max="3585" width="10.42578125" style="297" customWidth="1"/>
    <col min="3586" max="3586" width="54.85546875" style="297" customWidth="1"/>
    <col min="3587" max="3587" width="5.7109375" style="297" customWidth="1"/>
    <col min="3588" max="3589" width="8" style="297" customWidth="1"/>
    <col min="3590" max="3590" width="5.140625" style="297" customWidth="1"/>
    <col min="3591" max="3591" width="8" style="297" customWidth="1"/>
    <col min="3592" max="3592" width="9.5703125" style="297" customWidth="1"/>
    <col min="3593" max="3593" width="7.7109375" style="297" customWidth="1"/>
    <col min="3594" max="3594" width="5.85546875" style="297" customWidth="1"/>
    <col min="3595" max="3595" width="6.28515625" style="297" customWidth="1"/>
    <col min="3596" max="3596" width="5.85546875" style="297" customWidth="1"/>
    <col min="3597" max="3597" width="6.5703125" style="297" customWidth="1"/>
    <col min="3598" max="3598" width="6" style="297" customWidth="1"/>
    <col min="3599" max="3599" width="6.42578125" style="297" customWidth="1"/>
    <col min="3600" max="3840" width="9.140625" style="297"/>
    <col min="3841" max="3841" width="10.42578125" style="297" customWidth="1"/>
    <col min="3842" max="3842" width="54.85546875" style="297" customWidth="1"/>
    <col min="3843" max="3843" width="5.7109375" style="297" customWidth="1"/>
    <col min="3844" max="3845" width="8" style="297" customWidth="1"/>
    <col min="3846" max="3846" width="5.140625" style="297" customWidth="1"/>
    <col min="3847" max="3847" width="8" style="297" customWidth="1"/>
    <col min="3848" max="3848" width="9.5703125" style="297" customWidth="1"/>
    <col min="3849" max="3849" width="7.7109375" style="297" customWidth="1"/>
    <col min="3850" max="3850" width="5.85546875" style="297" customWidth="1"/>
    <col min="3851" max="3851" width="6.28515625" style="297" customWidth="1"/>
    <col min="3852" max="3852" width="5.85546875" style="297" customWidth="1"/>
    <col min="3853" max="3853" width="6.5703125" style="297" customWidth="1"/>
    <col min="3854" max="3854" width="6" style="297" customWidth="1"/>
    <col min="3855" max="3855" width="6.42578125" style="297" customWidth="1"/>
    <col min="3856" max="4096" width="9.140625" style="297"/>
    <col min="4097" max="4097" width="10.42578125" style="297" customWidth="1"/>
    <col min="4098" max="4098" width="54.85546875" style="297" customWidth="1"/>
    <col min="4099" max="4099" width="5.7109375" style="297" customWidth="1"/>
    <col min="4100" max="4101" width="8" style="297" customWidth="1"/>
    <col min="4102" max="4102" width="5.140625" style="297" customWidth="1"/>
    <col min="4103" max="4103" width="8" style="297" customWidth="1"/>
    <col min="4104" max="4104" width="9.5703125" style="297" customWidth="1"/>
    <col min="4105" max="4105" width="7.7109375" style="297" customWidth="1"/>
    <col min="4106" max="4106" width="5.85546875" style="297" customWidth="1"/>
    <col min="4107" max="4107" width="6.28515625" style="297" customWidth="1"/>
    <col min="4108" max="4108" width="5.85546875" style="297" customWidth="1"/>
    <col min="4109" max="4109" width="6.5703125" style="297" customWidth="1"/>
    <col min="4110" max="4110" width="6" style="297" customWidth="1"/>
    <col min="4111" max="4111" width="6.42578125" style="297" customWidth="1"/>
    <col min="4112" max="4352" width="9.140625" style="297"/>
    <col min="4353" max="4353" width="10.42578125" style="297" customWidth="1"/>
    <col min="4354" max="4354" width="54.85546875" style="297" customWidth="1"/>
    <col min="4355" max="4355" width="5.7109375" style="297" customWidth="1"/>
    <col min="4356" max="4357" width="8" style="297" customWidth="1"/>
    <col min="4358" max="4358" width="5.140625" style="297" customWidth="1"/>
    <col min="4359" max="4359" width="8" style="297" customWidth="1"/>
    <col min="4360" max="4360" width="9.5703125" style="297" customWidth="1"/>
    <col min="4361" max="4361" width="7.7109375" style="297" customWidth="1"/>
    <col min="4362" max="4362" width="5.85546875" style="297" customWidth="1"/>
    <col min="4363" max="4363" width="6.28515625" style="297" customWidth="1"/>
    <col min="4364" max="4364" width="5.85546875" style="297" customWidth="1"/>
    <col min="4365" max="4365" width="6.5703125" style="297" customWidth="1"/>
    <col min="4366" max="4366" width="6" style="297" customWidth="1"/>
    <col min="4367" max="4367" width="6.42578125" style="297" customWidth="1"/>
    <col min="4368" max="4608" width="9.140625" style="297"/>
    <col min="4609" max="4609" width="10.42578125" style="297" customWidth="1"/>
    <col min="4610" max="4610" width="54.85546875" style="297" customWidth="1"/>
    <col min="4611" max="4611" width="5.7109375" style="297" customWidth="1"/>
    <col min="4612" max="4613" width="8" style="297" customWidth="1"/>
    <col min="4614" max="4614" width="5.140625" style="297" customWidth="1"/>
    <col min="4615" max="4615" width="8" style="297" customWidth="1"/>
    <col min="4616" max="4616" width="9.5703125" style="297" customWidth="1"/>
    <col min="4617" max="4617" width="7.7109375" style="297" customWidth="1"/>
    <col min="4618" max="4618" width="5.85546875" style="297" customWidth="1"/>
    <col min="4619" max="4619" width="6.28515625" style="297" customWidth="1"/>
    <col min="4620" max="4620" width="5.85546875" style="297" customWidth="1"/>
    <col min="4621" max="4621" width="6.5703125" style="297" customWidth="1"/>
    <col min="4622" max="4622" width="6" style="297" customWidth="1"/>
    <col min="4623" max="4623" width="6.42578125" style="297" customWidth="1"/>
    <col min="4624" max="4864" width="9.140625" style="297"/>
    <col min="4865" max="4865" width="10.42578125" style="297" customWidth="1"/>
    <col min="4866" max="4866" width="54.85546875" style="297" customWidth="1"/>
    <col min="4867" max="4867" width="5.7109375" style="297" customWidth="1"/>
    <col min="4868" max="4869" width="8" style="297" customWidth="1"/>
    <col min="4870" max="4870" width="5.140625" style="297" customWidth="1"/>
    <col min="4871" max="4871" width="8" style="297" customWidth="1"/>
    <col min="4872" max="4872" width="9.5703125" style="297" customWidth="1"/>
    <col min="4873" max="4873" width="7.7109375" style="297" customWidth="1"/>
    <col min="4874" max="4874" width="5.85546875" style="297" customWidth="1"/>
    <col min="4875" max="4875" width="6.28515625" style="297" customWidth="1"/>
    <col min="4876" max="4876" width="5.85546875" style="297" customWidth="1"/>
    <col min="4877" max="4877" width="6.5703125" style="297" customWidth="1"/>
    <col min="4878" max="4878" width="6" style="297" customWidth="1"/>
    <col min="4879" max="4879" width="6.42578125" style="297" customWidth="1"/>
    <col min="4880" max="5120" width="9.140625" style="297"/>
    <col min="5121" max="5121" width="10.42578125" style="297" customWidth="1"/>
    <col min="5122" max="5122" width="54.85546875" style="297" customWidth="1"/>
    <col min="5123" max="5123" width="5.7109375" style="297" customWidth="1"/>
    <col min="5124" max="5125" width="8" style="297" customWidth="1"/>
    <col min="5126" max="5126" width="5.140625" style="297" customWidth="1"/>
    <col min="5127" max="5127" width="8" style="297" customWidth="1"/>
    <col min="5128" max="5128" width="9.5703125" style="297" customWidth="1"/>
    <col min="5129" max="5129" width="7.7109375" style="297" customWidth="1"/>
    <col min="5130" max="5130" width="5.85546875" style="297" customWidth="1"/>
    <col min="5131" max="5131" width="6.28515625" style="297" customWidth="1"/>
    <col min="5132" max="5132" width="5.85546875" style="297" customWidth="1"/>
    <col min="5133" max="5133" width="6.5703125" style="297" customWidth="1"/>
    <col min="5134" max="5134" width="6" style="297" customWidth="1"/>
    <col min="5135" max="5135" width="6.42578125" style="297" customWidth="1"/>
    <col min="5136" max="5376" width="9.140625" style="297"/>
    <col min="5377" max="5377" width="10.42578125" style="297" customWidth="1"/>
    <col min="5378" max="5378" width="54.85546875" style="297" customWidth="1"/>
    <col min="5379" max="5379" width="5.7109375" style="297" customWidth="1"/>
    <col min="5380" max="5381" width="8" style="297" customWidth="1"/>
    <col min="5382" max="5382" width="5.140625" style="297" customWidth="1"/>
    <col min="5383" max="5383" width="8" style="297" customWidth="1"/>
    <col min="5384" max="5384" width="9.5703125" style="297" customWidth="1"/>
    <col min="5385" max="5385" width="7.7109375" style="297" customWidth="1"/>
    <col min="5386" max="5386" width="5.85546875" style="297" customWidth="1"/>
    <col min="5387" max="5387" width="6.28515625" style="297" customWidth="1"/>
    <col min="5388" max="5388" width="5.85546875" style="297" customWidth="1"/>
    <col min="5389" max="5389" width="6.5703125" style="297" customWidth="1"/>
    <col min="5390" max="5390" width="6" style="297" customWidth="1"/>
    <col min="5391" max="5391" width="6.42578125" style="297" customWidth="1"/>
    <col min="5392" max="5632" width="9.140625" style="297"/>
    <col min="5633" max="5633" width="10.42578125" style="297" customWidth="1"/>
    <col min="5634" max="5634" width="54.85546875" style="297" customWidth="1"/>
    <col min="5635" max="5635" width="5.7109375" style="297" customWidth="1"/>
    <col min="5636" max="5637" width="8" style="297" customWidth="1"/>
    <col min="5638" max="5638" width="5.140625" style="297" customWidth="1"/>
    <col min="5639" max="5639" width="8" style="297" customWidth="1"/>
    <col min="5640" max="5640" width="9.5703125" style="297" customWidth="1"/>
    <col min="5641" max="5641" width="7.7109375" style="297" customWidth="1"/>
    <col min="5642" max="5642" width="5.85546875" style="297" customWidth="1"/>
    <col min="5643" max="5643" width="6.28515625" style="297" customWidth="1"/>
    <col min="5644" max="5644" width="5.85546875" style="297" customWidth="1"/>
    <col min="5645" max="5645" width="6.5703125" style="297" customWidth="1"/>
    <col min="5646" max="5646" width="6" style="297" customWidth="1"/>
    <col min="5647" max="5647" width="6.42578125" style="297" customWidth="1"/>
    <col min="5648" max="5888" width="9.140625" style="297"/>
    <col min="5889" max="5889" width="10.42578125" style="297" customWidth="1"/>
    <col min="5890" max="5890" width="54.85546875" style="297" customWidth="1"/>
    <col min="5891" max="5891" width="5.7109375" style="297" customWidth="1"/>
    <col min="5892" max="5893" width="8" style="297" customWidth="1"/>
    <col min="5894" max="5894" width="5.140625" style="297" customWidth="1"/>
    <col min="5895" max="5895" width="8" style="297" customWidth="1"/>
    <col min="5896" max="5896" width="9.5703125" style="297" customWidth="1"/>
    <col min="5897" max="5897" width="7.7109375" style="297" customWidth="1"/>
    <col min="5898" max="5898" width="5.85546875" style="297" customWidth="1"/>
    <col min="5899" max="5899" width="6.28515625" style="297" customWidth="1"/>
    <col min="5900" max="5900" width="5.85546875" style="297" customWidth="1"/>
    <col min="5901" max="5901" width="6.5703125" style="297" customWidth="1"/>
    <col min="5902" max="5902" width="6" style="297" customWidth="1"/>
    <col min="5903" max="5903" width="6.42578125" style="297" customWidth="1"/>
    <col min="5904" max="6144" width="9.140625" style="297"/>
    <col min="6145" max="6145" width="10.42578125" style="297" customWidth="1"/>
    <col min="6146" max="6146" width="54.85546875" style="297" customWidth="1"/>
    <col min="6147" max="6147" width="5.7109375" style="297" customWidth="1"/>
    <col min="6148" max="6149" width="8" style="297" customWidth="1"/>
    <col min="6150" max="6150" width="5.140625" style="297" customWidth="1"/>
    <col min="6151" max="6151" width="8" style="297" customWidth="1"/>
    <col min="6152" max="6152" width="9.5703125" style="297" customWidth="1"/>
    <col min="6153" max="6153" width="7.7109375" style="297" customWidth="1"/>
    <col min="6154" max="6154" width="5.85546875" style="297" customWidth="1"/>
    <col min="6155" max="6155" width="6.28515625" style="297" customWidth="1"/>
    <col min="6156" max="6156" width="5.85546875" style="297" customWidth="1"/>
    <col min="6157" max="6157" width="6.5703125" style="297" customWidth="1"/>
    <col min="6158" max="6158" width="6" style="297" customWidth="1"/>
    <col min="6159" max="6159" width="6.42578125" style="297" customWidth="1"/>
    <col min="6160" max="6400" width="9.140625" style="297"/>
    <col min="6401" max="6401" width="10.42578125" style="297" customWidth="1"/>
    <col min="6402" max="6402" width="54.85546875" style="297" customWidth="1"/>
    <col min="6403" max="6403" width="5.7109375" style="297" customWidth="1"/>
    <col min="6404" max="6405" width="8" style="297" customWidth="1"/>
    <col min="6406" max="6406" width="5.140625" style="297" customWidth="1"/>
    <col min="6407" max="6407" width="8" style="297" customWidth="1"/>
    <col min="6408" max="6408" width="9.5703125" style="297" customWidth="1"/>
    <col min="6409" max="6409" width="7.7109375" style="297" customWidth="1"/>
    <col min="6410" max="6410" width="5.85546875" style="297" customWidth="1"/>
    <col min="6411" max="6411" width="6.28515625" style="297" customWidth="1"/>
    <col min="6412" max="6412" width="5.85546875" style="297" customWidth="1"/>
    <col min="6413" max="6413" width="6.5703125" style="297" customWidth="1"/>
    <col min="6414" max="6414" width="6" style="297" customWidth="1"/>
    <col min="6415" max="6415" width="6.42578125" style="297" customWidth="1"/>
    <col min="6416" max="6656" width="9.140625" style="297"/>
    <col min="6657" max="6657" width="10.42578125" style="297" customWidth="1"/>
    <col min="6658" max="6658" width="54.85546875" style="297" customWidth="1"/>
    <col min="6659" max="6659" width="5.7109375" style="297" customWidth="1"/>
    <col min="6660" max="6661" width="8" style="297" customWidth="1"/>
    <col min="6662" max="6662" width="5.140625" style="297" customWidth="1"/>
    <col min="6663" max="6663" width="8" style="297" customWidth="1"/>
    <col min="6664" max="6664" width="9.5703125" style="297" customWidth="1"/>
    <col min="6665" max="6665" width="7.7109375" style="297" customWidth="1"/>
    <col min="6666" max="6666" width="5.85546875" style="297" customWidth="1"/>
    <col min="6667" max="6667" width="6.28515625" style="297" customWidth="1"/>
    <col min="6668" max="6668" width="5.85546875" style="297" customWidth="1"/>
    <col min="6669" max="6669" width="6.5703125" style="297" customWidth="1"/>
    <col min="6670" max="6670" width="6" style="297" customWidth="1"/>
    <col min="6671" max="6671" width="6.42578125" style="297" customWidth="1"/>
    <col min="6672" max="6912" width="9.140625" style="297"/>
    <col min="6913" max="6913" width="10.42578125" style="297" customWidth="1"/>
    <col min="6914" max="6914" width="54.85546875" style="297" customWidth="1"/>
    <col min="6915" max="6915" width="5.7109375" style="297" customWidth="1"/>
    <col min="6916" max="6917" width="8" style="297" customWidth="1"/>
    <col min="6918" max="6918" width="5.140625" style="297" customWidth="1"/>
    <col min="6919" max="6919" width="8" style="297" customWidth="1"/>
    <col min="6920" max="6920" width="9.5703125" style="297" customWidth="1"/>
    <col min="6921" max="6921" width="7.7109375" style="297" customWidth="1"/>
    <col min="6922" max="6922" width="5.85546875" style="297" customWidth="1"/>
    <col min="6923" max="6923" width="6.28515625" style="297" customWidth="1"/>
    <col min="6924" max="6924" width="5.85546875" style="297" customWidth="1"/>
    <col min="6925" max="6925" width="6.5703125" style="297" customWidth="1"/>
    <col min="6926" max="6926" width="6" style="297" customWidth="1"/>
    <col min="6927" max="6927" width="6.42578125" style="297" customWidth="1"/>
    <col min="6928" max="7168" width="9.140625" style="297"/>
    <col min="7169" max="7169" width="10.42578125" style="297" customWidth="1"/>
    <col min="7170" max="7170" width="54.85546875" style="297" customWidth="1"/>
    <col min="7171" max="7171" width="5.7109375" style="297" customWidth="1"/>
    <col min="7172" max="7173" width="8" style="297" customWidth="1"/>
    <col min="7174" max="7174" width="5.140625" style="297" customWidth="1"/>
    <col min="7175" max="7175" width="8" style="297" customWidth="1"/>
    <col min="7176" max="7176" width="9.5703125" style="297" customWidth="1"/>
    <col min="7177" max="7177" width="7.7109375" style="297" customWidth="1"/>
    <col min="7178" max="7178" width="5.85546875" style="297" customWidth="1"/>
    <col min="7179" max="7179" width="6.28515625" style="297" customWidth="1"/>
    <col min="7180" max="7180" width="5.85546875" style="297" customWidth="1"/>
    <col min="7181" max="7181" width="6.5703125" style="297" customWidth="1"/>
    <col min="7182" max="7182" width="6" style="297" customWidth="1"/>
    <col min="7183" max="7183" width="6.42578125" style="297" customWidth="1"/>
    <col min="7184" max="7424" width="9.140625" style="297"/>
    <col min="7425" max="7425" width="10.42578125" style="297" customWidth="1"/>
    <col min="7426" max="7426" width="54.85546875" style="297" customWidth="1"/>
    <col min="7427" max="7427" width="5.7109375" style="297" customWidth="1"/>
    <col min="7428" max="7429" width="8" style="297" customWidth="1"/>
    <col min="7430" max="7430" width="5.140625" style="297" customWidth="1"/>
    <col min="7431" max="7431" width="8" style="297" customWidth="1"/>
    <col min="7432" max="7432" width="9.5703125" style="297" customWidth="1"/>
    <col min="7433" max="7433" width="7.7109375" style="297" customWidth="1"/>
    <col min="7434" max="7434" width="5.85546875" style="297" customWidth="1"/>
    <col min="7435" max="7435" width="6.28515625" style="297" customWidth="1"/>
    <col min="7436" max="7436" width="5.85546875" style="297" customWidth="1"/>
    <col min="7437" max="7437" width="6.5703125" style="297" customWidth="1"/>
    <col min="7438" max="7438" width="6" style="297" customWidth="1"/>
    <col min="7439" max="7439" width="6.42578125" style="297" customWidth="1"/>
    <col min="7440" max="7680" width="9.140625" style="297"/>
    <col min="7681" max="7681" width="10.42578125" style="297" customWidth="1"/>
    <col min="7682" max="7682" width="54.85546875" style="297" customWidth="1"/>
    <col min="7683" max="7683" width="5.7109375" style="297" customWidth="1"/>
    <col min="7684" max="7685" width="8" style="297" customWidth="1"/>
    <col min="7686" max="7686" width="5.140625" style="297" customWidth="1"/>
    <col min="7687" max="7687" width="8" style="297" customWidth="1"/>
    <col min="7688" max="7688" width="9.5703125" style="297" customWidth="1"/>
    <col min="7689" max="7689" width="7.7109375" style="297" customWidth="1"/>
    <col min="7690" max="7690" width="5.85546875" style="297" customWidth="1"/>
    <col min="7691" max="7691" width="6.28515625" style="297" customWidth="1"/>
    <col min="7692" max="7692" width="5.85546875" style="297" customWidth="1"/>
    <col min="7693" max="7693" width="6.5703125" style="297" customWidth="1"/>
    <col min="7694" max="7694" width="6" style="297" customWidth="1"/>
    <col min="7695" max="7695" width="6.42578125" style="297" customWidth="1"/>
    <col min="7696" max="7936" width="9.140625" style="297"/>
    <col min="7937" max="7937" width="10.42578125" style="297" customWidth="1"/>
    <col min="7938" max="7938" width="54.85546875" style="297" customWidth="1"/>
    <col min="7939" max="7939" width="5.7109375" style="297" customWidth="1"/>
    <col min="7940" max="7941" width="8" style="297" customWidth="1"/>
    <col min="7942" max="7942" width="5.140625" style="297" customWidth="1"/>
    <col min="7943" max="7943" width="8" style="297" customWidth="1"/>
    <col min="7944" max="7944" width="9.5703125" style="297" customWidth="1"/>
    <col min="7945" max="7945" width="7.7109375" style="297" customWidth="1"/>
    <col min="7946" max="7946" width="5.85546875" style="297" customWidth="1"/>
    <col min="7947" max="7947" width="6.28515625" style="297" customWidth="1"/>
    <col min="7948" max="7948" width="5.85546875" style="297" customWidth="1"/>
    <col min="7949" max="7949" width="6.5703125" style="297" customWidth="1"/>
    <col min="7950" max="7950" width="6" style="297" customWidth="1"/>
    <col min="7951" max="7951" width="6.42578125" style="297" customWidth="1"/>
    <col min="7952" max="8192" width="9.140625" style="297"/>
    <col min="8193" max="8193" width="10.42578125" style="297" customWidth="1"/>
    <col min="8194" max="8194" width="54.85546875" style="297" customWidth="1"/>
    <col min="8195" max="8195" width="5.7109375" style="297" customWidth="1"/>
    <col min="8196" max="8197" width="8" style="297" customWidth="1"/>
    <col min="8198" max="8198" width="5.140625" style="297" customWidth="1"/>
    <col min="8199" max="8199" width="8" style="297" customWidth="1"/>
    <col min="8200" max="8200" width="9.5703125" style="297" customWidth="1"/>
    <col min="8201" max="8201" width="7.7109375" style="297" customWidth="1"/>
    <col min="8202" max="8202" width="5.85546875" style="297" customWidth="1"/>
    <col min="8203" max="8203" width="6.28515625" style="297" customWidth="1"/>
    <col min="8204" max="8204" width="5.85546875" style="297" customWidth="1"/>
    <col min="8205" max="8205" width="6.5703125" style="297" customWidth="1"/>
    <col min="8206" max="8206" width="6" style="297" customWidth="1"/>
    <col min="8207" max="8207" width="6.42578125" style="297" customWidth="1"/>
    <col min="8208" max="8448" width="9.140625" style="297"/>
    <col min="8449" max="8449" width="10.42578125" style="297" customWidth="1"/>
    <col min="8450" max="8450" width="54.85546875" style="297" customWidth="1"/>
    <col min="8451" max="8451" width="5.7109375" style="297" customWidth="1"/>
    <col min="8452" max="8453" width="8" style="297" customWidth="1"/>
    <col min="8454" max="8454" width="5.140625" style="297" customWidth="1"/>
    <col min="8455" max="8455" width="8" style="297" customWidth="1"/>
    <col min="8456" max="8456" width="9.5703125" style="297" customWidth="1"/>
    <col min="8457" max="8457" width="7.7109375" style="297" customWidth="1"/>
    <col min="8458" max="8458" width="5.85546875" style="297" customWidth="1"/>
    <col min="8459" max="8459" width="6.28515625" style="297" customWidth="1"/>
    <col min="8460" max="8460" width="5.85546875" style="297" customWidth="1"/>
    <col min="8461" max="8461" width="6.5703125" style="297" customWidth="1"/>
    <col min="8462" max="8462" width="6" style="297" customWidth="1"/>
    <col min="8463" max="8463" width="6.42578125" style="297" customWidth="1"/>
    <col min="8464" max="8704" width="9.140625" style="297"/>
    <col min="8705" max="8705" width="10.42578125" style="297" customWidth="1"/>
    <col min="8706" max="8706" width="54.85546875" style="297" customWidth="1"/>
    <col min="8707" max="8707" width="5.7109375" style="297" customWidth="1"/>
    <col min="8708" max="8709" width="8" style="297" customWidth="1"/>
    <col min="8710" max="8710" width="5.140625" style="297" customWidth="1"/>
    <col min="8711" max="8711" width="8" style="297" customWidth="1"/>
    <col min="8712" max="8712" width="9.5703125" style="297" customWidth="1"/>
    <col min="8713" max="8713" width="7.7109375" style="297" customWidth="1"/>
    <col min="8714" max="8714" width="5.85546875" style="297" customWidth="1"/>
    <col min="8715" max="8715" width="6.28515625" style="297" customWidth="1"/>
    <col min="8716" max="8716" width="5.85546875" style="297" customWidth="1"/>
    <col min="8717" max="8717" width="6.5703125" style="297" customWidth="1"/>
    <col min="8718" max="8718" width="6" style="297" customWidth="1"/>
    <col min="8719" max="8719" width="6.42578125" style="297" customWidth="1"/>
    <col min="8720" max="8960" width="9.140625" style="297"/>
    <col min="8961" max="8961" width="10.42578125" style="297" customWidth="1"/>
    <col min="8962" max="8962" width="54.85546875" style="297" customWidth="1"/>
    <col min="8963" max="8963" width="5.7109375" style="297" customWidth="1"/>
    <col min="8964" max="8965" width="8" style="297" customWidth="1"/>
    <col min="8966" max="8966" width="5.140625" style="297" customWidth="1"/>
    <col min="8967" max="8967" width="8" style="297" customWidth="1"/>
    <col min="8968" max="8968" width="9.5703125" style="297" customWidth="1"/>
    <col min="8969" max="8969" width="7.7109375" style="297" customWidth="1"/>
    <col min="8970" max="8970" width="5.85546875" style="297" customWidth="1"/>
    <col min="8971" max="8971" width="6.28515625" style="297" customWidth="1"/>
    <col min="8972" max="8972" width="5.85546875" style="297" customWidth="1"/>
    <col min="8973" max="8973" width="6.5703125" style="297" customWidth="1"/>
    <col min="8974" max="8974" width="6" style="297" customWidth="1"/>
    <col min="8975" max="8975" width="6.42578125" style="297" customWidth="1"/>
    <col min="8976" max="9216" width="9.140625" style="297"/>
    <col min="9217" max="9217" width="10.42578125" style="297" customWidth="1"/>
    <col min="9218" max="9218" width="54.85546875" style="297" customWidth="1"/>
    <col min="9219" max="9219" width="5.7109375" style="297" customWidth="1"/>
    <col min="9220" max="9221" width="8" style="297" customWidth="1"/>
    <col min="9222" max="9222" width="5.140625" style="297" customWidth="1"/>
    <col min="9223" max="9223" width="8" style="297" customWidth="1"/>
    <col min="9224" max="9224" width="9.5703125" style="297" customWidth="1"/>
    <col min="9225" max="9225" width="7.7109375" style="297" customWidth="1"/>
    <col min="9226" max="9226" width="5.85546875" style="297" customWidth="1"/>
    <col min="9227" max="9227" width="6.28515625" style="297" customWidth="1"/>
    <col min="9228" max="9228" width="5.85546875" style="297" customWidth="1"/>
    <col min="9229" max="9229" width="6.5703125" style="297" customWidth="1"/>
    <col min="9230" max="9230" width="6" style="297" customWidth="1"/>
    <col min="9231" max="9231" width="6.42578125" style="297" customWidth="1"/>
    <col min="9232" max="9472" width="9.140625" style="297"/>
    <col min="9473" max="9473" width="10.42578125" style="297" customWidth="1"/>
    <col min="9474" max="9474" width="54.85546875" style="297" customWidth="1"/>
    <col min="9475" max="9475" width="5.7109375" style="297" customWidth="1"/>
    <col min="9476" max="9477" width="8" style="297" customWidth="1"/>
    <col min="9478" max="9478" width="5.140625" style="297" customWidth="1"/>
    <col min="9479" max="9479" width="8" style="297" customWidth="1"/>
    <col min="9480" max="9480" width="9.5703125" style="297" customWidth="1"/>
    <col min="9481" max="9481" width="7.7109375" style="297" customWidth="1"/>
    <col min="9482" max="9482" width="5.85546875" style="297" customWidth="1"/>
    <col min="9483" max="9483" width="6.28515625" style="297" customWidth="1"/>
    <col min="9484" max="9484" width="5.85546875" style="297" customWidth="1"/>
    <col min="9485" max="9485" width="6.5703125" style="297" customWidth="1"/>
    <col min="9486" max="9486" width="6" style="297" customWidth="1"/>
    <col min="9487" max="9487" width="6.42578125" style="297" customWidth="1"/>
    <col min="9488" max="9728" width="9.140625" style="297"/>
    <col min="9729" max="9729" width="10.42578125" style="297" customWidth="1"/>
    <col min="9730" max="9730" width="54.85546875" style="297" customWidth="1"/>
    <col min="9731" max="9731" width="5.7109375" style="297" customWidth="1"/>
    <col min="9732" max="9733" width="8" style="297" customWidth="1"/>
    <col min="9734" max="9734" width="5.140625" style="297" customWidth="1"/>
    <col min="9735" max="9735" width="8" style="297" customWidth="1"/>
    <col min="9736" max="9736" width="9.5703125" style="297" customWidth="1"/>
    <col min="9737" max="9737" width="7.7109375" style="297" customWidth="1"/>
    <col min="9738" max="9738" width="5.85546875" style="297" customWidth="1"/>
    <col min="9739" max="9739" width="6.28515625" style="297" customWidth="1"/>
    <col min="9740" max="9740" width="5.85546875" style="297" customWidth="1"/>
    <col min="9741" max="9741" width="6.5703125" style="297" customWidth="1"/>
    <col min="9742" max="9742" width="6" style="297" customWidth="1"/>
    <col min="9743" max="9743" width="6.42578125" style="297" customWidth="1"/>
    <col min="9744" max="9984" width="9.140625" style="297"/>
    <col min="9985" max="9985" width="10.42578125" style="297" customWidth="1"/>
    <col min="9986" max="9986" width="54.85546875" style="297" customWidth="1"/>
    <col min="9987" max="9987" width="5.7109375" style="297" customWidth="1"/>
    <col min="9988" max="9989" width="8" style="297" customWidth="1"/>
    <col min="9990" max="9990" width="5.140625" style="297" customWidth="1"/>
    <col min="9991" max="9991" width="8" style="297" customWidth="1"/>
    <col min="9992" max="9992" width="9.5703125" style="297" customWidth="1"/>
    <col min="9993" max="9993" width="7.7109375" style="297" customWidth="1"/>
    <col min="9994" max="9994" width="5.85546875" style="297" customWidth="1"/>
    <col min="9995" max="9995" width="6.28515625" style="297" customWidth="1"/>
    <col min="9996" max="9996" width="5.85546875" style="297" customWidth="1"/>
    <col min="9997" max="9997" width="6.5703125" style="297" customWidth="1"/>
    <col min="9998" max="9998" width="6" style="297" customWidth="1"/>
    <col min="9999" max="9999" width="6.42578125" style="297" customWidth="1"/>
    <col min="10000" max="10240" width="9.140625" style="297"/>
    <col min="10241" max="10241" width="10.42578125" style="297" customWidth="1"/>
    <col min="10242" max="10242" width="54.85546875" style="297" customWidth="1"/>
    <col min="10243" max="10243" width="5.7109375" style="297" customWidth="1"/>
    <col min="10244" max="10245" width="8" style="297" customWidth="1"/>
    <col min="10246" max="10246" width="5.140625" style="297" customWidth="1"/>
    <col min="10247" max="10247" width="8" style="297" customWidth="1"/>
    <col min="10248" max="10248" width="9.5703125" style="297" customWidth="1"/>
    <col min="10249" max="10249" width="7.7109375" style="297" customWidth="1"/>
    <col min="10250" max="10250" width="5.85546875" style="297" customWidth="1"/>
    <col min="10251" max="10251" width="6.28515625" style="297" customWidth="1"/>
    <col min="10252" max="10252" width="5.85546875" style="297" customWidth="1"/>
    <col min="10253" max="10253" width="6.5703125" style="297" customWidth="1"/>
    <col min="10254" max="10254" width="6" style="297" customWidth="1"/>
    <col min="10255" max="10255" width="6.42578125" style="297" customWidth="1"/>
    <col min="10256" max="10496" width="9.140625" style="297"/>
    <col min="10497" max="10497" width="10.42578125" style="297" customWidth="1"/>
    <col min="10498" max="10498" width="54.85546875" style="297" customWidth="1"/>
    <col min="10499" max="10499" width="5.7109375" style="297" customWidth="1"/>
    <col min="10500" max="10501" width="8" style="297" customWidth="1"/>
    <col min="10502" max="10502" width="5.140625" style="297" customWidth="1"/>
    <col min="10503" max="10503" width="8" style="297" customWidth="1"/>
    <col min="10504" max="10504" width="9.5703125" style="297" customWidth="1"/>
    <col min="10505" max="10505" width="7.7109375" style="297" customWidth="1"/>
    <col min="10506" max="10506" width="5.85546875" style="297" customWidth="1"/>
    <col min="10507" max="10507" width="6.28515625" style="297" customWidth="1"/>
    <col min="10508" max="10508" width="5.85546875" style="297" customWidth="1"/>
    <col min="10509" max="10509" width="6.5703125" style="297" customWidth="1"/>
    <col min="10510" max="10510" width="6" style="297" customWidth="1"/>
    <col min="10511" max="10511" width="6.42578125" style="297" customWidth="1"/>
    <col min="10512" max="10752" width="9.140625" style="297"/>
    <col min="10753" max="10753" width="10.42578125" style="297" customWidth="1"/>
    <col min="10754" max="10754" width="54.85546875" style="297" customWidth="1"/>
    <col min="10755" max="10755" width="5.7109375" style="297" customWidth="1"/>
    <col min="10756" max="10757" width="8" style="297" customWidth="1"/>
    <col min="10758" max="10758" width="5.140625" style="297" customWidth="1"/>
    <col min="10759" max="10759" width="8" style="297" customWidth="1"/>
    <col min="10760" max="10760" width="9.5703125" style="297" customWidth="1"/>
    <col min="10761" max="10761" width="7.7109375" style="297" customWidth="1"/>
    <col min="10762" max="10762" width="5.85546875" style="297" customWidth="1"/>
    <col min="10763" max="10763" width="6.28515625" style="297" customWidth="1"/>
    <col min="10764" max="10764" width="5.85546875" style="297" customWidth="1"/>
    <col min="10765" max="10765" width="6.5703125" style="297" customWidth="1"/>
    <col min="10766" max="10766" width="6" style="297" customWidth="1"/>
    <col min="10767" max="10767" width="6.42578125" style="297" customWidth="1"/>
    <col min="10768" max="11008" width="9.140625" style="297"/>
    <col min="11009" max="11009" width="10.42578125" style="297" customWidth="1"/>
    <col min="11010" max="11010" width="54.85546875" style="297" customWidth="1"/>
    <col min="11011" max="11011" width="5.7109375" style="297" customWidth="1"/>
    <col min="11012" max="11013" width="8" style="297" customWidth="1"/>
    <col min="11014" max="11014" width="5.140625" style="297" customWidth="1"/>
    <col min="11015" max="11015" width="8" style="297" customWidth="1"/>
    <col min="11016" max="11016" width="9.5703125" style="297" customWidth="1"/>
    <col min="11017" max="11017" width="7.7109375" style="297" customWidth="1"/>
    <col min="11018" max="11018" width="5.85546875" style="297" customWidth="1"/>
    <col min="11019" max="11019" width="6.28515625" style="297" customWidth="1"/>
    <col min="11020" max="11020" width="5.85546875" style="297" customWidth="1"/>
    <col min="11021" max="11021" width="6.5703125" style="297" customWidth="1"/>
    <col min="11022" max="11022" width="6" style="297" customWidth="1"/>
    <col min="11023" max="11023" width="6.42578125" style="297" customWidth="1"/>
    <col min="11024" max="11264" width="9.140625" style="297"/>
    <col min="11265" max="11265" width="10.42578125" style="297" customWidth="1"/>
    <col min="11266" max="11266" width="54.85546875" style="297" customWidth="1"/>
    <col min="11267" max="11267" width="5.7109375" style="297" customWidth="1"/>
    <col min="11268" max="11269" width="8" style="297" customWidth="1"/>
    <col min="11270" max="11270" width="5.140625" style="297" customWidth="1"/>
    <col min="11271" max="11271" width="8" style="297" customWidth="1"/>
    <col min="11272" max="11272" width="9.5703125" style="297" customWidth="1"/>
    <col min="11273" max="11273" width="7.7109375" style="297" customWidth="1"/>
    <col min="11274" max="11274" width="5.85546875" style="297" customWidth="1"/>
    <col min="11275" max="11275" width="6.28515625" style="297" customWidth="1"/>
    <col min="11276" max="11276" width="5.85546875" style="297" customWidth="1"/>
    <col min="11277" max="11277" width="6.5703125" style="297" customWidth="1"/>
    <col min="11278" max="11278" width="6" style="297" customWidth="1"/>
    <col min="11279" max="11279" width="6.42578125" style="297" customWidth="1"/>
    <col min="11280" max="11520" width="9.140625" style="297"/>
    <col min="11521" max="11521" width="10.42578125" style="297" customWidth="1"/>
    <col min="11522" max="11522" width="54.85546875" style="297" customWidth="1"/>
    <col min="11523" max="11523" width="5.7109375" style="297" customWidth="1"/>
    <col min="11524" max="11525" width="8" style="297" customWidth="1"/>
    <col min="11526" max="11526" width="5.140625" style="297" customWidth="1"/>
    <col min="11527" max="11527" width="8" style="297" customWidth="1"/>
    <col min="11528" max="11528" width="9.5703125" style="297" customWidth="1"/>
    <col min="11529" max="11529" width="7.7109375" style="297" customWidth="1"/>
    <col min="11530" max="11530" width="5.85546875" style="297" customWidth="1"/>
    <col min="11531" max="11531" width="6.28515625" style="297" customWidth="1"/>
    <col min="11532" max="11532" width="5.85546875" style="297" customWidth="1"/>
    <col min="11533" max="11533" width="6.5703125" style="297" customWidth="1"/>
    <col min="11534" max="11534" width="6" style="297" customWidth="1"/>
    <col min="11535" max="11535" width="6.42578125" style="297" customWidth="1"/>
    <col min="11536" max="11776" width="9.140625" style="297"/>
    <col min="11777" max="11777" width="10.42578125" style="297" customWidth="1"/>
    <col min="11778" max="11778" width="54.85546875" style="297" customWidth="1"/>
    <col min="11779" max="11779" width="5.7109375" style="297" customWidth="1"/>
    <col min="11780" max="11781" width="8" style="297" customWidth="1"/>
    <col min="11782" max="11782" width="5.140625" style="297" customWidth="1"/>
    <col min="11783" max="11783" width="8" style="297" customWidth="1"/>
    <col min="11784" max="11784" width="9.5703125" style="297" customWidth="1"/>
    <col min="11785" max="11785" width="7.7109375" style="297" customWidth="1"/>
    <col min="11786" max="11786" width="5.85546875" style="297" customWidth="1"/>
    <col min="11787" max="11787" width="6.28515625" style="297" customWidth="1"/>
    <col min="11788" max="11788" width="5.85546875" style="297" customWidth="1"/>
    <col min="11789" max="11789" width="6.5703125" style="297" customWidth="1"/>
    <col min="11790" max="11790" width="6" style="297" customWidth="1"/>
    <col min="11791" max="11791" width="6.42578125" style="297" customWidth="1"/>
    <col min="11792" max="12032" width="9.140625" style="297"/>
    <col min="12033" max="12033" width="10.42578125" style="297" customWidth="1"/>
    <col min="12034" max="12034" width="54.85546875" style="297" customWidth="1"/>
    <col min="12035" max="12035" width="5.7109375" style="297" customWidth="1"/>
    <col min="12036" max="12037" width="8" style="297" customWidth="1"/>
    <col min="12038" max="12038" width="5.140625" style="297" customWidth="1"/>
    <col min="12039" max="12039" width="8" style="297" customWidth="1"/>
    <col min="12040" max="12040" width="9.5703125" style="297" customWidth="1"/>
    <col min="12041" max="12041" width="7.7109375" style="297" customWidth="1"/>
    <col min="12042" max="12042" width="5.85546875" style="297" customWidth="1"/>
    <col min="12043" max="12043" width="6.28515625" style="297" customWidth="1"/>
    <col min="12044" max="12044" width="5.85546875" style="297" customWidth="1"/>
    <col min="12045" max="12045" width="6.5703125" style="297" customWidth="1"/>
    <col min="12046" max="12046" width="6" style="297" customWidth="1"/>
    <col min="12047" max="12047" width="6.42578125" style="297" customWidth="1"/>
    <col min="12048" max="12288" width="9.140625" style="297"/>
    <col min="12289" max="12289" width="10.42578125" style="297" customWidth="1"/>
    <col min="12290" max="12290" width="54.85546875" style="297" customWidth="1"/>
    <col min="12291" max="12291" width="5.7109375" style="297" customWidth="1"/>
    <col min="12292" max="12293" width="8" style="297" customWidth="1"/>
    <col min="12294" max="12294" width="5.140625" style="297" customWidth="1"/>
    <col min="12295" max="12295" width="8" style="297" customWidth="1"/>
    <col min="12296" max="12296" width="9.5703125" style="297" customWidth="1"/>
    <col min="12297" max="12297" width="7.7109375" style="297" customWidth="1"/>
    <col min="12298" max="12298" width="5.85546875" style="297" customWidth="1"/>
    <col min="12299" max="12299" width="6.28515625" style="297" customWidth="1"/>
    <col min="12300" max="12300" width="5.85546875" style="297" customWidth="1"/>
    <col min="12301" max="12301" width="6.5703125" style="297" customWidth="1"/>
    <col min="12302" max="12302" width="6" style="297" customWidth="1"/>
    <col min="12303" max="12303" width="6.42578125" style="297" customWidth="1"/>
    <col min="12304" max="12544" width="9.140625" style="297"/>
    <col min="12545" max="12545" width="10.42578125" style="297" customWidth="1"/>
    <col min="12546" max="12546" width="54.85546875" style="297" customWidth="1"/>
    <col min="12547" max="12547" width="5.7109375" style="297" customWidth="1"/>
    <col min="12548" max="12549" width="8" style="297" customWidth="1"/>
    <col min="12550" max="12550" width="5.140625" style="297" customWidth="1"/>
    <col min="12551" max="12551" width="8" style="297" customWidth="1"/>
    <col min="12552" max="12552" width="9.5703125" style="297" customWidth="1"/>
    <col min="12553" max="12553" width="7.7109375" style="297" customWidth="1"/>
    <col min="12554" max="12554" width="5.85546875" style="297" customWidth="1"/>
    <col min="12555" max="12555" width="6.28515625" style="297" customWidth="1"/>
    <col min="12556" max="12556" width="5.85546875" style="297" customWidth="1"/>
    <col min="12557" max="12557" width="6.5703125" style="297" customWidth="1"/>
    <col min="12558" max="12558" width="6" style="297" customWidth="1"/>
    <col min="12559" max="12559" width="6.42578125" style="297" customWidth="1"/>
    <col min="12560" max="12800" width="9.140625" style="297"/>
    <col min="12801" max="12801" width="10.42578125" style="297" customWidth="1"/>
    <col min="12802" max="12802" width="54.85546875" style="297" customWidth="1"/>
    <col min="12803" max="12803" width="5.7109375" style="297" customWidth="1"/>
    <col min="12804" max="12805" width="8" style="297" customWidth="1"/>
    <col min="12806" max="12806" width="5.140625" style="297" customWidth="1"/>
    <col min="12807" max="12807" width="8" style="297" customWidth="1"/>
    <col min="12808" max="12808" width="9.5703125" style="297" customWidth="1"/>
    <col min="12809" max="12809" width="7.7109375" style="297" customWidth="1"/>
    <col min="12810" max="12810" width="5.85546875" style="297" customWidth="1"/>
    <col min="12811" max="12811" width="6.28515625" style="297" customWidth="1"/>
    <col min="12812" max="12812" width="5.85546875" style="297" customWidth="1"/>
    <col min="12813" max="12813" width="6.5703125" style="297" customWidth="1"/>
    <col min="12814" max="12814" width="6" style="297" customWidth="1"/>
    <col min="12815" max="12815" width="6.42578125" style="297" customWidth="1"/>
    <col min="12816" max="13056" width="9.140625" style="297"/>
    <col min="13057" max="13057" width="10.42578125" style="297" customWidth="1"/>
    <col min="13058" max="13058" width="54.85546875" style="297" customWidth="1"/>
    <col min="13059" max="13059" width="5.7109375" style="297" customWidth="1"/>
    <col min="13060" max="13061" width="8" style="297" customWidth="1"/>
    <col min="13062" max="13062" width="5.140625" style="297" customWidth="1"/>
    <col min="13063" max="13063" width="8" style="297" customWidth="1"/>
    <col min="13064" max="13064" width="9.5703125" style="297" customWidth="1"/>
    <col min="13065" max="13065" width="7.7109375" style="297" customWidth="1"/>
    <col min="13066" max="13066" width="5.85546875" style="297" customWidth="1"/>
    <col min="13067" max="13067" width="6.28515625" style="297" customWidth="1"/>
    <col min="13068" max="13068" width="5.85546875" style="297" customWidth="1"/>
    <col min="13069" max="13069" width="6.5703125" style="297" customWidth="1"/>
    <col min="13070" max="13070" width="6" style="297" customWidth="1"/>
    <col min="13071" max="13071" width="6.42578125" style="297" customWidth="1"/>
    <col min="13072" max="13312" width="9.140625" style="297"/>
    <col min="13313" max="13313" width="10.42578125" style="297" customWidth="1"/>
    <col min="13314" max="13314" width="54.85546875" style="297" customWidth="1"/>
    <col min="13315" max="13315" width="5.7109375" style="297" customWidth="1"/>
    <col min="13316" max="13317" width="8" style="297" customWidth="1"/>
    <col min="13318" max="13318" width="5.140625" style="297" customWidth="1"/>
    <col min="13319" max="13319" width="8" style="297" customWidth="1"/>
    <col min="13320" max="13320" width="9.5703125" style="297" customWidth="1"/>
    <col min="13321" max="13321" width="7.7109375" style="297" customWidth="1"/>
    <col min="13322" max="13322" width="5.85546875" style="297" customWidth="1"/>
    <col min="13323" max="13323" width="6.28515625" style="297" customWidth="1"/>
    <col min="13324" max="13324" width="5.85546875" style="297" customWidth="1"/>
    <col min="13325" max="13325" width="6.5703125" style="297" customWidth="1"/>
    <col min="13326" max="13326" width="6" style="297" customWidth="1"/>
    <col min="13327" max="13327" width="6.42578125" style="297" customWidth="1"/>
    <col min="13328" max="13568" width="9.140625" style="297"/>
    <col min="13569" max="13569" width="10.42578125" style="297" customWidth="1"/>
    <col min="13570" max="13570" width="54.85546875" style="297" customWidth="1"/>
    <col min="13571" max="13571" width="5.7109375" style="297" customWidth="1"/>
    <col min="13572" max="13573" width="8" style="297" customWidth="1"/>
    <col min="13574" max="13574" width="5.140625" style="297" customWidth="1"/>
    <col min="13575" max="13575" width="8" style="297" customWidth="1"/>
    <col min="13576" max="13576" width="9.5703125" style="297" customWidth="1"/>
    <col min="13577" max="13577" width="7.7109375" style="297" customWidth="1"/>
    <col min="13578" max="13578" width="5.85546875" style="297" customWidth="1"/>
    <col min="13579" max="13579" width="6.28515625" style="297" customWidth="1"/>
    <col min="13580" max="13580" width="5.85546875" style="297" customWidth="1"/>
    <col min="13581" max="13581" width="6.5703125" style="297" customWidth="1"/>
    <col min="13582" max="13582" width="6" style="297" customWidth="1"/>
    <col min="13583" max="13583" width="6.42578125" style="297" customWidth="1"/>
    <col min="13584" max="13824" width="9.140625" style="297"/>
    <col min="13825" max="13825" width="10.42578125" style="297" customWidth="1"/>
    <col min="13826" max="13826" width="54.85546875" style="297" customWidth="1"/>
    <col min="13827" max="13827" width="5.7109375" style="297" customWidth="1"/>
    <col min="13828" max="13829" width="8" style="297" customWidth="1"/>
    <col min="13830" max="13830" width="5.140625" style="297" customWidth="1"/>
    <col min="13831" max="13831" width="8" style="297" customWidth="1"/>
    <col min="13832" max="13832" width="9.5703125" style="297" customWidth="1"/>
    <col min="13833" max="13833" width="7.7109375" style="297" customWidth="1"/>
    <col min="13834" max="13834" width="5.85546875" style="297" customWidth="1"/>
    <col min="13835" max="13835" width="6.28515625" style="297" customWidth="1"/>
    <col min="13836" max="13836" width="5.85546875" style="297" customWidth="1"/>
    <col min="13837" max="13837" width="6.5703125" style="297" customWidth="1"/>
    <col min="13838" max="13838" width="6" style="297" customWidth="1"/>
    <col min="13839" max="13839" width="6.42578125" style="297" customWidth="1"/>
    <col min="13840" max="14080" width="9.140625" style="297"/>
    <col min="14081" max="14081" width="10.42578125" style="297" customWidth="1"/>
    <col min="14082" max="14082" width="54.85546875" style="297" customWidth="1"/>
    <col min="14083" max="14083" width="5.7109375" style="297" customWidth="1"/>
    <col min="14084" max="14085" width="8" style="297" customWidth="1"/>
    <col min="14086" max="14086" width="5.140625" style="297" customWidth="1"/>
    <col min="14087" max="14087" width="8" style="297" customWidth="1"/>
    <col min="14088" max="14088" width="9.5703125" style="297" customWidth="1"/>
    <col min="14089" max="14089" width="7.7109375" style="297" customWidth="1"/>
    <col min="14090" max="14090" width="5.85546875" style="297" customWidth="1"/>
    <col min="14091" max="14091" width="6.28515625" style="297" customWidth="1"/>
    <col min="14092" max="14092" width="5.85546875" style="297" customWidth="1"/>
    <col min="14093" max="14093" width="6.5703125" style="297" customWidth="1"/>
    <col min="14094" max="14094" width="6" style="297" customWidth="1"/>
    <col min="14095" max="14095" width="6.42578125" style="297" customWidth="1"/>
    <col min="14096" max="14336" width="9.140625" style="297"/>
    <col min="14337" max="14337" width="10.42578125" style="297" customWidth="1"/>
    <col min="14338" max="14338" width="54.85546875" style="297" customWidth="1"/>
    <col min="14339" max="14339" width="5.7109375" style="297" customWidth="1"/>
    <col min="14340" max="14341" width="8" style="297" customWidth="1"/>
    <col min="14342" max="14342" width="5.140625" style="297" customWidth="1"/>
    <col min="14343" max="14343" width="8" style="297" customWidth="1"/>
    <col min="14344" max="14344" width="9.5703125" style="297" customWidth="1"/>
    <col min="14345" max="14345" width="7.7109375" style="297" customWidth="1"/>
    <col min="14346" max="14346" width="5.85546875" style="297" customWidth="1"/>
    <col min="14347" max="14347" width="6.28515625" style="297" customWidth="1"/>
    <col min="14348" max="14348" width="5.85546875" style="297" customWidth="1"/>
    <col min="14349" max="14349" width="6.5703125" style="297" customWidth="1"/>
    <col min="14350" max="14350" width="6" style="297" customWidth="1"/>
    <col min="14351" max="14351" width="6.42578125" style="297" customWidth="1"/>
    <col min="14352" max="14592" width="9.140625" style="297"/>
    <col min="14593" max="14593" width="10.42578125" style="297" customWidth="1"/>
    <col min="14594" max="14594" width="54.85546875" style="297" customWidth="1"/>
    <col min="14595" max="14595" width="5.7109375" style="297" customWidth="1"/>
    <col min="14596" max="14597" width="8" style="297" customWidth="1"/>
    <col min="14598" max="14598" width="5.140625" style="297" customWidth="1"/>
    <col min="14599" max="14599" width="8" style="297" customWidth="1"/>
    <col min="14600" max="14600" width="9.5703125" style="297" customWidth="1"/>
    <col min="14601" max="14601" width="7.7109375" style="297" customWidth="1"/>
    <col min="14602" max="14602" width="5.85546875" style="297" customWidth="1"/>
    <col min="14603" max="14603" width="6.28515625" style="297" customWidth="1"/>
    <col min="14604" max="14604" width="5.85546875" style="297" customWidth="1"/>
    <col min="14605" max="14605" width="6.5703125" style="297" customWidth="1"/>
    <col min="14606" max="14606" width="6" style="297" customWidth="1"/>
    <col min="14607" max="14607" width="6.42578125" style="297" customWidth="1"/>
    <col min="14608" max="14848" width="9.140625" style="297"/>
    <col min="14849" max="14849" width="10.42578125" style="297" customWidth="1"/>
    <col min="14850" max="14850" width="54.85546875" style="297" customWidth="1"/>
    <col min="14851" max="14851" width="5.7109375" style="297" customWidth="1"/>
    <col min="14852" max="14853" width="8" style="297" customWidth="1"/>
    <col min="14854" max="14854" width="5.140625" style="297" customWidth="1"/>
    <col min="14855" max="14855" width="8" style="297" customWidth="1"/>
    <col min="14856" max="14856" width="9.5703125" style="297" customWidth="1"/>
    <col min="14857" max="14857" width="7.7109375" style="297" customWidth="1"/>
    <col min="14858" max="14858" width="5.85546875" style="297" customWidth="1"/>
    <col min="14859" max="14859" width="6.28515625" style="297" customWidth="1"/>
    <col min="14860" max="14860" width="5.85546875" style="297" customWidth="1"/>
    <col min="14861" max="14861" width="6.5703125" style="297" customWidth="1"/>
    <col min="14862" max="14862" width="6" style="297" customWidth="1"/>
    <col min="14863" max="14863" width="6.42578125" style="297" customWidth="1"/>
    <col min="14864" max="15104" width="9.140625" style="297"/>
    <col min="15105" max="15105" width="10.42578125" style="297" customWidth="1"/>
    <col min="15106" max="15106" width="54.85546875" style="297" customWidth="1"/>
    <col min="15107" max="15107" width="5.7109375" style="297" customWidth="1"/>
    <col min="15108" max="15109" width="8" style="297" customWidth="1"/>
    <col min="15110" max="15110" width="5.140625" style="297" customWidth="1"/>
    <col min="15111" max="15111" width="8" style="297" customWidth="1"/>
    <col min="15112" max="15112" width="9.5703125" style="297" customWidth="1"/>
    <col min="15113" max="15113" width="7.7109375" style="297" customWidth="1"/>
    <col min="15114" max="15114" width="5.85546875" style="297" customWidth="1"/>
    <col min="15115" max="15115" width="6.28515625" style="297" customWidth="1"/>
    <col min="15116" max="15116" width="5.85546875" style="297" customWidth="1"/>
    <col min="15117" max="15117" width="6.5703125" style="297" customWidth="1"/>
    <col min="15118" max="15118" width="6" style="297" customWidth="1"/>
    <col min="15119" max="15119" width="6.42578125" style="297" customWidth="1"/>
    <col min="15120" max="15360" width="9.140625" style="297"/>
    <col min="15361" max="15361" width="10.42578125" style="297" customWidth="1"/>
    <col min="15362" max="15362" width="54.85546875" style="297" customWidth="1"/>
    <col min="15363" max="15363" width="5.7109375" style="297" customWidth="1"/>
    <col min="15364" max="15365" width="8" style="297" customWidth="1"/>
    <col min="15366" max="15366" width="5.140625" style="297" customWidth="1"/>
    <col min="15367" max="15367" width="8" style="297" customWidth="1"/>
    <col min="15368" max="15368" width="9.5703125" style="297" customWidth="1"/>
    <col min="15369" max="15369" width="7.7109375" style="297" customWidth="1"/>
    <col min="15370" max="15370" width="5.85546875" style="297" customWidth="1"/>
    <col min="15371" max="15371" width="6.28515625" style="297" customWidth="1"/>
    <col min="15372" max="15372" width="5.85546875" style="297" customWidth="1"/>
    <col min="15373" max="15373" width="6.5703125" style="297" customWidth="1"/>
    <col min="15374" max="15374" width="6" style="297" customWidth="1"/>
    <col min="15375" max="15375" width="6.42578125" style="297" customWidth="1"/>
    <col min="15376" max="15616" width="9.140625" style="297"/>
    <col min="15617" max="15617" width="10.42578125" style="297" customWidth="1"/>
    <col min="15618" max="15618" width="54.85546875" style="297" customWidth="1"/>
    <col min="15619" max="15619" width="5.7109375" style="297" customWidth="1"/>
    <col min="15620" max="15621" width="8" style="297" customWidth="1"/>
    <col min="15622" max="15622" width="5.140625" style="297" customWidth="1"/>
    <col min="15623" max="15623" width="8" style="297" customWidth="1"/>
    <col min="15624" max="15624" width="9.5703125" style="297" customWidth="1"/>
    <col min="15625" max="15625" width="7.7109375" style="297" customWidth="1"/>
    <col min="15626" max="15626" width="5.85546875" style="297" customWidth="1"/>
    <col min="15627" max="15627" width="6.28515625" style="297" customWidth="1"/>
    <col min="15628" max="15628" width="5.85546875" style="297" customWidth="1"/>
    <col min="15629" max="15629" width="6.5703125" style="297" customWidth="1"/>
    <col min="15630" max="15630" width="6" style="297" customWidth="1"/>
    <col min="15631" max="15631" width="6.42578125" style="297" customWidth="1"/>
    <col min="15632" max="15872" width="9.140625" style="297"/>
    <col min="15873" max="15873" width="10.42578125" style="297" customWidth="1"/>
    <col min="15874" max="15874" width="54.85546875" style="297" customWidth="1"/>
    <col min="15875" max="15875" width="5.7109375" style="297" customWidth="1"/>
    <col min="15876" max="15877" width="8" style="297" customWidth="1"/>
    <col min="15878" max="15878" width="5.140625" style="297" customWidth="1"/>
    <col min="15879" max="15879" width="8" style="297" customWidth="1"/>
    <col min="15880" max="15880" width="9.5703125" style="297" customWidth="1"/>
    <col min="15881" max="15881" width="7.7109375" style="297" customWidth="1"/>
    <col min="15882" max="15882" width="5.85546875" style="297" customWidth="1"/>
    <col min="15883" max="15883" width="6.28515625" style="297" customWidth="1"/>
    <col min="15884" max="15884" width="5.85546875" style="297" customWidth="1"/>
    <col min="15885" max="15885" width="6.5703125" style="297" customWidth="1"/>
    <col min="15886" max="15886" width="6" style="297" customWidth="1"/>
    <col min="15887" max="15887" width="6.42578125" style="297" customWidth="1"/>
    <col min="15888" max="16128" width="9.140625" style="297"/>
    <col min="16129" max="16129" width="10.42578125" style="297" customWidth="1"/>
    <col min="16130" max="16130" width="54.85546875" style="297" customWidth="1"/>
    <col min="16131" max="16131" width="5.7109375" style="297" customWidth="1"/>
    <col min="16132" max="16133" width="8" style="297" customWidth="1"/>
    <col min="16134" max="16134" width="5.140625" style="297" customWidth="1"/>
    <col min="16135" max="16135" width="8" style="297" customWidth="1"/>
    <col min="16136" max="16136" width="9.5703125" style="297" customWidth="1"/>
    <col min="16137" max="16137" width="7.7109375" style="297" customWidth="1"/>
    <col min="16138" max="16138" width="5.85546875" style="297" customWidth="1"/>
    <col min="16139" max="16139" width="6.28515625" style="297" customWidth="1"/>
    <col min="16140" max="16140" width="5.85546875" style="297" customWidth="1"/>
    <col min="16141" max="16141" width="6.5703125" style="297" customWidth="1"/>
    <col min="16142" max="16142" width="6" style="297" customWidth="1"/>
    <col min="16143" max="16143" width="6.42578125" style="297" customWidth="1"/>
    <col min="16144" max="16384" width="9.140625" style="297"/>
  </cols>
  <sheetData>
    <row r="1" spans="1:8" ht="21" thickTop="1">
      <c r="A1" s="386"/>
      <c r="B1" s="387" t="s">
        <v>3370</v>
      </c>
      <c r="C1" s="388"/>
      <c r="D1" s="389"/>
      <c r="E1" s="390"/>
      <c r="F1" s="391"/>
      <c r="G1" s="392"/>
      <c r="H1" s="393"/>
    </row>
    <row r="2" spans="1:8">
      <c r="A2" s="394"/>
      <c r="B2" s="395" t="s">
        <v>3158</v>
      </c>
      <c r="C2" s="396" t="s">
        <v>2686</v>
      </c>
      <c r="D2" s="397" t="s">
        <v>3159</v>
      </c>
      <c r="E2" s="398" t="s">
        <v>3160</v>
      </c>
      <c r="F2" s="399">
        <v>0</v>
      </c>
      <c r="G2" s="397" t="s">
        <v>3159</v>
      </c>
      <c r="H2" s="398" t="s">
        <v>3160</v>
      </c>
    </row>
    <row r="3" spans="1:8">
      <c r="A3" s="400"/>
      <c r="B3" s="401" t="s">
        <v>3371</v>
      </c>
      <c r="C3" s="402"/>
      <c r="D3" s="403"/>
      <c r="E3" s="404"/>
      <c r="F3" s="405"/>
      <c r="G3" s="403"/>
      <c r="H3" s="404"/>
    </row>
    <row r="4" spans="1:8" ht="13.2">
      <c r="A4" s="400"/>
      <c r="B4" s="406" t="s">
        <v>3307</v>
      </c>
      <c r="C4" s="407"/>
      <c r="D4" s="407"/>
      <c r="E4" s="408"/>
      <c r="F4" s="409"/>
      <c r="G4" s="407"/>
      <c r="H4" s="408"/>
    </row>
    <row r="5" spans="1:8">
      <c r="A5" s="410" t="s">
        <v>3176</v>
      </c>
      <c r="B5" s="355" t="s">
        <v>3308</v>
      </c>
      <c r="C5" s="327">
        <f>100+65*3*2</f>
        <v>490</v>
      </c>
      <c r="D5" s="356"/>
      <c r="E5" s="318">
        <f>C5*D5</f>
        <v>0</v>
      </c>
      <c r="F5" s="319">
        <f>$F$2</f>
        <v>0</v>
      </c>
      <c r="G5" s="317">
        <f>D5*(1-F5)</f>
        <v>0</v>
      </c>
      <c r="H5" s="318">
        <f>C5*G5</f>
        <v>0</v>
      </c>
    </row>
    <row r="6" spans="1:8">
      <c r="A6" s="410" t="s">
        <v>3176</v>
      </c>
      <c r="B6" s="355" t="s">
        <v>3309</v>
      </c>
      <c r="C6" s="327">
        <f t="shared" ref="C6:C14" si="0">$C$5</f>
        <v>490</v>
      </c>
      <c r="D6" s="356"/>
      <c r="E6" s="318">
        <f t="shared" ref="E6:E13" si="1">C6*D6</f>
        <v>0</v>
      </c>
      <c r="F6" s="319">
        <f t="shared" ref="F6:F15" si="2">$F$2</f>
        <v>0</v>
      </c>
      <c r="G6" s="317">
        <f t="shared" ref="G6:G13" si="3">D6*(1-F6)</f>
        <v>0</v>
      </c>
      <c r="H6" s="318">
        <f t="shared" ref="H6:H13" si="4">C6*G6</f>
        <v>0</v>
      </c>
    </row>
    <row r="7" spans="1:8">
      <c r="A7" s="410" t="s">
        <v>3176</v>
      </c>
      <c r="B7" s="355" t="s">
        <v>3310</v>
      </c>
      <c r="C7" s="327">
        <f t="shared" si="0"/>
        <v>490</v>
      </c>
      <c r="D7" s="356"/>
      <c r="E7" s="318">
        <f t="shared" si="1"/>
        <v>0</v>
      </c>
      <c r="F7" s="319">
        <f t="shared" si="2"/>
        <v>0</v>
      </c>
      <c r="G7" s="317">
        <f t="shared" si="3"/>
        <v>0</v>
      </c>
      <c r="H7" s="318">
        <f t="shared" si="4"/>
        <v>0</v>
      </c>
    </row>
    <row r="8" spans="1:8">
      <c r="A8" s="410" t="s">
        <v>3176</v>
      </c>
      <c r="B8" s="355" t="s">
        <v>3311</v>
      </c>
      <c r="C8" s="327">
        <f t="shared" si="0"/>
        <v>490</v>
      </c>
      <c r="D8" s="356"/>
      <c r="E8" s="318">
        <f t="shared" si="1"/>
        <v>0</v>
      </c>
      <c r="F8" s="319">
        <f t="shared" si="2"/>
        <v>0</v>
      </c>
      <c r="G8" s="317">
        <f t="shared" si="3"/>
        <v>0</v>
      </c>
      <c r="H8" s="318">
        <f t="shared" si="4"/>
        <v>0</v>
      </c>
    </row>
    <row r="9" spans="1:8">
      <c r="A9" s="410" t="s">
        <v>3176</v>
      </c>
      <c r="B9" s="355" t="s">
        <v>3312</v>
      </c>
      <c r="C9" s="327">
        <f t="shared" si="0"/>
        <v>490</v>
      </c>
      <c r="D9" s="356"/>
      <c r="E9" s="318">
        <f t="shared" si="1"/>
        <v>0</v>
      </c>
      <c r="F9" s="319">
        <f t="shared" si="2"/>
        <v>0</v>
      </c>
      <c r="G9" s="317">
        <f t="shared" si="3"/>
        <v>0</v>
      </c>
      <c r="H9" s="318">
        <f t="shared" si="4"/>
        <v>0</v>
      </c>
    </row>
    <row r="10" spans="1:8">
      <c r="A10" s="410" t="s">
        <v>3313</v>
      </c>
      <c r="B10" s="355" t="s">
        <v>3314</v>
      </c>
      <c r="C10" s="327">
        <f t="shared" si="0"/>
        <v>490</v>
      </c>
      <c r="D10" s="356"/>
      <c r="E10" s="318">
        <f t="shared" si="1"/>
        <v>0</v>
      </c>
      <c r="F10" s="319">
        <f t="shared" si="2"/>
        <v>0</v>
      </c>
      <c r="G10" s="317">
        <f t="shared" si="3"/>
        <v>0</v>
      </c>
      <c r="H10" s="318">
        <f t="shared" si="4"/>
        <v>0</v>
      </c>
    </row>
    <row r="11" spans="1:8">
      <c r="A11" s="410" t="s">
        <v>3176</v>
      </c>
      <c r="B11" s="355" t="s">
        <v>3315</v>
      </c>
      <c r="C11" s="327">
        <f t="shared" si="0"/>
        <v>490</v>
      </c>
      <c r="D11" s="356"/>
      <c r="E11" s="318">
        <f t="shared" si="1"/>
        <v>0</v>
      </c>
      <c r="F11" s="319">
        <f t="shared" si="2"/>
        <v>0</v>
      </c>
      <c r="G11" s="317">
        <f t="shared" si="3"/>
        <v>0</v>
      </c>
      <c r="H11" s="318">
        <f t="shared" si="4"/>
        <v>0</v>
      </c>
    </row>
    <row r="12" spans="1:8">
      <c r="A12" s="410" t="s">
        <v>3176</v>
      </c>
      <c r="B12" s="355" t="s">
        <v>3316</v>
      </c>
      <c r="C12" s="327">
        <f t="shared" si="0"/>
        <v>490</v>
      </c>
      <c r="D12" s="356"/>
      <c r="E12" s="318">
        <f t="shared" si="1"/>
        <v>0</v>
      </c>
      <c r="F12" s="319">
        <f t="shared" si="2"/>
        <v>0</v>
      </c>
      <c r="G12" s="317">
        <f t="shared" si="3"/>
        <v>0</v>
      </c>
      <c r="H12" s="318">
        <f t="shared" si="4"/>
        <v>0</v>
      </c>
    </row>
    <row r="13" spans="1:8">
      <c r="A13" s="410" t="s">
        <v>3293</v>
      </c>
      <c r="B13" s="355" t="s">
        <v>3317</v>
      </c>
      <c r="C13" s="327">
        <f t="shared" si="0"/>
        <v>490</v>
      </c>
      <c r="D13" s="356"/>
      <c r="E13" s="318">
        <f t="shared" si="1"/>
        <v>0</v>
      </c>
      <c r="F13" s="319">
        <f t="shared" si="2"/>
        <v>0</v>
      </c>
      <c r="G13" s="317">
        <f t="shared" si="3"/>
        <v>0</v>
      </c>
      <c r="H13" s="318">
        <f t="shared" si="4"/>
        <v>0</v>
      </c>
    </row>
    <row r="14" spans="1:8">
      <c r="A14" s="410" t="s">
        <v>3176</v>
      </c>
      <c r="B14" s="355" t="s">
        <v>3318</v>
      </c>
      <c r="C14" s="327">
        <f t="shared" si="0"/>
        <v>490</v>
      </c>
      <c r="D14" s="356"/>
      <c r="E14" s="318">
        <f>C14*D14</f>
        <v>0</v>
      </c>
      <c r="F14" s="319">
        <f t="shared" si="2"/>
        <v>0</v>
      </c>
      <c r="G14" s="317">
        <f>D14*(1-F14)</f>
        <v>0</v>
      </c>
      <c r="H14" s="318">
        <f>C14*G14</f>
        <v>0</v>
      </c>
    </row>
    <row r="15" spans="1:8">
      <c r="A15" s="410" t="s">
        <v>3176</v>
      </c>
      <c r="B15" s="355" t="s">
        <v>3319</v>
      </c>
      <c r="C15" s="327">
        <v>0</v>
      </c>
      <c r="D15" s="356"/>
      <c r="E15" s="318">
        <f>C15*D15</f>
        <v>0</v>
      </c>
      <c r="F15" s="319">
        <f t="shared" si="2"/>
        <v>0</v>
      </c>
      <c r="G15" s="317">
        <f>D15*(1-F15)</f>
        <v>0</v>
      </c>
      <c r="H15" s="318">
        <f>C15*G15</f>
        <v>0</v>
      </c>
    </row>
    <row r="16" spans="1:8">
      <c r="A16" s="410"/>
      <c r="B16" s="411" t="s">
        <v>3320</v>
      </c>
      <c r="C16" s="412"/>
      <c r="D16" s="413">
        <f>SUM(D5:D15)</f>
        <v>0</v>
      </c>
      <c r="E16" s="414"/>
      <c r="F16" s="415"/>
      <c r="G16" s="413"/>
      <c r="H16" s="414"/>
    </row>
    <row r="17" spans="1:8" ht="13.2">
      <c r="A17" s="410"/>
      <c r="B17" s="355"/>
      <c r="C17" s="407"/>
      <c r="D17" s="416"/>
      <c r="E17" s="408"/>
      <c r="F17" s="409"/>
      <c r="G17" s="416"/>
      <c r="H17" s="408"/>
    </row>
    <row r="18" spans="1:8" ht="13.2">
      <c r="A18" s="400"/>
      <c r="B18" s="406" t="s">
        <v>3321</v>
      </c>
      <c r="C18" s="407"/>
      <c r="D18" s="407"/>
      <c r="E18" s="408"/>
      <c r="F18" s="409"/>
      <c r="G18" s="407"/>
      <c r="H18" s="408"/>
    </row>
    <row r="19" spans="1:8">
      <c r="A19" s="410" t="s">
        <v>3322</v>
      </c>
      <c r="B19" s="355" t="s">
        <v>3323</v>
      </c>
      <c r="C19" s="327">
        <v>20</v>
      </c>
      <c r="D19" s="356"/>
      <c r="E19" s="318">
        <f>C19*D19</f>
        <v>0</v>
      </c>
      <c r="F19" s="319">
        <f>$F$2</f>
        <v>0</v>
      </c>
      <c r="G19" s="317">
        <f>D19*(1-F19)</f>
        <v>0</v>
      </c>
      <c r="H19" s="318">
        <f>C19*G19</f>
        <v>0</v>
      </c>
    </row>
    <row r="20" spans="1:8">
      <c r="A20" s="410" t="s">
        <v>3200</v>
      </c>
      <c r="B20" s="355" t="s">
        <v>3324</v>
      </c>
      <c r="C20" s="327">
        <f>C19</f>
        <v>20</v>
      </c>
      <c r="D20" s="356"/>
      <c r="E20" s="318">
        <f>C20*D20</f>
        <v>0</v>
      </c>
      <c r="F20" s="319">
        <f>$F$2</f>
        <v>0</v>
      </c>
      <c r="G20" s="317">
        <f>D20*(1-F20)</f>
        <v>0</v>
      </c>
      <c r="H20" s="318">
        <f>C20*G20</f>
        <v>0</v>
      </c>
    </row>
    <row r="21" spans="1:8">
      <c r="A21" s="410" t="s">
        <v>3176</v>
      </c>
      <c r="B21" s="355" t="s">
        <v>3325</v>
      </c>
      <c r="C21" s="327">
        <f>C19</f>
        <v>20</v>
      </c>
      <c r="D21" s="356"/>
      <c r="E21" s="318">
        <f>C21*D21</f>
        <v>0</v>
      </c>
      <c r="F21" s="319">
        <f>$F$2</f>
        <v>0</v>
      </c>
      <c r="G21" s="317">
        <f>D21*(1-F21)</f>
        <v>0</v>
      </c>
      <c r="H21" s="318">
        <f>C21*G21</f>
        <v>0</v>
      </c>
    </row>
    <row r="22" spans="1:8">
      <c r="A22" s="410"/>
      <c r="B22" s="411" t="s">
        <v>3326</v>
      </c>
      <c r="C22" s="412"/>
      <c r="D22" s="413">
        <f>SUM(D19:D21)</f>
        <v>0</v>
      </c>
      <c r="E22" s="414"/>
      <c r="F22" s="415"/>
      <c r="G22" s="413"/>
      <c r="H22" s="414"/>
    </row>
    <row r="23" spans="1:8">
      <c r="A23" s="410"/>
      <c r="B23" s="355"/>
      <c r="C23" s="327"/>
      <c r="D23" s="356"/>
      <c r="E23" s="408"/>
      <c r="F23" s="409"/>
      <c r="G23" s="356"/>
      <c r="H23" s="408"/>
    </row>
    <row r="24" spans="1:8" ht="13.2">
      <c r="A24" s="400"/>
      <c r="B24" s="406" t="s">
        <v>3327</v>
      </c>
      <c r="C24" s="407"/>
      <c r="D24" s="407"/>
      <c r="E24" s="408"/>
      <c r="F24" s="409"/>
      <c r="G24" s="407"/>
      <c r="H24" s="408"/>
    </row>
    <row r="25" spans="1:8">
      <c r="A25" s="417" t="s">
        <v>3200</v>
      </c>
      <c r="B25" s="315" t="s">
        <v>3328</v>
      </c>
      <c r="C25" s="326">
        <v>1</v>
      </c>
      <c r="E25" s="318">
        <f t="shared" ref="E25:E32" si="5">C25*D25</f>
        <v>0</v>
      </c>
      <c r="F25" s="319">
        <f>$F$2</f>
        <v>0</v>
      </c>
      <c r="G25" s="317">
        <f t="shared" ref="G25:G32" si="6">D25*(1-F25)</f>
        <v>0</v>
      </c>
      <c r="H25" s="318">
        <f t="shared" ref="H25:H32" si="7">C25*G25</f>
        <v>0</v>
      </c>
    </row>
    <row r="26" spans="1:8">
      <c r="A26" s="418" t="s">
        <v>3329</v>
      </c>
      <c r="B26" s="355" t="s">
        <v>3330</v>
      </c>
      <c r="C26" s="327">
        <v>0</v>
      </c>
      <c r="D26" s="356"/>
      <c r="E26" s="318">
        <f t="shared" si="5"/>
        <v>0</v>
      </c>
      <c r="F26" s="319">
        <f t="shared" ref="F26:F45" si="8">$F$2</f>
        <v>0</v>
      </c>
      <c r="G26" s="317">
        <f t="shared" si="6"/>
        <v>0</v>
      </c>
      <c r="H26" s="318">
        <f t="shared" si="7"/>
        <v>0</v>
      </c>
    </row>
    <row r="27" spans="1:8">
      <c r="A27" s="418" t="s">
        <v>3331</v>
      </c>
      <c r="B27" s="355" t="s">
        <v>3332</v>
      </c>
      <c r="C27" s="327">
        <v>0</v>
      </c>
      <c r="D27" s="356"/>
      <c r="E27" s="318">
        <f t="shared" si="5"/>
        <v>0</v>
      </c>
      <c r="F27" s="319">
        <f t="shared" si="8"/>
        <v>0</v>
      </c>
      <c r="G27" s="317">
        <f t="shared" si="6"/>
        <v>0</v>
      </c>
      <c r="H27" s="318">
        <f t="shared" si="7"/>
        <v>0</v>
      </c>
    </row>
    <row r="28" spans="1:8">
      <c r="A28" s="418" t="s">
        <v>3333</v>
      </c>
      <c r="B28" s="355" t="s">
        <v>3334</v>
      </c>
      <c r="C28" s="327">
        <v>0</v>
      </c>
      <c r="D28" s="356"/>
      <c r="E28" s="318">
        <f t="shared" si="5"/>
        <v>0</v>
      </c>
      <c r="F28" s="319">
        <f t="shared" si="8"/>
        <v>0</v>
      </c>
      <c r="G28" s="317">
        <f t="shared" si="6"/>
        <v>0</v>
      </c>
      <c r="H28" s="318">
        <f t="shared" si="7"/>
        <v>0</v>
      </c>
    </row>
    <row r="29" spans="1:8">
      <c r="A29" s="418" t="s">
        <v>3335</v>
      </c>
      <c r="B29" s="355" t="s">
        <v>3336</v>
      </c>
      <c r="C29" s="327">
        <v>6</v>
      </c>
      <c r="D29" s="356"/>
      <c r="E29" s="318">
        <f t="shared" si="5"/>
        <v>0</v>
      </c>
      <c r="F29" s="319">
        <f t="shared" si="8"/>
        <v>0</v>
      </c>
      <c r="G29" s="317">
        <f t="shared" si="6"/>
        <v>0</v>
      </c>
      <c r="H29" s="318">
        <f t="shared" si="7"/>
        <v>0</v>
      </c>
    </row>
    <row r="30" spans="1:8">
      <c r="A30" s="354" t="s">
        <v>3337</v>
      </c>
      <c r="B30" s="355" t="s">
        <v>3338</v>
      </c>
      <c r="C30" s="327">
        <v>0</v>
      </c>
      <c r="D30" s="356"/>
      <c r="E30" s="318">
        <f t="shared" si="5"/>
        <v>0</v>
      </c>
      <c r="F30" s="319">
        <f t="shared" si="8"/>
        <v>0</v>
      </c>
      <c r="G30" s="317">
        <f t="shared" si="6"/>
        <v>0</v>
      </c>
      <c r="H30" s="318">
        <f t="shared" si="7"/>
        <v>0</v>
      </c>
    </row>
    <row r="31" spans="1:8">
      <c r="A31" s="354" t="s">
        <v>3339</v>
      </c>
      <c r="B31" s="355" t="s">
        <v>3340</v>
      </c>
      <c r="C31" s="327">
        <v>6</v>
      </c>
      <c r="D31" s="356"/>
      <c r="E31" s="318">
        <f t="shared" si="5"/>
        <v>0</v>
      </c>
      <c r="F31" s="319">
        <f t="shared" si="8"/>
        <v>0</v>
      </c>
      <c r="G31" s="317">
        <f t="shared" si="6"/>
        <v>0</v>
      </c>
      <c r="H31" s="318">
        <f t="shared" si="7"/>
        <v>0</v>
      </c>
    </row>
    <row r="32" spans="1:8">
      <c r="A32" s="410" t="s">
        <v>3341</v>
      </c>
      <c r="B32" s="355" t="s">
        <v>3342</v>
      </c>
      <c r="C32" s="327">
        <v>1</v>
      </c>
      <c r="D32" s="356"/>
      <c r="E32" s="318">
        <f t="shared" si="5"/>
        <v>0</v>
      </c>
      <c r="F32" s="319">
        <f t="shared" si="8"/>
        <v>0</v>
      </c>
      <c r="G32" s="317">
        <f t="shared" si="6"/>
        <v>0</v>
      </c>
      <c r="H32" s="318">
        <f t="shared" si="7"/>
        <v>0</v>
      </c>
    </row>
    <row r="33" spans="1:8">
      <c r="A33" s="419"/>
      <c r="B33" s="355"/>
      <c r="C33" s="327"/>
      <c r="D33" s="356"/>
      <c r="E33" s="318"/>
      <c r="F33" s="319"/>
      <c r="H33" s="318"/>
    </row>
    <row r="34" spans="1:8" ht="13.2">
      <c r="A34" s="400"/>
      <c r="B34" s="406" t="s">
        <v>3321</v>
      </c>
      <c r="C34" s="407"/>
      <c r="D34" s="407"/>
      <c r="E34" s="408"/>
      <c r="F34" s="409"/>
      <c r="G34" s="407"/>
      <c r="H34" s="408"/>
    </row>
    <row r="35" spans="1:8" ht="20.399999999999999">
      <c r="A35" s="410" t="s">
        <v>3343</v>
      </c>
      <c r="B35" s="355" t="s">
        <v>3344</v>
      </c>
      <c r="C35" s="327">
        <v>1</v>
      </c>
      <c r="D35" s="356"/>
      <c r="E35" s="318">
        <f>C35*D35</f>
        <v>0</v>
      </c>
      <c r="F35" s="319">
        <f t="shared" si="8"/>
        <v>0</v>
      </c>
      <c r="G35" s="317">
        <f>D35*(1-F35)</f>
        <v>0</v>
      </c>
      <c r="H35" s="318">
        <f>C35*G35</f>
        <v>0</v>
      </c>
    </row>
    <row r="36" spans="1:8" ht="13.2">
      <c r="A36" s="410"/>
      <c r="B36" s="355"/>
      <c r="C36" s="407"/>
      <c r="D36" s="407"/>
      <c r="E36" s="408"/>
      <c r="F36" s="409"/>
      <c r="G36" s="407"/>
      <c r="H36" s="408"/>
    </row>
    <row r="37" spans="1:8" ht="13.2">
      <c r="A37" s="400"/>
      <c r="B37" s="420" t="s">
        <v>3345</v>
      </c>
      <c r="C37" s="407"/>
      <c r="D37" s="407"/>
      <c r="E37" s="408"/>
      <c r="F37" s="409"/>
      <c r="G37" s="407"/>
      <c r="H37" s="408"/>
    </row>
    <row r="38" spans="1:8">
      <c r="A38" s="320" t="s">
        <v>3273</v>
      </c>
      <c r="B38" s="315" t="s">
        <v>3274</v>
      </c>
      <c r="C38" s="326">
        <v>200</v>
      </c>
      <c r="E38" s="318">
        <f>C38*D38</f>
        <v>0</v>
      </c>
      <c r="F38" s="368">
        <f>$F$2</f>
        <v>0</v>
      </c>
      <c r="G38" s="369">
        <f>D38*(1-F38)</f>
        <v>0</v>
      </c>
      <c r="H38" s="318">
        <f>C38*G38</f>
        <v>0</v>
      </c>
    </row>
    <row r="39" spans="1:8">
      <c r="A39" s="410" t="s">
        <v>3346</v>
      </c>
      <c r="B39" s="355" t="s">
        <v>3347</v>
      </c>
      <c r="C39" s="327">
        <v>200</v>
      </c>
      <c r="D39" s="356"/>
      <c r="E39" s="318">
        <f>C39*D39</f>
        <v>0</v>
      </c>
      <c r="F39" s="319">
        <f t="shared" si="8"/>
        <v>0</v>
      </c>
      <c r="G39" s="317">
        <f>D39*(1-F39)</f>
        <v>0</v>
      </c>
      <c r="H39" s="318">
        <f>C39*G39</f>
        <v>0</v>
      </c>
    </row>
    <row r="40" spans="1:8">
      <c r="A40" s="410" t="s">
        <v>3348</v>
      </c>
      <c r="B40" s="355" t="s">
        <v>3349</v>
      </c>
      <c r="C40" s="327">
        <f>C5*3</f>
        <v>1470</v>
      </c>
      <c r="D40" s="356"/>
      <c r="E40" s="318">
        <f>C40*D40</f>
        <v>0</v>
      </c>
      <c r="F40" s="319">
        <f t="shared" si="8"/>
        <v>0</v>
      </c>
      <c r="G40" s="317">
        <f>D40*(1-F40)</f>
        <v>0</v>
      </c>
      <c r="H40" s="318">
        <f>C40*G40</f>
        <v>0</v>
      </c>
    </row>
    <row r="41" spans="1:8">
      <c r="A41" s="410" t="s">
        <v>3176</v>
      </c>
      <c r="B41" s="355" t="s">
        <v>3350</v>
      </c>
      <c r="C41" s="327">
        <v>200</v>
      </c>
      <c r="D41" s="356"/>
      <c r="E41" s="318">
        <f>C41*D41</f>
        <v>0</v>
      </c>
      <c r="F41" s="319">
        <f t="shared" si="8"/>
        <v>0</v>
      </c>
      <c r="G41" s="317">
        <f>D41*(1-F41)</f>
        <v>0</v>
      </c>
      <c r="H41" s="318">
        <f>C41*G41</f>
        <v>0</v>
      </c>
    </row>
    <row r="42" spans="1:8" ht="13.2">
      <c r="A42" s="410"/>
      <c r="B42" s="355"/>
      <c r="C42" s="407"/>
      <c r="D42" s="416"/>
      <c r="E42" s="408"/>
      <c r="F42" s="409"/>
      <c r="G42" s="407"/>
      <c r="H42" s="408"/>
    </row>
    <row r="43" spans="1:8">
      <c r="A43" s="410" t="s">
        <v>3196</v>
      </c>
      <c r="B43" s="355" t="s">
        <v>3351</v>
      </c>
      <c r="C43" s="356">
        <v>0</v>
      </c>
      <c r="D43" s="356"/>
      <c r="E43" s="318">
        <f>C43*D43</f>
        <v>0</v>
      </c>
      <c r="F43" s="319">
        <f t="shared" si="8"/>
        <v>0</v>
      </c>
      <c r="G43" s="317">
        <f>D43*(1-F43)</f>
        <v>0</v>
      </c>
      <c r="H43" s="318">
        <f>C43*G43</f>
        <v>0</v>
      </c>
    </row>
    <row r="44" spans="1:8">
      <c r="A44" s="410" t="s">
        <v>3196</v>
      </c>
      <c r="B44" s="355" t="s">
        <v>3352</v>
      </c>
      <c r="C44" s="356">
        <f>C5</f>
        <v>490</v>
      </c>
      <c r="D44" s="356"/>
      <c r="E44" s="318">
        <f>C44*D44</f>
        <v>0</v>
      </c>
      <c r="F44" s="319">
        <f t="shared" si="8"/>
        <v>0</v>
      </c>
      <c r="G44" s="317">
        <f>D44*(1-F44)</f>
        <v>0</v>
      </c>
      <c r="H44" s="318">
        <f>C44*G44</f>
        <v>0</v>
      </c>
    </row>
    <row r="45" spans="1:8">
      <c r="A45" s="410" t="s">
        <v>3196</v>
      </c>
      <c r="B45" s="355" t="s">
        <v>3353</v>
      </c>
      <c r="C45" s="356">
        <v>0</v>
      </c>
      <c r="D45" s="356"/>
      <c r="E45" s="318">
        <f>C45*D45</f>
        <v>0</v>
      </c>
      <c r="F45" s="319">
        <f t="shared" si="8"/>
        <v>0</v>
      </c>
      <c r="G45" s="317">
        <f>D45*(1-F45)</f>
        <v>0</v>
      </c>
      <c r="H45" s="318">
        <f>C45*G45</f>
        <v>0</v>
      </c>
    </row>
    <row r="46" spans="1:8" ht="13.2">
      <c r="A46" s="410"/>
      <c r="B46" s="355"/>
      <c r="C46" s="356"/>
      <c r="D46" s="407"/>
      <c r="E46" s="408"/>
      <c r="F46" s="409"/>
      <c r="G46" s="407"/>
      <c r="H46" s="408"/>
    </row>
    <row r="47" spans="1:8" ht="13.2">
      <c r="A47" s="400"/>
      <c r="B47" s="406" t="s">
        <v>3354</v>
      </c>
      <c r="C47" s="407"/>
      <c r="D47" s="407"/>
      <c r="E47" s="408"/>
      <c r="F47" s="409"/>
      <c r="G47" s="407"/>
      <c r="H47" s="408"/>
    </row>
    <row r="48" spans="1:8">
      <c r="A48" s="410" t="s">
        <v>3290</v>
      </c>
      <c r="B48" s="355" t="s">
        <v>3355</v>
      </c>
      <c r="C48" s="327">
        <f>C5</f>
        <v>490</v>
      </c>
      <c r="D48" s="356"/>
      <c r="E48" s="318">
        <f>C48*D48</f>
        <v>0</v>
      </c>
      <c r="F48" s="319">
        <f>$F$2</f>
        <v>0</v>
      </c>
      <c r="G48" s="317">
        <f>D48*(1-F48)</f>
        <v>0</v>
      </c>
      <c r="H48" s="318">
        <f>C48*G48</f>
        <v>0</v>
      </c>
    </row>
    <row r="49" spans="1:8" ht="13.2">
      <c r="A49" s="410"/>
      <c r="B49" s="355"/>
      <c r="C49" s="407"/>
      <c r="D49" s="416"/>
      <c r="E49" s="408"/>
      <c r="F49" s="409"/>
      <c r="G49" s="407"/>
      <c r="H49" s="408"/>
    </row>
    <row r="50" spans="1:8" ht="13.2">
      <c r="A50" s="400"/>
      <c r="B50" s="406" t="s">
        <v>3356</v>
      </c>
      <c r="C50" s="407"/>
      <c r="D50" s="407"/>
      <c r="E50" s="408"/>
      <c r="F50" s="409"/>
      <c r="G50" s="407"/>
      <c r="H50" s="408"/>
    </row>
    <row r="51" spans="1:8" ht="20.399999999999999">
      <c r="A51" s="421" t="s">
        <v>3290</v>
      </c>
      <c r="B51" s="422" t="s">
        <v>3357</v>
      </c>
      <c r="C51" s="423">
        <f>C5</f>
        <v>490</v>
      </c>
      <c r="D51" s="424"/>
      <c r="E51" s="318">
        <f t="shared" ref="E51:E58" si="9">C51*D51</f>
        <v>0</v>
      </c>
      <c r="F51" s="319">
        <v>0</v>
      </c>
      <c r="G51" s="317">
        <f t="shared" ref="G51:G58" si="10">D51*(1-F51)</f>
        <v>0</v>
      </c>
      <c r="H51" s="318">
        <f t="shared" ref="H51:H58" si="11">C51*G51</f>
        <v>0</v>
      </c>
    </row>
    <row r="52" spans="1:8">
      <c r="A52" s="410" t="s">
        <v>3290</v>
      </c>
      <c r="B52" s="355" t="s">
        <v>3358</v>
      </c>
      <c r="C52" s="327">
        <v>1</v>
      </c>
      <c r="D52" s="356"/>
      <c r="E52" s="318">
        <f t="shared" si="9"/>
        <v>0</v>
      </c>
      <c r="F52" s="319">
        <v>0</v>
      </c>
      <c r="G52" s="317">
        <f t="shared" si="10"/>
        <v>0</v>
      </c>
      <c r="H52" s="318">
        <f t="shared" si="11"/>
        <v>0</v>
      </c>
    </row>
    <row r="53" spans="1:8">
      <c r="A53" s="410" t="s">
        <v>3290</v>
      </c>
      <c r="B53" s="355" t="s">
        <v>3359</v>
      </c>
      <c r="C53" s="327">
        <f>C38</f>
        <v>200</v>
      </c>
      <c r="D53" s="356"/>
      <c r="E53" s="318">
        <f t="shared" si="9"/>
        <v>0</v>
      </c>
      <c r="F53" s="319">
        <v>0</v>
      </c>
      <c r="G53" s="317">
        <f t="shared" si="10"/>
        <v>0</v>
      </c>
      <c r="H53" s="318">
        <f t="shared" si="11"/>
        <v>0</v>
      </c>
    </row>
    <row r="54" spans="1:8">
      <c r="A54" s="410" t="s">
        <v>3290</v>
      </c>
      <c r="B54" s="355" t="s">
        <v>3360</v>
      </c>
      <c r="C54" s="327">
        <f>C19</f>
        <v>20</v>
      </c>
      <c r="D54" s="356"/>
      <c r="E54" s="318">
        <f t="shared" si="9"/>
        <v>0</v>
      </c>
      <c r="F54" s="319">
        <v>0</v>
      </c>
      <c r="G54" s="317">
        <f t="shared" si="10"/>
        <v>0</v>
      </c>
      <c r="H54" s="318">
        <f t="shared" si="11"/>
        <v>0</v>
      </c>
    </row>
    <row r="55" spans="1:8">
      <c r="A55" s="410" t="s">
        <v>3290</v>
      </c>
      <c r="B55" s="355" t="s">
        <v>3361</v>
      </c>
      <c r="C55" s="327">
        <f>C35</f>
        <v>1</v>
      </c>
      <c r="D55" s="356"/>
      <c r="E55" s="318">
        <f t="shared" si="9"/>
        <v>0</v>
      </c>
      <c r="F55" s="319">
        <v>0</v>
      </c>
      <c r="G55" s="317">
        <f t="shared" si="10"/>
        <v>0</v>
      </c>
      <c r="H55" s="318">
        <f t="shared" si="11"/>
        <v>0</v>
      </c>
    </row>
    <row r="56" spans="1:8">
      <c r="A56" s="410" t="s">
        <v>3290</v>
      </c>
      <c r="B56" s="355" t="s">
        <v>3362</v>
      </c>
      <c r="C56" s="327">
        <f>C5</f>
        <v>490</v>
      </c>
      <c r="D56" s="356"/>
      <c r="E56" s="318">
        <f t="shared" si="9"/>
        <v>0</v>
      </c>
      <c r="F56" s="319">
        <v>0</v>
      </c>
      <c r="G56" s="317">
        <f t="shared" si="10"/>
        <v>0</v>
      </c>
      <c r="H56" s="318">
        <f t="shared" si="11"/>
        <v>0</v>
      </c>
    </row>
    <row r="57" spans="1:8">
      <c r="A57" s="410" t="s">
        <v>3290</v>
      </c>
      <c r="B57" s="355" t="s">
        <v>3363</v>
      </c>
      <c r="C57" s="327">
        <v>8</v>
      </c>
      <c r="D57" s="356"/>
      <c r="E57" s="318">
        <f t="shared" si="9"/>
        <v>0</v>
      </c>
      <c r="F57" s="319">
        <v>0</v>
      </c>
      <c r="G57" s="317">
        <f t="shared" si="10"/>
        <v>0</v>
      </c>
      <c r="H57" s="318">
        <f t="shared" si="11"/>
        <v>0</v>
      </c>
    </row>
    <row r="58" spans="1:8">
      <c r="A58" s="410" t="s">
        <v>3290</v>
      </c>
      <c r="B58" s="355" t="s">
        <v>3364</v>
      </c>
      <c r="C58" s="327">
        <v>10</v>
      </c>
      <c r="D58" s="356"/>
      <c r="E58" s="318">
        <f t="shared" si="9"/>
        <v>0</v>
      </c>
      <c r="F58" s="319">
        <v>0</v>
      </c>
      <c r="G58" s="317">
        <f t="shared" si="10"/>
        <v>0</v>
      </c>
      <c r="H58" s="318">
        <f t="shared" si="11"/>
        <v>0</v>
      </c>
    </row>
    <row r="59" spans="1:8" ht="13.2">
      <c r="A59" s="410"/>
      <c r="B59" s="355"/>
      <c r="C59" s="407"/>
      <c r="D59" s="407"/>
      <c r="E59" s="408"/>
      <c r="F59" s="409"/>
      <c r="G59" s="407"/>
      <c r="H59" s="408"/>
    </row>
    <row r="60" spans="1:8">
      <c r="A60" s="421"/>
      <c r="B60" s="425" t="s">
        <v>3365</v>
      </c>
      <c r="C60" s="423"/>
      <c r="D60" s="424"/>
      <c r="E60" s="426"/>
      <c r="F60" s="427"/>
      <c r="G60" s="424"/>
      <c r="H60" s="426"/>
    </row>
    <row r="61" spans="1:8">
      <c r="A61" s="410" t="s">
        <v>3296</v>
      </c>
      <c r="B61" s="355" t="s">
        <v>3366</v>
      </c>
      <c r="C61" s="327">
        <v>1</v>
      </c>
      <c r="D61" s="356"/>
      <c r="E61" s="318">
        <f>C61*D61</f>
        <v>0</v>
      </c>
      <c r="F61" s="319">
        <f>$F$2</f>
        <v>0</v>
      </c>
      <c r="G61" s="317">
        <f>D61*(1-F61)</f>
        <v>0</v>
      </c>
      <c r="H61" s="318">
        <f>C61*G61</f>
        <v>0</v>
      </c>
    </row>
    <row r="62" spans="1:8">
      <c r="A62" s="410" t="s">
        <v>3296</v>
      </c>
      <c r="B62" s="355" t="s">
        <v>3367</v>
      </c>
      <c r="C62" s="327">
        <v>1</v>
      </c>
      <c r="D62" s="356"/>
      <c r="E62" s="318">
        <f>C62*D62</f>
        <v>0</v>
      </c>
      <c r="F62" s="319">
        <f>$F$2</f>
        <v>0</v>
      </c>
      <c r="G62" s="317">
        <f>D62*(1-F62)</f>
        <v>0</v>
      </c>
      <c r="H62" s="318">
        <f>C62*G62</f>
        <v>0</v>
      </c>
    </row>
    <row r="63" spans="1:8" ht="13.2">
      <c r="A63" s="428"/>
      <c r="B63" s="429"/>
      <c r="C63" s="407"/>
      <c r="D63" s="416"/>
      <c r="E63" s="408"/>
      <c r="F63" s="409"/>
      <c r="G63" s="407"/>
      <c r="H63" s="408"/>
    </row>
    <row r="64" spans="1:8" ht="10.8" thickBot="1">
      <c r="A64" s="430"/>
      <c r="B64" s="431" t="s">
        <v>3303</v>
      </c>
      <c r="C64" s="432"/>
      <c r="D64" s="433"/>
      <c r="E64" s="434"/>
      <c r="F64" s="435"/>
      <c r="G64" s="433"/>
      <c r="H64" s="434">
        <f>SUM(H3:H63)</f>
        <v>0</v>
      </c>
    </row>
    <row r="65" spans="1:8" ht="11.4" thickTop="1" thickBot="1">
      <c r="A65" s="436"/>
      <c r="B65" s="437" t="s">
        <v>3368</v>
      </c>
      <c r="C65" s="438"/>
      <c r="D65" s="439"/>
      <c r="E65" s="440"/>
      <c r="F65" s="441"/>
      <c r="G65" s="439"/>
      <c r="H65" s="440">
        <v>0</v>
      </c>
    </row>
    <row r="66" spans="1:8" ht="13.8" thickTop="1">
      <c r="A66" s="407"/>
      <c r="B66" s="407"/>
      <c r="C66" s="407"/>
      <c r="D66" s="407"/>
      <c r="E66" s="407"/>
      <c r="F66" s="407"/>
      <c r="G66" s="407"/>
      <c r="H66" s="407"/>
    </row>
    <row r="67" spans="1:8">
      <c r="A67" s="442"/>
      <c r="B67" s="443" t="s">
        <v>3369</v>
      </c>
      <c r="C67" s="412"/>
      <c r="D67" s="444"/>
      <c r="E67" s="444">
        <f>E64/C5</f>
        <v>0</v>
      </c>
      <c r="F67" s="445"/>
      <c r="G67" s="444"/>
      <c r="H67" s="444">
        <f>H64/C5</f>
        <v>0</v>
      </c>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7AED-4FB5-49AB-9B18-8E6EEF777759}">
  <dimension ref="A1:I228"/>
  <sheetViews>
    <sheetView zoomScaleNormal="100" workbookViewId="0">
      <selection activeCell="D142" sqref="D142:D150"/>
    </sheetView>
  </sheetViews>
  <sheetFormatPr defaultColWidth="11.7109375" defaultRowHeight="10.5" customHeight="1"/>
  <cols>
    <col min="1" max="1" width="61.85546875" style="449" customWidth="1"/>
    <col min="2" max="2" width="11.5703125" style="451" customWidth="1"/>
    <col min="3" max="3" width="3.85546875" style="448" customWidth="1"/>
    <col min="4" max="4" width="8.28515625" style="449" customWidth="1"/>
    <col min="5" max="5" width="12.140625" style="450" customWidth="1"/>
    <col min="6" max="6" width="13.5703125" style="449" customWidth="1"/>
    <col min="7" max="7" width="13.7109375" style="449" customWidth="1"/>
    <col min="8" max="9" width="11.42578125" style="407" customWidth="1"/>
    <col min="10" max="256" width="11.7109375" style="449"/>
    <col min="257" max="257" width="61.85546875" style="449" customWidth="1"/>
    <col min="258" max="258" width="11.5703125" style="449" customWidth="1"/>
    <col min="259" max="259" width="3.85546875" style="449" customWidth="1"/>
    <col min="260" max="260" width="8.28515625" style="449" customWidth="1"/>
    <col min="261" max="261" width="12.140625" style="449" customWidth="1"/>
    <col min="262" max="262" width="13.5703125" style="449" customWidth="1"/>
    <col min="263" max="263" width="13.7109375" style="449" customWidth="1"/>
    <col min="264" max="265" width="11.42578125" style="449" customWidth="1"/>
    <col min="266" max="512" width="11.7109375" style="449"/>
    <col min="513" max="513" width="61.85546875" style="449" customWidth="1"/>
    <col min="514" max="514" width="11.5703125" style="449" customWidth="1"/>
    <col min="515" max="515" width="3.85546875" style="449" customWidth="1"/>
    <col min="516" max="516" width="8.28515625" style="449" customWidth="1"/>
    <col min="517" max="517" width="12.140625" style="449" customWidth="1"/>
    <col min="518" max="518" width="13.5703125" style="449" customWidth="1"/>
    <col min="519" max="519" width="13.7109375" style="449" customWidth="1"/>
    <col min="520" max="521" width="11.42578125" style="449" customWidth="1"/>
    <col min="522" max="768" width="11.7109375" style="449"/>
    <col min="769" max="769" width="61.85546875" style="449" customWidth="1"/>
    <col min="770" max="770" width="11.5703125" style="449" customWidth="1"/>
    <col min="771" max="771" width="3.85546875" style="449" customWidth="1"/>
    <col min="772" max="772" width="8.28515625" style="449" customWidth="1"/>
    <col min="773" max="773" width="12.140625" style="449" customWidth="1"/>
    <col min="774" max="774" width="13.5703125" style="449" customWidth="1"/>
    <col min="775" max="775" width="13.7109375" style="449" customWidth="1"/>
    <col min="776" max="777" width="11.42578125" style="449" customWidth="1"/>
    <col min="778" max="1024" width="11.7109375" style="449"/>
    <col min="1025" max="1025" width="61.85546875" style="449" customWidth="1"/>
    <col min="1026" max="1026" width="11.5703125" style="449" customWidth="1"/>
    <col min="1027" max="1027" width="3.85546875" style="449" customWidth="1"/>
    <col min="1028" max="1028" width="8.28515625" style="449" customWidth="1"/>
    <col min="1029" max="1029" width="12.140625" style="449" customWidth="1"/>
    <col min="1030" max="1030" width="13.5703125" style="449" customWidth="1"/>
    <col min="1031" max="1031" width="13.7109375" style="449" customWidth="1"/>
    <col min="1032" max="1033" width="11.42578125" style="449" customWidth="1"/>
    <col min="1034" max="1280" width="11.7109375" style="449"/>
    <col min="1281" max="1281" width="61.85546875" style="449" customWidth="1"/>
    <col min="1282" max="1282" width="11.5703125" style="449" customWidth="1"/>
    <col min="1283" max="1283" width="3.85546875" style="449" customWidth="1"/>
    <col min="1284" max="1284" width="8.28515625" style="449" customWidth="1"/>
    <col min="1285" max="1285" width="12.140625" style="449" customWidth="1"/>
    <col min="1286" max="1286" width="13.5703125" style="449" customWidth="1"/>
    <col min="1287" max="1287" width="13.7109375" style="449" customWidth="1"/>
    <col min="1288" max="1289" width="11.42578125" style="449" customWidth="1"/>
    <col min="1290" max="1536" width="11.7109375" style="449"/>
    <col min="1537" max="1537" width="61.85546875" style="449" customWidth="1"/>
    <col min="1538" max="1538" width="11.5703125" style="449" customWidth="1"/>
    <col min="1539" max="1539" width="3.85546875" style="449" customWidth="1"/>
    <col min="1540" max="1540" width="8.28515625" style="449" customWidth="1"/>
    <col min="1541" max="1541" width="12.140625" style="449" customWidth="1"/>
    <col min="1542" max="1542" width="13.5703125" style="449" customWidth="1"/>
    <col min="1543" max="1543" width="13.7109375" style="449" customWidth="1"/>
    <col min="1544" max="1545" width="11.42578125" style="449" customWidth="1"/>
    <col min="1546" max="1792" width="11.7109375" style="449"/>
    <col min="1793" max="1793" width="61.85546875" style="449" customWidth="1"/>
    <col min="1794" max="1794" width="11.5703125" style="449" customWidth="1"/>
    <col min="1795" max="1795" width="3.85546875" style="449" customWidth="1"/>
    <col min="1796" max="1796" width="8.28515625" style="449" customWidth="1"/>
    <col min="1797" max="1797" width="12.140625" style="449" customWidth="1"/>
    <col min="1798" max="1798" width="13.5703125" style="449" customWidth="1"/>
    <col min="1799" max="1799" width="13.7109375" style="449" customWidth="1"/>
    <col min="1800" max="1801" width="11.42578125" style="449" customWidth="1"/>
    <col min="1802" max="2048" width="11.7109375" style="449"/>
    <col min="2049" max="2049" width="61.85546875" style="449" customWidth="1"/>
    <col min="2050" max="2050" width="11.5703125" style="449" customWidth="1"/>
    <col min="2051" max="2051" width="3.85546875" style="449" customWidth="1"/>
    <col min="2052" max="2052" width="8.28515625" style="449" customWidth="1"/>
    <col min="2053" max="2053" width="12.140625" style="449" customWidth="1"/>
    <col min="2054" max="2054" width="13.5703125" style="449" customWidth="1"/>
    <col min="2055" max="2055" width="13.7109375" style="449" customWidth="1"/>
    <col min="2056" max="2057" width="11.42578125" style="449" customWidth="1"/>
    <col min="2058" max="2304" width="11.7109375" style="449"/>
    <col min="2305" max="2305" width="61.85546875" style="449" customWidth="1"/>
    <col min="2306" max="2306" width="11.5703125" style="449" customWidth="1"/>
    <col min="2307" max="2307" width="3.85546875" style="449" customWidth="1"/>
    <col min="2308" max="2308" width="8.28515625" style="449" customWidth="1"/>
    <col min="2309" max="2309" width="12.140625" style="449" customWidth="1"/>
    <col min="2310" max="2310" width="13.5703125" style="449" customWidth="1"/>
    <col min="2311" max="2311" width="13.7109375" style="449" customWidth="1"/>
    <col min="2312" max="2313" width="11.42578125" style="449" customWidth="1"/>
    <col min="2314" max="2560" width="11.7109375" style="449"/>
    <col min="2561" max="2561" width="61.85546875" style="449" customWidth="1"/>
    <col min="2562" max="2562" width="11.5703125" style="449" customWidth="1"/>
    <col min="2563" max="2563" width="3.85546875" style="449" customWidth="1"/>
    <col min="2564" max="2564" width="8.28515625" style="449" customWidth="1"/>
    <col min="2565" max="2565" width="12.140625" style="449" customWidth="1"/>
    <col min="2566" max="2566" width="13.5703125" style="449" customWidth="1"/>
    <col min="2567" max="2567" width="13.7109375" style="449" customWidth="1"/>
    <col min="2568" max="2569" width="11.42578125" style="449" customWidth="1"/>
    <col min="2570" max="2816" width="11.7109375" style="449"/>
    <col min="2817" max="2817" width="61.85546875" style="449" customWidth="1"/>
    <col min="2818" max="2818" width="11.5703125" style="449" customWidth="1"/>
    <col min="2819" max="2819" width="3.85546875" style="449" customWidth="1"/>
    <col min="2820" max="2820" width="8.28515625" style="449" customWidth="1"/>
    <col min="2821" max="2821" width="12.140625" style="449" customWidth="1"/>
    <col min="2822" max="2822" width="13.5703125" style="449" customWidth="1"/>
    <col min="2823" max="2823" width="13.7109375" style="449" customWidth="1"/>
    <col min="2824" max="2825" width="11.42578125" style="449" customWidth="1"/>
    <col min="2826" max="3072" width="11.7109375" style="449"/>
    <col min="3073" max="3073" width="61.85546875" style="449" customWidth="1"/>
    <col min="3074" max="3074" width="11.5703125" style="449" customWidth="1"/>
    <col min="3075" max="3075" width="3.85546875" style="449" customWidth="1"/>
    <col min="3076" max="3076" width="8.28515625" style="449" customWidth="1"/>
    <col min="3077" max="3077" width="12.140625" style="449" customWidth="1"/>
    <col min="3078" max="3078" width="13.5703125" style="449" customWidth="1"/>
    <col min="3079" max="3079" width="13.7109375" style="449" customWidth="1"/>
    <col min="3080" max="3081" width="11.42578125" style="449" customWidth="1"/>
    <col min="3082" max="3328" width="11.7109375" style="449"/>
    <col min="3329" max="3329" width="61.85546875" style="449" customWidth="1"/>
    <col min="3330" max="3330" width="11.5703125" style="449" customWidth="1"/>
    <col min="3331" max="3331" width="3.85546875" style="449" customWidth="1"/>
    <col min="3332" max="3332" width="8.28515625" style="449" customWidth="1"/>
    <col min="3333" max="3333" width="12.140625" style="449" customWidth="1"/>
    <col min="3334" max="3334" width="13.5703125" style="449" customWidth="1"/>
    <col min="3335" max="3335" width="13.7109375" style="449" customWidth="1"/>
    <col min="3336" max="3337" width="11.42578125" style="449" customWidth="1"/>
    <col min="3338" max="3584" width="11.7109375" style="449"/>
    <col min="3585" max="3585" width="61.85546875" style="449" customWidth="1"/>
    <col min="3586" max="3586" width="11.5703125" style="449" customWidth="1"/>
    <col min="3587" max="3587" width="3.85546875" style="449" customWidth="1"/>
    <col min="3588" max="3588" width="8.28515625" style="449" customWidth="1"/>
    <col min="3589" max="3589" width="12.140625" style="449" customWidth="1"/>
    <col min="3590" max="3590" width="13.5703125" style="449" customWidth="1"/>
    <col min="3591" max="3591" width="13.7109375" style="449" customWidth="1"/>
    <col min="3592" max="3593" width="11.42578125" style="449" customWidth="1"/>
    <col min="3594" max="3840" width="11.7109375" style="449"/>
    <col min="3841" max="3841" width="61.85546875" style="449" customWidth="1"/>
    <col min="3842" max="3842" width="11.5703125" style="449" customWidth="1"/>
    <col min="3843" max="3843" width="3.85546875" style="449" customWidth="1"/>
    <col min="3844" max="3844" width="8.28515625" style="449" customWidth="1"/>
    <col min="3845" max="3845" width="12.140625" style="449" customWidth="1"/>
    <col min="3846" max="3846" width="13.5703125" style="449" customWidth="1"/>
    <col min="3847" max="3847" width="13.7109375" style="449" customWidth="1"/>
    <col min="3848" max="3849" width="11.42578125" style="449" customWidth="1"/>
    <col min="3850" max="4096" width="11.7109375" style="449"/>
    <col min="4097" max="4097" width="61.85546875" style="449" customWidth="1"/>
    <col min="4098" max="4098" width="11.5703125" style="449" customWidth="1"/>
    <col min="4099" max="4099" width="3.85546875" style="449" customWidth="1"/>
    <col min="4100" max="4100" width="8.28515625" style="449" customWidth="1"/>
    <col min="4101" max="4101" width="12.140625" style="449" customWidth="1"/>
    <col min="4102" max="4102" width="13.5703125" style="449" customWidth="1"/>
    <col min="4103" max="4103" width="13.7109375" style="449" customWidth="1"/>
    <col min="4104" max="4105" width="11.42578125" style="449" customWidth="1"/>
    <col min="4106" max="4352" width="11.7109375" style="449"/>
    <col min="4353" max="4353" width="61.85546875" style="449" customWidth="1"/>
    <col min="4354" max="4354" width="11.5703125" style="449" customWidth="1"/>
    <col min="4355" max="4355" width="3.85546875" style="449" customWidth="1"/>
    <col min="4356" max="4356" width="8.28515625" style="449" customWidth="1"/>
    <col min="4357" max="4357" width="12.140625" style="449" customWidth="1"/>
    <col min="4358" max="4358" width="13.5703125" style="449" customWidth="1"/>
    <col min="4359" max="4359" width="13.7109375" style="449" customWidth="1"/>
    <col min="4360" max="4361" width="11.42578125" style="449" customWidth="1"/>
    <col min="4362" max="4608" width="11.7109375" style="449"/>
    <col min="4609" max="4609" width="61.85546875" style="449" customWidth="1"/>
    <col min="4610" max="4610" width="11.5703125" style="449" customWidth="1"/>
    <col min="4611" max="4611" width="3.85546875" style="449" customWidth="1"/>
    <col min="4612" max="4612" width="8.28515625" style="449" customWidth="1"/>
    <col min="4613" max="4613" width="12.140625" style="449" customWidth="1"/>
    <col min="4614" max="4614" width="13.5703125" style="449" customWidth="1"/>
    <col min="4615" max="4615" width="13.7109375" style="449" customWidth="1"/>
    <col min="4616" max="4617" width="11.42578125" style="449" customWidth="1"/>
    <col min="4618" max="4864" width="11.7109375" style="449"/>
    <col min="4865" max="4865" width="61.85546875" style="449" customWidth="1"/>
    <col min="4866" max="4866" width="11.5703125" style="449" customWidth="1"/>
    <col min="4867" max="4867" width="3.85546875" style="449" customWidth="1"/>
    <col min="4868" max="4868" width="8.28515625" style="449" customWidth="1"/>
    <col min="4869" max="4869" width="12.140625" style="449" customWidth="1"/>
    <col min="4870" max="4870" width="13.5703125" style="449" customWidth="1"/>
    <col min="4871" max="4871" width="13.7109375" style="449" customWidth="1"/>
    <col min="4872" max="4873" width="11.42578125" style="449" customWidth="1"/>
    <col min="4874" max="5120" width="11.7109375" style="449"/>
    <col min="5121" max="5121" width="61.85546875" style="449" customWidth="1"/>
    <col min="5122" max="5122" width="11.5703125" style="449" customWidth="1"/>
    <col min="5123" max="5123" width="3.85546875" style="449" customWidth="1"/>
    <col min="5124" max="5124" width="8.28515625" style="449" customWidth="1"/>
    <col min="5125" max="5125" width="12.140625" style="449" customWidth="1"/>
    <col min="5126" max="5126" width="13.5703125" style="449" customWidth="1"/>
    <col min="5127" max="5127" width="13.7109375" style="449" customWidth="1"/>
    <col min="5128" max="5129" width="11.42578125" style="449" customWidth="1"/>
    <col min="5130" max="5376" width="11.7109375" style="449"/>
    <col min="5377" max="5377" width="61.85546875" style="449" customWidth="1"/>
    <col min="5378" max="5378" width="11.5703125" style="449" customWidth="1"/>
    <col min="5379" max="5379" width="3.85546875" style="449" customWidth="1"/>
    <col min="5380" max="5380" width="8.28515625" style="449" customWidth="1"/>
    <col min="5381" max="5381" width="12.140625" style="449" customWidth="1"/>
    <col min="5382" max="5382" width="13.5703125" style="449" customWidth="1"/>
    <col min="5383" max="5383" width="13.7109375" style="449" customWidth="1"/>
    <col min="5384" max="5385" width="11.42578125" style="449" customWidth="1"/>
    <col min="5386" max="5632" width="11.7109375" style="449"/>
    <col min="5633" max="5633" width="61.85546875" style="449" customWidth="1"/>
    <col min="5634" max="5634" width="11.5703125" style="449" customWidth="1"/>
    <col min="5635" max="5635" width="3.85546875" style="449" customWidth="1"/>
    <col min="5636" max="5636" width="8.28515625" style="449" customWidth="1"/>
    <col min="5637" max="5637" width="12.140625" style="449" customWidth="1"/>
    <col min="5638" max="5638" width="13.5703125" style="449" customWidth="1"/>
    <col min="5639" max="5639" width="13.7109375" style="449" customWidth="1"/>
    <col min="5640" max="5641" width="11.42578125" style="449" customWidth="1"/>
    <col min="5642" max="5888" width="11.7109375" style="449"/>
    <col min="5889" max="5889" width="61.85546875" style="449" customWidth="1"/>
    <col min="5890" max="5890" width="11.5703125" style="449" customWidth="1"/>
    <col min="5891" max="5891" width="3.85546875" style="449" customWidth="1"/>
    <col min="5892" max="5892" width="8.28515625" style="449" customWidth="1"/>
    <col min="5893" max="5893" width="12.140625" style="449" customWidth="1"/>
    <col min="5894" max="5894" width="13.5703125" style="449" customWidth="1"/>
    <col min="5895" max="5895" width="13.7109375" style="449" customWidth="1"/>
    <col min="5896" max="5897" width="11.42578125" style="449" customWidth="1"/>
    <col min="5898" max="6144" width="11.7109375" style="449"/>
    <col min="6145" max="6145" width="61.85546875" style="449" customWidth="1"/>
    <col min="6146" max="6146" width="11.5703125" style="449" customWidth="1"/>
    <col min="6147" max="6147" width="3.85546875" style="449" customWidth="1"/>
    <col min="6148" max="6148" width="8.28515625" style="449" customWidth="1"/>
    <col min="6149" max="6149" width="12.140625" style="449" customWidth="1"/>
    <col min="6150" max="6150" width="13.5703125" style="449" customWidth="1"/>
    <col min="6151" max="6151" width="13.7109375" style="449" customWidth="1"/>
    <col min="6152" max="6153" width="11.42578125" style="449" customWidth="1"/>
    <col min="6154" max="6400" width="11.7109375" style="449"/>
    <col min="6401" max="6401" width="61.85546875" style="449" customWidth="1"/>
    <col min="6402" max="6402" width="11.5703125" style="449" customWidth="1"/>
    <col min="6403" max="6403" width="3.85546875" style="449" customWidth="1"/>
    <col min="6404" max="6404" width="8.28515625" style="449" customWidth="1"/>
    <col min="6405" max="6405" width="12.140625" style="449" customWidth="1"/>
    <col min="6406" max="6406" width="13.5703125" style="449" customWidth="1"/>
    <col min="6407" max="6407" width="13.7109375" style="449" customWidth="1"/>
    <col min="6408" max="6409" width="11.42578125" style="449" customWidth="1"/>
    <col min="6410" max="6656" width="11.7109375" style="449"/>
    <col min="6657" max="6657" width="61.85546875" style="449" customWidth="1"/>
    <col min="6658" max="6658" width="11.5703125" style="449" customWidth="1"/>
    <col min="6659" max="6659" width="3.85546875" style="449" customWidth="1"/>
    <col min="6660" max="6660" width="8.28515625" style="449" customWidth="1"/>
    <col min="6661" max="6661" width="12.140625" style="449" customWidth="1"/>
    <col min="6662" max="6662" width="13.5703125" style="449" customWidth="1"/>
    <col min="6663" max="6663" width="13.7109375" style="449" customWidth="1"/>
    <col min="6664" max="6665" width="11.42578125" style="449" customWidth="1"/>
    <col min="6666" max="6912" width="11.7109375" style="449"/>
    <col min="6913" max="6913" width="61.85546875" style="449" customWidth="1"/>
    <col min="6914" max="6914" width="11.5703125" style="449" customWidth="1"/>
    <col min="6915" max="6915" width="3.85546875" style="449" customWidth="1"/>
    <col min="6916" max="6916" width="8.28515625" style="449" customWidth="1"/>
    <col min="6917" max="6917" width="12.140625" style="449" customWidth="1"/>
    <col min="6918" max="6918" width="13.5703125" style="449" customWidth="1"/>
    <col min="6919" max="6919" width="13.7109375" style="449" customWidth="1"/>
    <col min="6920" max="6921" width="11.42578125" style="449" customWidth="1"/>
    <col min="6922" max="7168" width="11.7109375" style="449"/>
    <col min="7169" max="7169" width="61.85546875" style="449" customWidth="1"/>
    <col min="7170" max="7170" width="11.5703125" style="449" customWidth="1"/>
    <col min="7171" max="7171" width="3.85546875" style="449" customWidth="1"/>
    <col min="7172" max="7172" width="8.28515625" style="449" customWidth="1"/>
    <col min="7173" max="7173" width="12.140625" style="449" customWidth="1"/>
    <col min="7174" max="7174" width="13.5703125" style="449" customWidth="1"/>
    <col min="7175" max="7175" width="13.7109375" style="449" customWidth="1"/>
    <col min="7176" max="7177" width="11.42578125" style="449" customWidth="1"/>
    <col min="7178" max="7424" width="11.7109375" style="449"/>
    <col min="7425" max="7425" width="61.85546875" style="449" customWidth="1"/>
    <col min="7426" max="7426" width="11.5703125" style="449" customWidth="1"/>
    <col min="7427" max="7427" width="3.85546875" style="449" customWidth="1"/>
    <col min="7428" max="7428" width="8.28515625" style="449" customWidth="1"/>
    <col min="7429" max="7429" width="12.140625" style="449" customWidth="1"/>
    <col min="7430" max="7430" width="13.5703125" style="449" customWidth="1"/>
    <col min="7431" max="7431" width="13.7109375" style="449" customWidth="1"/>
    <col min="7432" max="7433" width="11.42578125" style="449" customWidth="1"/>
    <col min="7434" max="7680" width="11.7109375" style="449"/>
    <col min="7681" max="7681" width="61.85546875" style="449" customWidth="1"/>
    <col min="7682" max="7682" width="11.5703125" style="449" customWidth="1"/>
    <col min="7683" max="7683" width="3.85546875" style="449" customWidth="1"/>
    <col min="7684" max="7684" width="8.28515625" style="449" customWidth="1"/>
    <col min="7685" max="7685" width="12.140625" style="449" customWidth="1"/>
    <col min="7686" max="7686" width="13.5703125" style="449" customWidth="1"/>
    <col min="7687" max="7687" width="13.7109375" style="449" customWidth="1"/>
    <col min="7688" max="7689" width="11.42578125" style="449" customWidth="1"/>
    <col min="7690" max="7936" width="11.7109375" style="449"/>
    <col min="7937" max="7937" width="61.85546875" style="449" customWidth="1"/>
    <col min="7938" max="7938" width="11.5703125" style="449" customWidth="1"/>
    <col min="7939" max="7939" width="3.85546875" style="449" customWidth="1"/>
    <col min="7940" max="7940" width="8.28515625" style="449" customWidth="1"/>
    <col min="7941" max="7941" width="12.140625" style="449" customWidth="1"/>
    <col min="7942" max="7942" width="13.5703125" style="449" customWidth="1"/>
    <col min="7943" max="7943" width="13.7109375" style="449" customWidth="1"/>
    <col min="7944" max="7945" width="11.42578125" style="449" customWidth="1"/>
    <col min="7946" max="8192" width="11.7109375" style="449"/>
    <col min="8193" max="8193" width="61.85546875" style="449" customWidth="1"/>
    <col min="8194" max="8194" width="11.5703125" style="449" customWidth="1"/>
    <col min="8195" max="8195" width="3.85546875" style="449" customWidth="1"/>
    <col min="8196" max="8196" width="8.28515625" style="449" customWidth="1"/>
    <col min="8197" max="8197" width="12.140625" style="449" customWidth="1"/>
    <col min="8198" max="8198" width="13.5703125" style="449" customWidth="1"/>
    <col min="8199" max="8199" width="13.7109375" style="449" customWidth="1"/>
    <col min="8200" max="8201" width="11.42578125" style="449" customWidth="1"/>
    <col min="8202" max="8448" width="11.7109375" style="449"/>
    <col min="8449" max="8449" width="61.85546875" style="449" customWidth="1"/>
    <col min="8450" max="8450" width="11.5703125" style="449" customWidth="1"/>
    <col min="8451" max="8451" width="3.85546875" style="449" customWidth="1"/>
    <col min="8452" max="8452" width="8.28515625" style="449" customWidth="1"/>
    <col min="8453" max="8453" width="12.140625" style="449" customWidth="1"/>
    <col min="8454" max="8454" width="13.5703125" style="449" customWidth="1"/>
    <col min="8455" max="8455" width="13.7109375" style="449" customWidth="1"/>
    <col min="8456" max="8457" width="11.42578125" style="449" customWidth="1"/>
    <col min="8458" max="8704" width="11.7109375" style="449"/>
    <col min="8705" max="8705" width="61.85546875" style="449" customWidth="1"/>
    <col min="8706" max="8706" width="11.5703125" style="449" customWidth="1"/>
    <col min="8707" max="8707" width="3.85546875" style="449" customWidth="1"/>
    <col min="8708" max="8708" width="8.28515625" style="449" customWidth="1"/>
    <col min="8709" max="8709" width="12.140625" style="449" customWidth="1"/>
    <col min="8710" max="8710" width="13.5703125" style="449" customWidth="1"/>
    <col min="8711" max="8711" width="13.7109375" style="449" customWidth="1"/>
    <col min="8712" max="8713" width="11.42578125" style="449" customWidth="1"/>
    <col min="8714" max="8960" width="11.7109375" style="449"/>
    <col min="8961" max="8961" width="61.85546875" style="449" customWidth="1"/>
    <col min="8962" max="8962" width="11.5703125" style="449" customWidth="1"/>
    <col min="8963" max="8963" width="3.85546875" style="449" customWidth="1"/>
    <col min="8964" max="8964" width="8.28515625" style="449" customWidth="1"/>
    <col min="8965" max="8965" width="12.140625" style="449" customWidth="1"/>
    <col min="8966" max="8966" width="13.5703125" style="449" customWidth="1"/>
    <col min="8967" max="8967" width="13.7109375" style="449" customWidth="1"/>
    <col min="8968" max="8969" width="11.42578125" style="449" customWidth="1"/>
    <col min="8970" max="9216" width="11.7109375" style="449"/>
    <col min="9217" max="9217" width="61.85546875" style="449" customWidth="1"/>
    <col min="9218" max="9218" width="11.5703125" style="449" customWidth="1"/>
    <col min="9219" max="9219" width="3.85546875" style="449" customWidth="1"/>
    <col min="9220" max="9220" width="8.28515625" style="449" customWidth="1"/>
    <col min="9221" max="9221" width="12.140625" style="449" customWidth="1"/>
    <col min="9222" max="9222" width="13.5703125" style="449" customWidth="1"/>
    <col min="9223" max="9223" width="13.7109375" style="449" customWidth="1"/>
    <col min="9224" max="9225" width="11.42578125" style="449" customWidth="1"/>
    <col min="9226" max="9472" width="11.7109375" style="449"/>
    <col min="9473" max="9473" width="61.85546875" style="449" customWidth="1"/>
    <col min="9474" max="9474" width="11.5703125" style="449" customWidth="1"/>
    <col min="9475" max="9475" width="3.85546875" style="449" customWidth="1"/>
    <col min="9476" max="9476" width="8.28515625" style="449" customWidth="1"/>
    <col min="9477" max="9477" width="12.140625" style="449" customWidth="1"/>
    <col min="9478" max="9478" width="13.5703125" style="449" customWidth="1"/>
    <col min="9479" max="9479" width="13.7109375" style="449" customWidth="1"/>
    <col min="9480" max="9481" width="11.42578125" style="449" customWidth="1"/>
    <col min="9482" max="9728" width="11.7109375" style="449"/>
    <col min="9729" max="9729" width="61.85546875" style="449" customWidth="1"/>
    <col min="9730" max="9730" width="11.5703125" style="449" customWidth="1"/>
    <col min="9731" max="9731" width="3.85546875" style="449" customWidth="1"/>
    <col min="9732" max="9732" width="8.28515625" style="449" customWidth="1"/>
    <col min="9733" max="9733" width="12.140625" style="449" customWidth="1"/>
    <col min="9734" max="9734" width="13.5703125" style="449" customWidth="1"/>
    <col min="9735" max="9735" width="13.7109375" style="449" customWidth="1"/>
    <col min="9736" max="9737" width="11.42578125" style="449" customWidth="1"/>
    <col min="9738" max="9984" width="11.7109375" style="449"/>
    <col min="9985" max="9985" width="61.85546875" style="449" customWidth="1"/>
    <col min="9986" max="9986" width="11.5703125" style="449" customWidth="1"/>
    <col min="9987" max="9987" width="3.85546875" style="449" customWidth="1"/>
    <col min="9988" max="9988" width="8.28515625" style="449" customWidth="1"/>
    <col min="9989" max="9989" width="12.140625" style="449" customWidth="1"/>
    <col min="9990" max="9990" width="13.5703125" style="449" customWidth="1"/>
    <col min="9991" max="9991" width="13.7109375" style="449" customWidth="1"/>
    <col min="9992" max="9993" width="11.42578125" style="449" customWidth="1"/>
    <col min="9994" max="10240" width="11.7109375" style="449"/>
    <col min="10241" max="10241" width="61.85546875" style="449" customWidth="1"/>
    <col min="10242" max="10242" width="11.5703125" style="449" customWidth="1"/>
    <col min="10243" max="10243" width="3.85546875" style="449" customWidth="1"/>
    <col min="10244" max="10244" width="8.28515625" style="449" customWidth="1"/>
    <col min="10245" max="10245" width="12.140625" style="449" customWidth="1"/>
    <col min="10246" max="10246" width="13.5703125" style="449" customWidth="1"/>
    <col min="10247" max="10247" width="13.7109375" style="449" customWidth="1"/>
    <col min="10248" max="10249" width="11.42578125" style="449" customWidth="1"/>
    <col min="10250" max="10496" width="11.7109375" style="449"/>
    <col min="10497" max="10497" width="61.85546875" style="449" customWidth="1"/>
    <col min="10498" max="10498" width="11.5703125" style="449" customWidth="1"/>
    <col min="10499" max="10499" width="3.85546875" style="449" customWidth="1"/>
    <col min="10500" max="10500" width="8.28515625" style="449" customWidth="1"/>
    <col min="10501" max="10501" width="12.140625" style="449" customWidth="1"/>
    <col min="10502" max="10502" width="13.5703125" style="449" customWidth="1"/>
    <col min="10503" max="10503" width="13.7109375" style="449" customWidth="1"/>
    <col min="10504" max="10505" width="11.42578125" style="449" customWidth="1"/>
    <col min="10506" max="10752" width="11.7109375" style="449"/>
    <col min="10753" max="10753" width="61.85546875" style="449" customWidth="1"/>
    <col min="10754" max="10754" width="11.5703125" style="449" customWidth="1"/>
    <col min="10755" max="10755" width="3.85546875" style="449" customWidth="1"/>
    <col min="10756" max="10756" width="8.28515625" style="449" customWidth="1"/>
    <col min="10757" max="10757" width="12.140625" style="449" customWidth="1"/>
    <col min="10758" max="10758" width="13.5703125" style="449" customWidth="1"/>
    <col min="10759" max="10759" width="13.7109375" style="449" customWidth="1"/>
    <col min="10760" max="10761" width="11.42578125" style="449" customWidth="1"/>
    <col min="10762" max="11008" width="11.7109375" style="449"/>
    <col min="11009" max="11009" width="61.85546875" style="449" customWidth="1"/>
    <col min="11010" max="11010" width="11.5703125" style="449" customWidth="1"/>
    <col min="11011" max="11011" width="3.85546875" style="449" customWidth="1"/>
    <col min="11012" max="11012" width="8.28515625" style="449" customWidth="1"/>
    <col min="11013" max="11013" width="12.140625" style="449" customWidth="1"/>
    <col min="11014" max="11014" width="13.5703125" style="449" customWidth="1"/>
    <col min="11015" max="11015" width="13.7109375" style="449" customWidth="1"/>
    <col min="11016" max="11017" width="11.42578125" style="449" customWidth="1"/>
    <col min="11018" max="11264" width="11.7109375" style="449"/>
    <col min="11265" max="11265" width="61.85546875" style="449" customWidth="1"/>
    <col min="11266" max="11266" width="11.5703125" style="449" customWidth="1"/>
    <col min="11267" max="11267" width="3.85546875" style="449" customWidth="1"/>
    <col min="11268" max="11268" width="8.28515625" style="449" customWidth="1"/>
    <col min="11269" max="11269" width="12.140625" style="449" customWidth="1"/>
    <col min="11270" max="11270" width="13.5703125" style="449" customWidth="1"/>
    <col min="11271" max="11271" width="13.7109375" style="449" customWidth="1"/>
    <col min="11272" max="11273" width="11.42578125" style="449" customWidth="1"/>
    <col min="11274" max="11520" width="11.7109375" style="449"/>
    <col min="11521" max="11521" width="61.85546875" style="449" customWidth="1"/>
    <col min="11522" max="11522" width="11.5703125" style="449" customWidth="1"/>
    <col min="11523" max="11523" width="3.85546875" style="449" customWidth="1"/>
    <col min="11524" max="11524" width="8.28515625" style="449" customWidth="1"/>
    <col min="11525" max="11525" width="12.140625" style="449" customWidth="1"/>
    <col min="11526" max="11526" width="13.5703125" style="449" customWidth="1"/>
    <col min="11527" max="11527" width="13.7109375" style="449" customWidth="1"/>
    <col min="11528" max="11529" width="11.42578125" style="449" customWidth="1"/>
    <col min="11530" max="11776" width="11.7109375" style="449"/>
    <col min="11777" max="11777" width="61.85546875" style="449" customWidth="1"/>
    <col min="11778" max="11778" width="11.5703125" style="449" customWidth="1"/>
    <col min="11779" max="11779" width="3.85546875" style="449" customWidth="1"/>
    <col min="11780" max="11780" width="8.28515625" style="449" customWidth="1"/>
    <col min="11781" max="11781" width="12.140625" style="449" customWidth="1"/>
    <col min="11782" max="11782" width="13.5703125" style="449" customWidth="1"/>
    <col min="11783" max="11783" width="13.7109375" style="449" customWidth="1"/>
    <col min="11784" max="11785" width="11.42578125" style="449" customWidth="1"/>
    <col min="11786" max="12032" width="11.7109375" style="449"/>
    <col min="12033" max="12033" width="61.85546875" style="449" customWidth="1"/>
    <col min="12034" max="12034" width="11.5703125" style="449" customWidth="1"/>
    <col min="12035" max="12035" width="3.85546875" style="449" customWidth="1"/>
    <col min="12036" max="12036" width="8.28515625" style="449" customWidth="1"/>
    <col min="12037" max="12037" width="12.140625" style="449" customWidth="1"/>
    <col min="12038" max="12038" width="13.5703125" style="449" customWidth="1"/>
    <col min="12039" max="12039" width="13.7109375" style="449" customWidth="1"/>
    <col min="12040" max="12041" width="11.42578125" style="449" customWidth="1"/>
    <col min="12042" max="12288" width="11.7109375" style="449"/>
    <col min="12289" max="12289" width="61.85546875" style="449" customWidth="1"/>
    <col min="12290" max="12290" width="11.5703125" style="449" customWidth="1"/>
    <col min="12291" max="12291" width="3.85546875" style="449" customWidth="1"/>
    <col min="12292" max="12292" width="8.28515625" style="449" customWidth="1"/>
    <col min="12293" max="12293" width="12.140625" style="449" customWidth="1"/>
    <col min="12294" max="12294" width="13.5703125" style="449" customWidth="1"/>
    <col min="12295" max="12295" width="13.7109375" style="449" customWidth="1"/>
    <col min="12296" max="12297" width="11.42578125" style="449" customWidth="1"/>
    <col min="12298" max="12544" width="11.7109375" style="449"/>
    <col min="12545" max="12545" width="61.85546875" style="449" customWidth="1"/>
    <col min="12546" max="12546" width="11.5703125" style="449" customWidth="1"/>
    <col min="12547" max="12547" width="3.85546875" style="449" customWidth="1"/>
    <col min="12548" max="12548" width="8.28515625" style="449" customWidth="1"/>
    <col min="12549" max="12549" width="12.140625" style="449" customWidth="1"/>
    <col min="12550" max="12550" width="13.5703125" style="449" customWidth="1"/>
    <col min="12551" max="12551" width="13.7109375" style="449" customWidth="1"/>
    <col min="12552" max="12553" width="11.42578125" style="449" customWidth="1"/>
    <col min="12554" max="12800" width="11.7109375" style="449"/>
    <col min="12801" max="12801" width="61.85546875" style="449" customWidth="1"/>
    <col min="12802" max="12802" width="11.5703125" style="449" customWidth="1"/>
    <col min="12803" max="12803" width="3.85546875" style="449" customWidth="1"/>
    <col min="12804" max="12804" width="8.28515625" style="449" customWidth="1"/>
    <col min="12805" max="12805" width="12.140625" style="449" customWidth="1"/>
    <col min="12806" max="12806" width="13.5703125" style="449" customWidth="1"/>
    <col min="12807" max="12807" width="13.7109375" style="449" customWidth="1"/>
    <col min="12808" max="12809" width="11.42578125" style="449" customWidth="1"/>
    <col min="12810" max="13056" width="11.7109375" style="449"/>
    <col min="13057" max="13057" width="61.85546875" style="449" customWidth="1"/>
    <col min="13058" max="13058" width="11.5703125" style="449" customWidth="1"/>
    <col min="13059" max="13059" width="3.85546875" style="449" customWidth="1"/>
    <col min="13060" max="13060" width="8.28515625" style="449" customWidth="1"/>
    <col min="13061" max="13061" width="12.140625" style="449" customWidth="1"/>
    <col min="13062" max="13062" width="13.5703125" style="449" customWidth="1"/>
    <col min="13063" max="13063" width="13.7109375" style="449" customWidth="1"/>
    <col min="13064" max="13065" width="11.42578125" style="449" customWidth="1"/>
    <col min="13066" max="13312" width="11.7109375" style="449"/>
    <col min="13313" max="13313" width="61.85546875" style="449" customWidth="1"/>
    <col min="13314" max="13314" width="11.5703125" style="449" customWidth="1"/>
    <col min="13315" max="13315" width="3.85546875" style="449" customWidth="1"/>
    <col min="13316" max="13316" width="8.28515625" style="449" customWidth="1"/>
    <col min="13317" max="13317" width="12.140625" style="449" customWidth="1"/>
    <col min="13318" max="13318" width="13.5703125" style="449" customWidth="1"/>
    <col min="13319" max="13319" width="13.7109375" style="449" customWidth="1"/>
    <col min="13320" max="13321" width="11.42578125" style="449" customWidth="1"/>
    <col min="13322" max="13568" width="11.7109375" style="449"/>
    <col min="13569" max="13569" width="61.85546875" style="449" customWidth="1"/>
    <col min="13570" max="13570" width="11.5703125" style="449" customWidth="1"/>
    <col min="13571" max="13571" width="3.85546875" style="449" customWidth="1"/>
    <col min="13572" max="13572" width="8.28515625" style="449" customWidth="1"/>
    <col min="13573" max="13573" width="12.140625" style="449" customWidth="1"/>
    <col min="13574" max="13574" width="13.5703125" style="449" customWidth="1"/>
    <col min="13575" max="13575" width="13.7109375" style="449" customWidth="1"/>
    <col min="13576" max="13577" width="11.42578125" style="449" customWidth="1"/>
    <col min="13578" max="13824" width="11.7109375" style="449"/>
    <col min="13825" max="13825" width="61.85546875" style="449" customWidth="1"/>
    <col min="13826" max="13826" width="11.5703125" style="449" customWidth="1"/>
    <col min="13827" max="13827" width="3.85546875" style="449" customWidth="1"/>
    <col min="13828" max="13828" width="8.28515625" style="449" customWidth="1"/>
    <col min="13829" max="13829" width="12.140625" style="449" customWidth="1"/>
    <col min="13830" max="13830" width="13.5703125" style="449" customWidth="1"/>
    <col min="13831" max="13831" width="13.7109375" style="449" customWidth="1"/>
    <col min="13832" max="13833" width="11.42578125" style="449" customWidth="1"/>
    <col min="13834" max="14080" width="11.7109375" style="449"/>
    <col min="14081" max="14081" width="61.85546875" style="449" customWidth="1"/>
    <col min="14082" max="14082" width="11.5703125" style="449" customWidth="1"/>
    <col min="14083" max="14083" width="3.85546875" style="449" customWidth="1"/>
    <col min="14084" max="14084" width="8.28515625" style="449" customWidth="1"/>
    <col min="14085" max="14085" width="12.140625" style="449" customWidth="1"/>
    <col min="14086" max="14086" width="13.5703125" style="449" customWidth="1"/>
    <col min="14087" max="14087" width="13.7109375" style="449" customWidth="1"/>
    <col min="14088" max="14089" width="11.42578125" style="449" customWidth="1"/>
    <col min="14090" max="14336" width="11.7109375" style="449"/>
    <col min="14337" max="14337" width="61.85546875" style="449" customWidth="1"/>
    <col min="14338" max="14338" width="11.5703125" style="449" customWidth="1"/>
    <col min="14339" max="14339" width="3.85546875" style="449" customWidth="1"/>
    <col min="14340" max="14340" width="8.28515625" style="449" customWidth="1"/>
    <col min="14341" max="14341" width="12.140625" style="449" customWidth="1"/>
    <col min="14342" max="14342" width="13.5703125" style="449" customWidth="1"/>
    <col min="14343" max="14343" width="13.7109375" style="449" customWidth="1"/>
    <col min="14344" max="14345" width="11.42578125" style="449" customWidth="1"/>
    <col min="14346" max="14592" width="11.7109375" style="449"/>
    <col min="14593" max="14593" width="61.85546875" style="449" customWidth="1"/>
    <col min="14594" max="14594" width="11.5703125" style="449" customWidth="1"/>
    <col min="14595" max="14595" width="3.85546875" style="449" customWidth="1"/>
    <col min="14596" max="14596" width="8.28515625" style="449" customWidth="1"/>
    <col min="14597" max="14597" width="12.140625" style="449" customWidth="1"/>
    <col min="14598" max="14598" width="13.5703125" style="449" customWidth="1"/>
    <col min="14599" max="14599" width="13.7109375" style="449" customWidth="1"/>
    <col min="14600" max="14601" width="11.42578125" style="449" customWidth="1"/>
    <col min="14602" max="14848" width="11.7109375" style="449"/>
    <col min="14849" max="14849" width="61.85546875" style="449" customWidth="1"/>
    <col min="14850" max="14850" width="11.5703125" style="449" customWidth="1"/>
    <col min="14851" max="14851" width="3.85546875" style="449" customWidth="1"/>
    <col min="14852" max="14852" width="8.28515625" style="449" customWidth="1"/>
    <col min="14853" max="14853" width="12.140625" style="449" customWidth="1"/>
    <col min="14854" max="14854" width="13.5703125" style="449" customWidth="1"/>
    <col min="14855" max="14855" width="13.7109375" style="449" customWidth="1"/>
    <col min="14856" max="14857" width="11.42578125" style="449" customWidth="1"/>
    <col min="14858" max="15104" width="11.7109375" style="449"/>
    <col min="15105" max="15105" width="61.85546875" style="449" customWidth="1"/>
    <col min="15106" max="15106" width="11.5703125" style="449" customWidth="1"/>
    <col min="15107" max="15107" width="3.85546875" style="449" customWidth="1"/>
    <col min="15108" max="15108" width="8.28515625" style="449" customWidth="1"/>
    <col min="15109" max="15109" width="12.140625" style="449" customWidth="1"/>
    <col min="15110" max="15110" width="13.5703125" style="449" customWidth="1"/>
    <col min="15111" max="15111" width="13.7109375" style="449" customWidth="1"/>
    <col min="15112" max="15113" width="11.42578125" style="449" customWidth="1"/>
    <col min="15114" max="15360" width="11.7109375" style="449"/>
    <col min="15361" max="15361" width="61.85546875" style="449" customWidth="1"/>
    <col min="15362" max="15362" width="11.5703125" style="449" customWidth="1"/>
    <col min="15363" max="15363" width="3.85546875" style="449" customWidth="1"/>
    <col min="15364" max="15364" width="8.28515625" style="449" customWidth="1"/>
    <col min="15365" max="15365" width="12.140625" style="449" customWidth="1"/>
    <col min="15366" max="15366" width="13.5703125" style="449" customWidth="1"/>
    <col min="15367" max="15367" width="13.7109375" style="449" customWidth="1"/>
    <col min="15368" max="15369" width="11.42578125" style="449" customWidth="1"/>
    <col min="15370" max="15616" width="11.7109375" style="449"/>
    <col min="15617" max="15617" width="61.85546875" style="449" customWidth="1"/>
    <col min="15618" max="15618" width="11.5703125" style="449" customWidth="1"/>
    <col min="15619" max="15619" width="3.85546875" style="449" customWidth="1"/>
    <col min="15620" max="15620" width="8.28515625" style="449" customWidth="1"/>
    <col min="15621" max="15621" width="12.140625" style="449" customWidth="1"/>
    <col min="15622" max="15622" width="13.5703125" style="449" customWidth="1"/>
    <col min="15623" max="15623" width="13.7109375" style="449" customWidth="1"/>
    <col min="15624" max="15625" width="11.42578125" style="449" customWidth="1"/>
    <col min="15626" max="15872" width="11.7109375" style="449"/>
    <col min="15873" max="15873" width="61.85546875" style="449" customWidth="1"/>
    <col min="15874" max="15874" width="11.5703125" style="449" customWidth="1"/>
    <col min="15875" max="15875" width="3.85546875" style="449" customWidth="1"/>
    <col min="15876" max="15876" width="8.28515625" style="449" customWidth="1"/>
    <col min="15877" max="15877" width="12.140625" style="449" customWidth="1"/>
    <col min="15878" max="15878" width="13.5703125" style="449" customWidth="1"/>
    <col min="15879" max="15879" width="13.7109375" style="449" customWidth="1"/>
    <col min="15880" max="15881" width="11.42578125" style="449" customWidth="1"/>
    <col min="15882" max="16128" width="11.7109375" style="449"/>
    <col min="16129" max="16129" width="61.85546875" style="449" customWidth="1"/>
    <col min="16130" max="16130" width="11.5703125" style="449" customWidth="1"/>
    <col min="16131" max="16131" width="3.85546875" style="449" customWidth="1"/>
    <col min="16132" max="16132" width="8.28515625" style="449" customWidth="1"/>
    <col min="16133" max="16133" width="12.140625" style="449" customWidth="1"/>
    <col min="16134" max="16134" width="13.5703125" style="449" customWidth="1"/>
    <col min="16135" max="16135" width="13.7109375" style="449" customWidth="1"/>
    <col min="16136" max="16137" width="11.42578125" style="449" customWidth="1"/>
    <col min="16138" max="16384" width="11.7109375" style="449"/>
  </cols>
  <sheetData>
    <row r="1" spans="1:6" ht="12.9" customHeight="1">
      <c r="A1" s="447" t="s">
        <v>17</v>
      </c>
      <c r="B1" s="447"/>
    </row>
    <row r="2" spans="1:6" ht="12.9" customHeight="1">
      <c r="A2" s="447" t="s">
        <v>3372</v>
      </c>
      <c r="B2" s="447"/>
    </row>
    <row r="3" spans="1:6" ht="12.9" customHeight="1">
      <c r="A3" s="449" t="s">
        <v>3373</v>
      </c>
    </row>
    <row r="4" spans="1:6" ht="12.9" customHeight="1"/>
    <row r="5" spans="1:6" ht="12.9" customHeight="1">
      <c r="A5" s="452" t="s">
        <v>3374</v>
      </c>
      <c r="D5" s="451"/>
    </row>
    <row r="6" spans="1:6" ht="12.9" customHeight="1">
      <c r="A6" s="453" t="s">
        <v>3375</v>
      </c>
      <c r="B6" s="454"/>
      <c r="C6" s="455" t="s">
        <v>2686</v>
      </c>
      <c r="D6" s="453">
        <v>2</v>
      </c>
      <c r="E6" s="456"/>
      <c r="F6" s="456"/>
    </row>
    <row r="7" spans="1:6" ht="12.9" customHeight="1">
      <c r="A7" s="453" t="s">
        <v>3376</v>
      </c>
      <c r="B7" s="454"/>
      <c r="C7" s="455" t="s">
        <v>2686</v>
      </c>
      <c r="D7" s="453">
        <v>2</v>
      </c>
      <c r="E7" s="456"/>
      <c r="F7" s="456"/>
    </row>
    <row r="8" spans="1:6" ht="12.9" customHeight="1">
      <c r="A8" s="457" t="s">
        <v>3377</v>
      </c>
      <c r="B8" s="454"/>
      <c r="C8" s="455" t="s">
        <v>2686</v>
      </c>
      <c r="D8" s="453">
        <v>1</v>
      </c>
      <c r="E8" s="456"/>
      <c r="F8" s="456"/>
    </row>
    <row r="9" spans="1:6" ht="12.9" customHeight="1">
      <c r="A9" s="458" t="s">
        <v>3378</v>
      </c>
      <c r="B9" s="459"/>
      <c r="C9" s="460"/>
      <c r="D9" s="458"/>
      <c r="E9" s="461"/>
      <c r="F9" s="461"/>
    </row>
    <row r="10" spans="1:6" ht="12.9" customHeight="1">
      <c r="A10" s="458" t="s">
        <v>3379</v>
      </c>
      <c r="B10" s="462">
        <v>0.3</v>
      </c>
      <c r="C10" s="455"/>
      <c r="D10" s="454"/>
      <c r="E10" s="461"/>
      <c r="F10" s="461"/>
    </row>
    <row r="11" spans="1:6" ht="12.9" customHeight="1">
      <c r="A11" s="463" t="s">
        <v>3380</v>
      </c>
      <c r="B11" s="454"/>
      <c r="C11" s="455"/>
      <c r="D11" s="454"/>
      <c r="E11" s="456"/>
      <c r="F11" s="464"/>
    </row>
    <row r="12" spans="1:6" ht="12.9" customHeight="1"/>
    <row r="13" spans="1:6" ht="12.9" customHeight="1">
      <c r="A13" s="463" t="s">
        <v>3381</v>
      </c>
      <c r="B13" s="454" t="s">
        <v>3382</v>
      </c>
      <c r="C13" s="455" t="s">
        <v>384</v>
      </c>
      <c r="D13" s="454">
        <v>190</v>
      </c>
      <c r="E13" s="456"/>
      <c r="F13" s="456"/>
    </row>
    <row r="14" spans="1:6" ht="12.9" customHeight="1">
      <c r="A14" s="458" t="s">
        <v>3383</v>
      </c>
      <c r="B14" s="462">
        <v>0.3</v>
      </c>
      <c r="C14" s="455"/>
      <c r="D14" s="454"/>
      <c r="E14" s="461"/>
      <c r="F14" s="461"/>
    </row>
    <row r="15" spans="1:6" ht="12.9" customHeight="1">
      <c r="A15" s="463" t="s">
        <v>3384</v>
      </c>
      <c r="B15" s="465"/>
      <c r="C15" s="455"/>
      <c r="D15" s="465"/>
      <c r="E15" s="464"/>
      <c r="F15" s="464"/>
    </row>
    <row r="16" spans="1:6" ht="12.9" customHeight="1"/>
    <row r="17" spans="1:6" ht="12.9" customHeight="1">
      <c r="A17" s="466" t="s">
        <v>3385</v>
      </c>
    </row>
    <row r="18" spans="1:6" ht="12.9" customHeight="1">
      <c r="A18" s="467" t="s">
        <v>3386</v>
      </c>
      <c r="B18" s="454" t="s">
        <v>3387</v>
      </c>
      <c r="C18" s="455" t="s">
        <v>384</v>
      </c>
      <c r="D18" s="454">
        <v>40</v>
      </c>
      <c r="E18" s="456"/>
      <c r="F18" s="456"/>
    </row>
    <row r="19" spans="1:6" ht="12.9" customHeight="1">
      <c r="A19" s="457"/>
      <c r="B19" s="454" t="s">
        <v>3388</v>
      </c>
      <c r="C19" s="455" t="s">
        <v>384</v>
      </c>
      <c r="D19" s="454">
        <v>3</v>
      </c>
      <c r="E19" s="456"/>
      <c r="F19" s="456"/>
    </row>
    <row r="20" spans="1:6" ht="12.9" customHeight="1">
      <c r="B20" s="454" t="s">
        <v>3389</v>
      </c>
      <c r="C20" s="455" t="s">
        <v>384</v>
      </c>
      <c r="D20" s="454">
        <v>25</v>
      </c>
      <c r="E20" s="456"/>
      <c r="F20" s="456"/>
    </row>
    <row r="21" spans="1:6" ht="12.9" customHeight="1">
      <c r="B21" s="454" t="s">
        <v>3390</v>
      </c>
      <c r="C21" s="455" t="s">
        <v>384</v>
      </c>
      <c r="D21" s="454">
        <v>280</v>
      </c>
      <c r="E21" s="456"/>
      <c r="F21" s="456"/>
    </row>
    <row r="22" spans="1:6" ht="12.9" customHeight="1">
      <c r="A22" s="453"/>
      <c r="B22" s="454" t="s">
        <v>3391</v>
      </c>
      <c r="C22" s="455" t="s">
        <v>384</v>
      </c>
      <c r="D22" s="454">
        <v>150</v>
      </c>
      <c r="E22" s="456"/>
      <c r="F22" s="456"/>
    </row>
    <row r="23" spans="1:6" ht="12.9" customHeight="1">
      <c r="A23" s="453"/>
      <c r="B23" s="454" t="s">
        <v>3392</v>
      </c>
      <c r="C23" s="455" t="s">
        <v>384</v>
      </c>
      <c r="D23" s="454">
        <v>70</v>
      </c>
      <c r="E23" s="456"/>
      <c r="F23" s="456"/>
    </row>
    <row r="24" spans="1:6" ht="12.9" customHeight="1">
      <c r="A24" s="453"/>
      <c r="B24" s="454" t="s">
        <v>3393</v>
      </c>
      <c r="C24" s="455" t="s">
        <v>384</v>
      </c>
      <c r="D24" s="454">
        <v>80</v>
      </c>
      <c r="E24" s="456"/>
      <c r="F24" s="456"/>
    </row>
    <row r="25" spans="1:6" ht="12.9" customHeight="1">
      <c r="A25" s="453"/>
      <c r="B25" s="454" t="s">
        <v>3394</v>
      </c>
      <c r="C25" s="455" t="s">
        <v>384</v>
      </c>
      <c r="D25" s="454">
        <v>190</v>
      </c>
      <c r="E25" s="456"/>
      <c r="F25" s="456"/>
    </row>
    <row r="26" spans="1:6" ht="12.9" customHeight="1">
      <c r="A26" s="453"/>
      <c r="B26" s="454" t="s">
        <v>3395</v>
      </c>
      <c r="C26" s="455" t="s">
        <v>384</v>
      </c>
      <c r="D26" s="454">
        <v>18</v>
      </c>
      <c r="E26" s="456"/>
      <c r="F26" s="456"/>
    </row>
    <row r="27" spans="1:6" ht="12.9" customHeight="1">
      <c r="A27" s="453"/>
      <c r="B27" s="454" t="s">
        <v>3396</v>
      </c>
      <c r="C27" s="455" t="s">
        <v>384</v>
      </c>
      <c r="D27" s="454">
        <v>40</v>
      </c>
      <c r="E27" s="456"/>
      <c r="F27" s="456"/>
    </row>
    <row r="28" spans="1:6" ht="12.9" customHeight="1">
      <c r="A28" s="468" t="s">
        <v>3397</v>
      </c>
      <c r="B28" s="469"/>
      <c r="C28" s="470"/>
      <c r="D28" s="468">
        <f>SUM(D18:D27)</f>
        <v>896</v>
      </c>
      <c r="E28" s="471"/>
      <c r="F28" s="471"/>
    </row>
    <row r="29" spans="1:6" ht="12.9" customHeight="1">
      <c r="A29" s="468" t="s">
        <v>3398</v>
      </c>
      <c r="B29" s="472" t="s">
        <v>3399</v>
      </c>
      <c r="C29" s="470"/>
      <c r="D29" s="469"/>
      <c r="E29" s="471"/>
      <c r="F29" s="471"/>
    </row>
    <row r="30" spans="1:6" ht="12.9" customHeight="1">
      <c r="A30" s="468" t="s">
        <v>3400</v>
      </c>
      <c r="B30" s="469"/>
      <c r="C30" s="470"/>
      <c r="D30" s="468"/>
      <c r="E30" s="471"/>
      <c r="F30" s="471"/>
    </row>
    <row r="31" spans="1:6" ht="12.9" customHeight="1">
      <c r="A31" s="458" t="s">
        <v>3383</v>
      </c>
      <c r="B31" s="462">
        <v>0.3</v>
      </c>
      <c r="C31" s="455"/>
      <c r="D31" s="454"/>
      <c r="E31" s="461"/>
      <c r="F31" s="461"/>
    </row>
    <row r="32" spans="1:6" ht="12.9" customHeight="1">
      <c r="A32" s="463" t="s">
        <v>3401</v>
      </c>
      <c r="B32" s="465"/>
      <c r="C32" s="455"/>
      <c r="D32" s="465"/>
      <c r="E32" s="464"/>
      <c r="F32" s="464"/>
    </row>
    <row r="33" spans="1:6" ht="12.9" customHeight="1"/>
    <row r="34" spans="1:6" ht="12.9" customHeight="1">
      <c r="A34" s="463" t="s">
        <v>3402</v>
      </c>
      <c r="B34" s="454"/>
      <c r="C34" s="455"/>
      <c r="D34" s="454"/>
      <c r="E34" s="456"/>
      <c r="F34" s="456"/>
    </row>
    <row r="35" spans="1:6" ht="12.9" customHeight="1">
      <c r="A35" s="457" t="s">
        <v>3403</v>
      </c>
      <c r="B35" s="454">
        <v>83516701</v>
      </c>
      <c r="C35" s="455" t="s">
        <v>384</v>
      </c>
      <c r="D35" s="454">
        <v>13400</v>
      </c>
      <c r="E35" s="456"/>
      <c r="F35" s="456"/>
    </row>
    <row r="36" spans="1:6" ht="12.9" customHeight="1">
      <c r="A36" s="453" t="s">
        <v>3404</v>
      </c>
      <c r="B36" s="454">
        <v>500684</v>
      </c>
      <c r="C36" s="455" t="s">
        <v>2686</v>
      </c>
      <c r="D36" s="454">
        <v>302</v>
      </c>
      <c r="E36" s="456"/>
      <c r="F36" s="456"/>
    </row>
    <row r="37" spans="1:6" ht="12.9" customHeight="1">
      <c r="A37" s="453" t="s">
        <v>3405</v>
      </c>
      <c r="B37" s="454">
        <v>553971</v>
      </c>
      <c r="C37" s="455" t="s">
        <v>2686</v>
      </c>
      <c r="D37" s="454">
        <v>1</v>
      </c>
      <c r="E37" s="456"/>
      <c r="F37" s="456"/>
    </row>
    <row r="38" spans="1:6" ht="12.9" customHeight="1">
      <c r="A38" s="453" t="s">
        <v>3406</v>
      </c>
      <c r="B38" s="454">
        <v>553972</v>
      </c>
      <c r="C38" s="455" t="s">
        <v>2686</v>
      </c>
      <c r="D38" s="454">
        <v>1</v>
      </c>
      <c r="E38" s="456"/>
      <c r="F38" s="456"/>
    </row>
    <row r="39" spans="1:6" ht="12.9" customHeight="1">
      <c r="A39" s="453" t="s">
        <v>3407</v>
      </c>
      <c r="B39" s="454">
        <v>553975</v>
      </c>
      <c r="C39" s="455" t="s">
        <v>2686</v>
      </c>
      <c r="D39" s="454">
        <v>2</v>
      </c>
      <c r="E39" s="456"/>
      <c r="F39" s="456"/>
    </row>
    <row r="40" spans="1:6" ht="12.9" customHeight="1">
      <c r="A40" s="453" t="s">
        <v>3408</v>
      </c>
      <c r="B40" s="454">
        <v>553975</v>
      </c>
      <c r="C40" s="455" t="s">
        <v>2686</v>
      </c>
      <c r="D40" s="454">
        <v>1</v>
      </c>
      <c r="E40" s="456"/>
      <c r="F40" s="456"/>
    </row>
    <row r="41" spans="1:6" ht="12.9" customHeight="1">
      <c r="A41" s="453" t="s">
        <v>3409</v>
      </c>
      <c r="B41" s="454">
        <v>553976</v>
      </c>
      <c r="C41" s="455" t="s">
        <v>2686</v>
      </c>
      <c r="D41" s="454">
        <v>1</v>
      </c>
      <c r="E41" s="456"/>
      <c r="F41" s="456"/>
    </row>
    <row r="42" spans="1:6" ht="12.9" customHeight="1">
      <c r="A42" s="453" t="s">
        <v>3410</v>
      </c>
      <c r="B42" s="454">
        <v>553978</v>
      </c>
      <c r="C42" s="455" t="s">
        <v>2686</v>
      </c>
      <c r="D42" s="454">
        <v>2</v>
      </c>
      <c r="E42" s="456"/>
      <c r="F42" s="456"/>
    </row>
    <row r="43" spans="1:6" ht="12.9" customHeight="1">
      <c r="A43" s="453" t="s">
        <v>3411</v>
      </c>
      <c r="B43" s="454">
        <v>553978</v>
      </c>
      <c r="C43" s="455" t="s">
        <v>2686</v>
      </c>
      <c r="D43" s="454">
        <v>1</v>
      </c>
      <c r="E43" s="456"/>
      <c r="F43" s="456"/>
    </row>
    <row r="44" spans="1:6" ht="12.9" customHeight="1">
      <c r="A44" s="453" t="s">
        <v>3412</v>
      </c>
      <c r="B44" s="454">
        <v>553980</v>
      </c>
      <c r="C44" s="455" t="s">
        <v>2686</v>
      </c>
      <c r="D44" s="454">
        <v>6</v>
      </c>
      <c r="E44" s="456"/>
      <c r="F44" s="456"/>
    </row>
    <row r="45" spans="1:6" ht="12.9" customHeight="1">
      <c r="A45" s="453" t="s">
        <v>3413</v>
      </c>
      <c r="B45" s="454">
        <v>553980</v>
      </c>
      <c r="C45" s="455" t="s">
        <v>2686</v>
      </c>
      <c r="D45" s="454">
        <v>1</v>
      </c>
      <c r="E45" s="456"/>
      <c r="F45" s="456"/>
    </row>
    <row r="46" spans="1:6" ht="12.9" customHeight="1">
      <c r="A46" s="453" t="s">
        <v>3414</v>
      </c>
      <c r="B46" s="454" t="s">
        <v>3415</v>
      </c>
      <c r="C46" s="455" t="s">
        <v>155</v>
      </c>
      <c r="D46" s="454">
        <v>2960</v>
      </c>
      <c r="E46" s="456"/>
      <c r="F46" s="456"/>
    </row>
    <row r="47" spans="1:6" ht="12.9" customHeight="1">
      <c r="A47" s="453" t="s">
        <v>3416</v>
      </c>
      <c r="B47" s="454" t="s">
        <v>3417</v>
      </c>
      <c r="C47" s="455" t="s">
        <v>384</v>
      </c>
      <c r="D47" s="454">
        <v>2960</v>
      </c>
      <c r="E47" s="456"/>
      <c r="F47" s="456"/>
    </row>
    <row r="48" spans="1:6" ht="12.9" customHeight="1">
      <c r="A48" s="453" t="s">
        <v>3418</v>
      </c>
      <c r="B48" s="454" t="s">
        <v>3419</v>
      </c>
      <c r="C48" s="455" t="s">
        <v>2631</v>
      </c>
      <c r="D48" s="454">
        <v>1300</v>
      </c>
      <c r="E48" s="456"/>
      <c r="F48" s="456"/>
    </row>
    <row r="49" spans="1:6" ht="12.9" customHeight="1">
      <c r="A49" s="453" t="s">
        <v>3420</v>
      </c>
      <c r="B49" s="454">
        <v>79818203</v>
      </c>
      <c r="C49" s="455" t="s">
        <v>384</v>
      </c>
      <c r="D49" s="454">
        <v>1000</v>
      </c>
      <c r="E49" s="456"/>
      <c r="F49" s="456"/>
    </row>
    <row r="50" spans="1:6" ht="12.9" customHeight="1">
      <c r="A50" s="468" t="s">
        <v>3421</v>
      </c>
      <c r="B50" s="469"/>
      <c r="C50" s="470"/>
      <c r="D50" s="468"/>
      <c r="E50" s="471"/>
      <c r="F50" s="471"/>
    </row>
    <row r="51" spans="1:6" ht="12.9" customHeight="1">
      <c r="A51" s="458" t="s">
        <v>3422</v>
      </c>
      <c r="B51" s="462">
        <v>0.3</v>
      </c>
      <c r="C51" s="455"/>
      <c r="D51" s="454"/>
      <c r="E51" s="461"/>
      <c r="F51" s="461"/>
    </row>
    <row r="52" spans="1:6" ht="12.9" customHeight="1">
      <c r="A52" s="463" t="s">
        <v>3423</v>
      </c>
      <c r="B52" s="465"/>
      <c r="C52" s="455"/>
      <c r="D52" s="465"/>
      <c r="E52" s="464"/>
      <c r="F52" s="464"/>
    </row>
    <row r="53" spans="1:6" ht="12.9" customHeight="1"/>
    <row r="54" spans="1:6" ht="12.9" customHeight="1">
      <c r="A54" s="463" t="s">
        <v>3424</v>
      </c>
      <c r="B54" s="454" t="s">
        <v>3425</v>
      </c>
      <c r="C54" s="454"/>
      <c r="D54" s="456"/>
      <c r="E54" s="456"/>
      <c r="F54" s="453"/>
    </row>
    <row r="55" spans="1:6" ht="12.9" customHeight="1">
      <c r="A55" s="453" t="s">
        <v>3426</v>
      </c>
      <c r="B55" s="454" t="s">
        <v>3427</v>
      </c>
      <c r="C55" s="455" t="s">
        <v>2686</v>
      </c>
      <c r="D55" s="454">
        <v>4</v>
      </c>
      <c r="E55" s="456"/>
      <c r="F55" s="456"/>
    </row>
    <row r="56" spans="1:6" ht="12.9" customHeight="1">
      <c r="A56" s="453"/>
      <c r="B56" s="454" t="s">
        <v>3428</v>
      </c>
      <c r="C56" s="455" t="s">
        <v>2686</v>
      </c>
      <c r="D56" s="454">
        <v>4</v>
      </c>
      <c r="E56" s="456"/>
      <c r="F56" s="456"/>
    </row>
    <row r="57" spans="1:6" ht="12.9" customHeight="1">
      <c r="A57" s="453"/>
      <c r="B57" s="454" t="s">
        <v>3429</v>
      </c>
      <c r="C57" s="455" t="s">
        <v>2686</v>
      </c>
      <c r="D57" s="454">
        <v>4</v>
      </c>
      <c r="E57" s="456"/>
      <c r="F57" s="456"/>
    </row>
    <row r="58" spans="1:6" ht="12.9" customHeight="1">
      <c r="A58" s="453" t="s">
        <v>3430</v>
      </c>
      <c r="B58" s="454" t="s">
        <v>3428</v>
      </c>
      <c r="C58" s="455" t="s">
        <v>2686</v>
      </c>
      <c r="D58" s="454">
        <v>1</v>
      </c>
      <c r="E58" s="456"/>
      <c r="F58" s="456"/>
    </row>
    <row r="59" spans="1:6" ht="12.9" customHeight="1">
      <c r="A59" s="453"/>
      <c r="B59" s="454" t="s">
        <v>3429</v>
      </c>
      <c r="C59" s="455" t="s">
        <v>2686</v>
      </c>
      <c r="D59" s="454">
        <v>1</v>
      </c>
      <c r="E59" s="456"/>
      <c r="F59" s="456"/>
    </row>
    <row r="60" spans="1:6" ht="12.9" customHeight="1">
      <c r="A60" s="453" t="s">
        <v>3431</v>
      </c>
      <c r="B60" s="454" t="s">
        <v>3428</v>
      </c>
      <c r="C60" s="455" t="s">
        <v>2686</v>
      </c>
      <c r="D60" s="454">
        <v>1</v>
      </c>
      <c r="E60" s="456"/>
      <c r="F60" s="456"/>
    </row>
    <row r="61" spans="1:6" ht="12.9" customHeight="1">
      <c r="A61" s="453"/>
      <c r="B61" s="454" t="s">
        <v>3429</v>
      </c>
      <c r="C61" s="455" t="s">
        <v>2686</v>
      </c>
      <c r="D61" s="454">
        <v>1</v>
      </c>
      <c r="E61" s="456"/>
      <c r="F61" s="456"/>
    </row>
    <row r="62" spans="1:6" ht="12.9" customHeight="1">
      <c r="A62" s="453" t="s">
        <v>3432</v>
      </c>
      <c r="B62" s="454" t="s">
        <v>3433</v>
      </c>
      <c r="C62" s="455" t="s">
        <v>2686</v>
      </c>
      <c r="D62" s="454">
        <v>2</v>
      </c>
      <c r="E62" s="456"/>
      <c r="F62" s="456"/>
    </row>
    <row r="63" spans="1:6" ht="12.9" customHeight="1">
      <c r="A63" s="453"/>
      <c r="B63" s="454" t="s">
        <v>3434</v>
      </c>
      <c r="C63" s="455" t="s">
        <v>2686</v>
      </c>
      <c r="D63" s="454">
        <v>8</v>
      </c>
      <c r="E63" s="456"/>
      <c r="F63" s="456"/>
    </row>
    <row r="64" spans="1:6" ht="12.9" customHeight="1">
      <c r="A64" s="453"/>
      <c r="B64" s="454" t="s">
        <v>3435</v>
      </c>
      <c r="C64" s="455" t="s">
        <v>2686</v>
      </c>
      <c r="D64" s="454">
        <v>28</v>
      </c>
      <c r="E64" s="456"/>
      <c r="F64" s="456"/>
    </row>
    <row r="65" spans="1:6" ht="12.9" customHeight="1">
      <c r="A65" s="453"/>
      <c r="B65" s="454" t="s">
        <v>3436</v>
      </c>
      <c r="C65" s="455" t="s">
        <v>2686</v>
      </c>
      <c r="D65" s="454">
        <v>2</v>
      </c>
      <c r="E65" s="456"/>
      <c r="F65" s="456"/>
    </row>
    <row r="66" spans="1:6" ht="12.9" customHeight="1">
      <c r="A66" s="453"/>
      <c r="B66" s="454" t="s">
        <v>3437</v>
      </c>
      <c r="C66" s="455" t="s">
        <v>2686</v>
      </c>
      <c r="D66" s="454">
        <v>6</v>
      </c>
      <c r="E66" s="456"/>
      <c r="F66" s="456"/>
    </row>
    <row r="67" spans="1:6" ht="12.9" customHeight="1">
      <c r="A67" s="453"/>
      <c r="B67" s="454" t="s">
        <v>3438</v>
      </c>
      <c r="C67" s="455" t="s">
        <v>2686</v>
      </c>
      <c r="D67" s="454">
        <v>2</v>
      </c>
      <c r="E67" s="456"/>
      <c r="F67" s="456"/>
    </row>
    <row r="68" spans="1:6" ht="12.9" customHeight="1">
      <c r="A68" s="453" t="s">
        <v>3439</v>
      </c>
      <c r="B68" s="454" t="s">
        <v>3433</v>
      </c>
      <c r="C68" s="455" t="s">
        <v>2686</v>
      </c>
      <c r="D68" s="454">
        <v>1</v>
      </c>
      <c r="E68" s="456"/>
      <c r="F68" s="456"/>
    </row>
    <row r="69" spans="1:6" ht="12.9" customHeight="1">
      <c r="A69" s="453"/>
      <c r="B69" s="454" t="s">
        <v>3434</v>
      </c>
      <c r="C69" s="455" t="s">
        <v>2686</v>
      </c>
      <c r="D69" s="454">
        <v>14</v>
      </c>
      <c r="E69" s="456"/>
      <c r="F69" s="456"/>
    </row>
    <row r="70" spans="1:6" ht="12.9" customHeight="1">
      <c r="A70" s="453"/>
      <c r="B70" s="454" t="s">
        <v>3435</v>
      </c>
      <c r="C70" s="455" t="s">
        <v>2686</v>
      </c>
      <c r="D70" s="454">
        <v>1</v>
      </c>
      <c r="E70" s="456"/>
      <c r="F70" s="456"/>
    </row>
    <row r="71" spans="1:6" ht="12.9" customHeight="1">
      <c r="A71" s="453" t="s">
        <v>3440</v>
      </c>
      <c r="B71" s="454" t="s">
        <v>3433</v>
      </c>
      <c r="C71" s="455" t="s">
        <v>2686</v>
      </c>
      <c r="D71" s="454">
        <v>36</v>
      </c>
      <c r="E71" s="456"/>
      <c r="F71" s="456"/>
    </row>
    <row r="72" spans="1:6" ht="12.9" customHeight="1">
      <c r="A72" s="453" t="s">
        <v>3441</v>
      </c>
      <c r="B72" s="454" t="s">
        <v>3442</v>
      </c>
      <c r="C72" s="455" t="s">
        <v>2686</v>
      </c>
      <c r="D72" s="454">
        <v>9</v>
      </c>
      <c r="E72" s="456"/>
      <c r="F72" s="456"/>
    </row>
    <row r="73" spans="1:6" ht="12.9" customHeight="1">
      <c r="A73" s="453" t="s">
        <v>3443</v>
      </c>
      <c r="B73" s="454" t="s">
        <v>3444</v>
      </c>
      <c r="C73" s="455" t="s">
        <v>2686</v>
      </c>
      <c r="D73" s="454">
        <v>9</v>
      </c>
      <c r="E73" s="456"/>
      <c r="F73" s="456"/>
    </row>
    <row r="74" spans="1:6" ht="12.9" customHeight="1">
      <c r="A74" s="453" t="s">
        <v>3445</v>
      </c>
      <c r="B74" s="454" t="s">
        <v>3433</v>
      </c>
      <c r="C74" s="455" t="s">
        <v>2686</v>
      </c>
      <c r="D74" s="454">
        <v>4</v>
      </c>
      <c r="E74" s="456"/>
      <c r="F74" s="456"/>
    </row>
    <row r="75" spans="1:6" ht="12.9" customHeight="1">
      <c r="A75" s="453"/>
      <c r="B75" s="454" t="s">
        <v>3434</v>
      </c>
      <c r="C75" s="455" t="s">
        <v>2686</v>
      </c>
      <c r="D75" s="454">
        <v>6</v>
      </c>
      <c r="E75" s="456"/>
      <c r="F75" s="456"/>
    </row>
    <row r="76" spans="1:6" ht="12.9" customHeight="1">
      <c r="A76" s="453" t="s">
        <v>3446</v>
      </c>
      <c r="B76" s="454"/>
      <c r="C76" s="455" t="s">
        <v>2686</v>
      </c>
      <c r="D76" s="454">
        <v>4</v>
      </c>
      <c r="E76" s="456"/>
      <c r="F76" s="456"/>
    </row>
    <row r="77" spans="1:6" ht="12.9" customHeight="1">
      <c r="A77" s="453" t="s">
        <v>3447</v>
      </c>
      <c r="B77" s="454"/>
      <c r="C77" s="455" t="s">
        <v>2686</v>
      </c>
      <c r="D77" s="454">
        <v>4</v>
      </c>
      <c r="E77" s="456"/>
      <c r="F77" s="456"/>
    </row>
    <row r="78" spans="1:6" ht="12.9" customHeight="1">
      <c r="A78" s="453" t="s">
        <v>3448</v>
      </c>
      <c r="B78" s="454" t="s">
        <v>3433</v>
      </c>
      <c r="C78" s="455" t="s">
        <v>2686</v>
      </c>
      <c r="D78" s="454">
        <v>2</v>
      </c>
      <c r="E78" s="456"/>
      <c r="F78" s="456"/>
    </row>
    <row r="79" spans="1:6" ht="12.9" customHeight="1">
      <c r="A79" s="453" t="s">
        <v>3449</v>
      </c>
      <c r="B79" s="454"/>
      <c r="C79" s="455"/>
      <c r="D79" s="454">
        <v>2</v>
      </c>
      <c r="E79" s="456"/>
      <c r="F79" s="456"/>
    </row>
    <row r="80" spans="1:6" ht="12.9" customHeight="1">
      <c r="A80" s="453" t="s">
        <v>3450</v>
      </c>
      <c r="B80" s="454" t="s">
        <v>3433</v>
      </c>
      <c r="C80" s="455" t="s">
        <v>2686</v>
      </c>
      <c r="D80" s="454">
        <v>2</v>
      </c>
      <c r="E80" s="456"/>
      <c r="F80" s="456"/>
    </row>
    <row r="81" spans="1:6" ht="12.9" customHeight="1">
      <c r="A81" s="458" t="s">
        <v>3451</v>
      </c>
      <c r="B81" s="459"/>
      <c r="C81" s="460"/>
      <c r="D81" s="458"/>
      <c r="E81" s="461"/>
      <c r="F81" s="461"/>
    </row>
    <row r="82" spans="1:6" ht="12.9" customHeight="1">
      <c r="A82" s="458" t="s">
        <v>3452</v>
      </c>
      <c r="B82" s="459"/>
      <c r="C82" s="459"/>
      <c r="D82" s="458"/>
      <c r="E82" s="461"/>
      <c r="F82" s="461"/>
    </row>
    <row r="83" spans="1:6" ht="12.9" customHeight="1">
      <c r="A83" s="463" t="s">
        <v>3453</v>
      </c>
      <c r="B83" s="454"/>
      <c r="C83" s="454"/>
      <c r="D83" s="453"/>
      <c r="E83" s="456"/>
      <c r="F83" s="464"/>
    </row>
    <row r="84" spans="1:6" ht="12.9" customHeight="1"/>
    <row r="85" spans="1:6" ht="12.9" customHeight="1">
      <c r="A85" s="452" t="s">
        <v>3454</v>
      </c>
    </row>
    <row r="86" spans="1:6" ht="12.9" customHeight="1">
      <c r="A86" s="453" t="s">
        <v>3455</v>
      </c>
      <c r="B86" s="454" t="s">
        <v>3456</v>
      </c>
      <c r="C86" s="455" t="s">
        <v>2686</v>
      </c>
      <c r="D86" s="453">
        <v>2</v>
      </c>
      <c r="E86" s="456"/>
      <c r="F86" s="456"/>
    </row>
    <row r="87" spans="1:6" ht="12.9" customHeight="1">
      <c r="A87" s="458" t="s">
        <v>3457</v>
      </c>
      <c r="B87" s="459"/>
      <c r="C87" s="459"/>
      <c r="D87" s="459"/>
      <c r="E87" s="461"/>
      <c r="F87" s="461"/>
    </row>
    <row r="88" spans="1:6" ht="12.9" customHeight="1">
      <c r="A88" s="463" t="s">
        <v>3458</v>
      </c>
      <c r="B88" s="454"/>
      <c r="C88" s="465"/>
      <c r="D88" s="465"/>
      <c r="E88" s="464"/>
      <c r="F88" s="464"/>
    </row>
    <row r="89" spans="1:6" ht="12.9" customHeight="1"/>
    <row r="90" spans="1:6" ht="12.9" customHeight="1">
      <c r="A90" s="463" t="s">
        <v>3459</v>
      </c>
      <c r="B90" s="454" t="s">
        <v>3425</v>
      </c>
      <c r="C90" s="454" t="s">
        <v>384</v>
      </c>
      <c r="D90" s="450"/>
    </row>
    <row r="91" spans="1:6" ht="12.9" customHeight="1">
      <c r="A91" s="453" t="s">
        <v>3460</v>
      </c>
      <c r="B91" s="473" t="s">
        <v>3461</v>
      </c>
      <c r="C91" s="455" t="s">
        <v>384</v>
      </c>
      <c r="D91" s="454">
        <v>68</v>
      </c>
      <c r="E91" s="456"/>
      <c r="F91" s="456"/>
    </row>
    <row r="92" spans="1:6" ht="12.9" customHeight="1">
      <c r="A92" s="454" t="s">
        <v>3462</v>
      </c>
      <c r="B92" s="474" t="s">
        <v>3463</v>
      </c>
      <c r="C92" s="455" t="s">
        <v>384</v>
      </c>
      <c r="D92" s="454">
        <v>280</v>
      </c>
      <c r="E92" s="456"/>
      <c r="F92" s="456"/>
    </row>
    <row r="93" spans="1:6" ht="12.9" customHeight="1">
      <c r="A93" s="454" t="s">
        <v>3464</v>
      </c>
      <c r="B93" s="474" t="s">
        <v>3465</v>
      </c>
      <c r="C93" s="455" t="s">
        <v>384</v>
      </c>
      <c r="D93" s="454">
        <v>300</v>
      </c>
      <c r="E93" s="456"/>
      <c r="F93" s="456"/>
    </row>
    <row r="94" spans="1:6" ht="12.9" customHeight="1">
      <c r="A94" s="454" t="s">
        <v>3466</v>
      </c>
      <c r="B94" s="474" t="s">
        <v>3467</v>
      </c>
      <c r="C94" s="455" t="s">
        <v>384</v>
      </c>
      <c r="D94" s="454">
        <v>248</v>
      </c>
      <c r="E94" s="456"/>
      <c r="F94" s="456"/>
    </row>
    <row r="95" spans="1:6" ht="12.9" customHeight="1">
      <c r="A95" s="455" t="s">
        <v>3468</v>
      </c>
      <c r="B95" s="474" t="s">
        <v>3469</v>
      </c>
      <c r="C95" s="455" t="s">
        <v>384</v>
      </c>
      <c r="D95" s="454">
        <v>190</v>
      </c>
      <c r="E95" s="456"/>
      <c r="F95" s="456"/>
    </row>
    <row r="96" spans="1:6" ht="12.9" customHeight="1">
      <c r="A96" s="468" t="s">
        <v>3470</v>
      </c>
      <c r="B96" s="469"/>
      <c r="C96" s="470"/>
      <c r="D96" s="468"/>
      <c r="E96" s="471"/>
      <c r="F96" s="471"/>
    </row>
    <row r="97" spans="1:6" ht="12.9" customHeight="1">
      <c r="A97" s="458" t="s">
        <v>3471</v>
      </c>
      <c r="B97" s="459"/>
      <c r="C97" s="460"/>
      <c r="D97" s="459"/>
      <c r="E97" s="461"/>
      <c r="F97" s="461"/>
    </row>
    <row r="98" spans="1:6" ht="12.9" customHeight="1">
      <c r="A98" s="463" t="s">
        <v>3472</v>
      </c>
      <c r="B98" s="465"/>
      <c r="C98" s="455"/>
      <c r="D98" s="465"/>
      <c r="E98" s="464"/>
      <c r="F98" s="464"/>
    </row>
    <row r="99" spans="1:6" ht="12.9" customHeight="1"/>
    <row r="100" spans="1:6" ht="12.9" customHeight="1">
      <c r="A100" s="457" t="s">
        <v>3473</v>
      </c>
      <c r="B100" s="473"/>
      <c r="C100" s="455" t="s">
        <v>3474</v>
      </c>
      <c r="D100" s="454">
        <v>320</v>
      </c>
      <c r="E100" s="456"/>
      <c r="F100" s="456"/>
    </row>
    <row r="101" spans="1:6" ht="12.9" customHeight="1">
      <c r="A101" s="453" t="s">
        <v>3475</v>
      </c>
      <c r="B101" s="454"/>
      <c r="C101" s="455" t="s">
        <v>2631</v>
      </c>
      <c r="D101" s="454">
        <v>540</v>
      </c>
      <c r="E101" s="456"/>
      <c r="F101" s="456"/>
    </row>
    <row r="102" spans="1:6" ht="12.9" customHeight="1">
      <c r="D102" s="451"/>
    </row>
    <row r="103" spans="1:6" ht="12.9" customHeight="1">
      <c r="D103" s="451"/>
      <c r="F103" s="450"/>
    </row>
    <row r="104" spans="1:6" ht="12.9" customHeight="1">
      <c r="D104" s="451"/>
      <c r="F104" s="450"/>
    </row>
    <row r="105" spans="1:6" ht="12.9" customHeight="1">
      <c r="D105" s="451"/>
      <c r="F105" s="450"/>
    </row>
    <row r="106" spans="1:6" ht="12.9" customHeight="1">
      <c r="D106" s="451"/>
      <c r="F106" s="475"/>
    </row>
    <row r="107" spans="1:6" ht="12.9" customHeight="1">
      <c r="D107" s="451"/>
      <c r="F107" s="450"/>
    </row>
    <row r="108" spans="1:6" ht="12.9" customHeight="1">
      <c r="D108" s="451"/>
      <c r="F108" s="450"/>
    </row>
    <row r="109" spans="1:6" ht="12.9" customHeight="1">
      <c r="A109" s="451"/>
      <c r="F109" s="450"/>
    </row>
    <row r="110" spans="1:6" ht="12.9" customHeight="1">
      <c r="A110" s="451"/>
      <c r="F110" s="450"/>
    </row>
    <row r="111" spans="1:6" ht="12.9" customHeight="1">
      <c r="A111" s="451"/>
      <c r="F111" s="450"/>
    </row>
    <row r="112" spans="1:6" ht="12.9" customHeight="1">
      <c r="A112" s="451"/>
      <c r="F112" s="450"/>
    </row>
    <row r="113" spans="1:6" ht="12.9" customHeight="1">
      <c r="A113" s="451"/>
      <c r="F113" s="450"/>
    </row>
    <row r="114" spans="1:6" ht="12.9" customHeight="1">
      <c r="A114" s="451"/>
      <c r="F114" s="450"/>
    </row>
    <row r="115" spans="1:6" ht="12.9" customHeight="1">
      <c r="A115" s="451"/>
      <c r="F115" s="450"/>
    </row>
    <row r="116" spans="1:6" ht="12.9" customHeight="1"/>
    <row r="117" spans="1:6" ht="12.9" customHeight="1"/>
    <row r="118" spans="1:6" ht="12.9" customHeight="1"/>
    <row r="119" spans="1:6" ht="12.9" customHeight="1"/>
    <row r="120" spans="1:6" ht="12.9" customHeight="1"/>
    <row r="121" spans="1:6" ht="12.9" customHeight="1"/>
    <row r="122" spans="1:6" ht="12.9" customHeight="1"/>
    <row r="123" spans="1:6" ht="12.9" customHeight="1"/>
    <row r="124" spans="1:6" ht="12.9" customHeight="1"/>
    <row r="125" spans="1:6" ht="12.9" customHeight="1"/>
    <row r="126" spans="1:6" ht="12.9" customHeight="1"/>
    <row r="127" spans="1:6" ht="12.9" customHeight="1"/>
    <row r="128" spans="1:6" ht="12.9" customHeight="1"/>
    <row r="129" spans="6:6" ht="12.9" customHeight="1"/>
    <row r="130" spans="6:6" ht="12.9" customHeight="1"/>
    <row r="131" spans="6:6" ht="12.9" customHeight="1"/>
    <row r="132" spans="6:6" ht="12.9" customHeight="1"/>
    <row r="133" spans="6:6" ht="12.9" customHeight="1"/>
    <row r="134" spans="6:6" ht="12.9" customHeight="1"/>
    <row r="135" spans="6:6" ht="12.9" customHeight="1"/>
    <row r="136" spans="6:6" ht="12.9" customHeight="1"/>
    <row r="137" spans="6:6" ht="12.9" customHeight="1"/>
    <row r="138" spans="6:6" ht="12.9" customHeight="1"/>
    <row r="139" spans="6:6" ht="12.9" customHeight="1"/>
    <row r="140" spans="6:6" ht="12.9" customHeight="1"/>
    <row r="141" spans="6:6" ht="12.9" customHeight="1">
      <c r="F141" s="450"/>
    </row>
    <row r="142" spans="6:6" ht="12.9" customHeight="1">
      <c r="F142" s="450"/>
    </row>
    <row r="143" spans="6:6" ht="12.9" customHeight="1">
      <c r="F143" s="450"/>
    </row>
    <row r="144" spans="6:6" ht="12.9" customHeight="1">
      <c r="F144" s="450"/>
    </row>
    <row r="145" spans="6:6" ht="12.9" customHeight="1">
      <c r="F145" s="450"/>
    </row>
    <row r="146" spans="6:6" ht="12.9" customHeight="1">
      <c r="F146" s="450"/>
    </row>
    <row r="147" spans="6:6" ht="12.9" customHeight="1">
      <c r="F147" s="450"/>
    </row>
    <row r="148" spans="6:6" ht="12.9" customHeight="1">
      <c r="F148" s="450"/>
    </row>
    <row r="149" spans="6:6" ht="12.9" customHeight="1">
      <c r="F149" s="450"/>
    </row>
    <row r="150" spans="6:6" ht="12.9" customHeight="1">
      <c r="F150" s="450"/>
    </row>
    <row r="151" spans="6:6" ht="12.9" customHeight="1">
      <c r="F151" s="450"/>
    </row>
    <row r="152" spans="6:6" ht="12.9" customHeight="1">
      <c r="F152" s="450"/>
    </row>
    <row r="153" spans="6:6" ht="12.9" customHeight="1">
      <c r="F153" s="450"/>
    </row>
    <row r="154" spans="6:6" ht="12.9" customHeight="1">
      <c r="F154" s="450"/>
    </row>
    <row r="155" spans="6:6" ht="12.9" customHeight="1">
      <c r="F155" s="450"/>
    </row>
    <row r="156" spans="6:6" ht="12.9" customHeight="1">
      <c r="F156" s="450"/>
    </row>
    <row r="157" spans="6:6" ht="12.9" customHeight="1">
      <c r="F157" s="450"/>
    </row>
    <row r="158" spans="6:6" ht="12.9" customHeight="1">
      <c r="F158" s="450"/>
    </row>
    <row r="159" spans="6:6" ht="12.9" customHeight="1">
      <c r="F159" s="450"/>
    </row>
    <row r="160" spans="6:6" ht="12.9" customHeight="1">
      <c r="F160" s="450"/>
    </row>
    <row r="161" spans="3:6" ht="12.9" customHeight="1">
      <c r="F161" s="450"/>
    </row>
    <row r="162" spans="3:6" ht="12.9" customHeight="1">
      <c r="F162" s="450"/>
    </row>
    <row r="163" spans="3:6" ht="12.9" customHeight="1">
      <c r="F163" s="450"/>
    </row>
    <row r="164" spans="3:6" ht="12.9" customHeight="1">
      <c r="F164" s="450"/>
    </row>
    <row r="165" spans="3:6" ht="12.9" customHeight="1">
      <c r="F165" s="450"/>
    </row>
    <row r="166" spans="3:6" ht="12.9" customHeight="1">
      <c r="C166" s="449"/>
      <c r="F166" s="450"/>
    </row>
    <row r="167" spans="3:6" ht="12.9" customHeight="1">
      <c r="C167" s="449"/>
      <c r="F167" s="450"/>
    </row>
    <row r="168" spans="3:6" ht="12.9" customHeight="1">
      <c r="C168" s="449"/>
      <c r="F168" s="450"/>
    </row>
    <row r="169" spans="3:6" ht="12.9" customHeight="1">
      <c r="C169" s="449"/>
      <c r="F169" s="450"/>
    </row>
    <row r="170" spans="3:6" ht="12.9" customHeight="1">
      <c r="C170" s="449"/>
      <c r="F170" s="450"/>
    </row>
    <row r="171" spans="3:6" ht="12.9" customHeight="1"/>
    <row r="172" spans="3:6" ht="12.9" customHeight="1"/>
    <row r="173" spans="3:6" ht="12.9" customHeight="1"/>
    <row r="174" spans="3:6" ht="12.9" customHeight="1"/>
    <row r="175" spans="3:6" ht="12.9" customHeight="1"/>
    <row r="176" spans="3:6" ht="12.9" customHeight="1"/>
    <row r="177" ht="12.9" customHeight="1"/>
    <row r="178" ht="12.9" customHeight="1"/>
    <row r="179" ht="12.9" customHeight="1"/>
    <row r="180" ht="12.9" customHeight="1"/>
    <row r="181" ht="12.9" customHeight="1"/>
    <row r="182" ht="12.9" customHeight="1"/>
    <row r="183" ht="12.9" customHeight="1"/>
    <row r="184" ht="12.9" customHeight="1"/>
    <row r="185" ht="12.9" customHeight="1"/>
    <row r="186" ht="12.9" customHeight="1"/>
    <row r="187" ht="12.9" customHeight="1"/>
    <row r="188" ht="12.9" customHeight="1"/>
    <row r="189" ht="12.9" customHeight="1"/>
    <row r="190" ht="12.9" customHeight="1"/>
    <row r="191" ht="12.9" customHeight="1"/>
    <row r="192" ht="12.9" customHeight="1"/>
    <row r="193" ht="12.9" customHeight="1"/>
    <row r="194" ht="12.9" customHeight="1"/>
    <row r="195" ht="12.9" customHeight="1"/>
    <row r="196" ht="12.9" customHeight="1"/>
    <row r="197" ht="12.9" customHeight="1"/>
    <row r="198" ht="12.9" customHeight="1"/>
    <row r="199" ht="12.9" customHeight="1"/>
    <row r="200" ht="12.9" customHeight="1"/>
    <row r="201" ht="12.9" customHeight="1"/>
    <row r="202" ht="12.9" customHeight="1"/>
    <row r="203" ht="12.9" customHeight="1"/>
    <row r="204" ht="12.9" customHeight="1"/>
    <row r="205" ht="12.9" customHeight="1"/>
    <row r="206" ht="12.9" customHeight="1"/>
    <row r="207" ht="12.9" customHeight="1"/>
    <row r="208" ht="12.9" customHeight="1"/>
    <row r="209" spans="3:6" ht="12.9" customHeight="1"/>
    <row r="210" spans="3:6" ht="12.9" customHeight="1"/>
    <row r="211" spans="3:6" ht="12.9" customHeight="1"/>
    <row r="212" spans="3:6" ht="12.9" customHeight="1"/>
    <row r="213" spans="3:6" ht="12.9" customHeight="1"/>
    <row r="214" spans="3:6" ht="12.9" customHeight="1"/>
    <row r="215" spans="3:6" ht="12.9" customHeight="1"/>
    <row r="216" spans="3:6" ht="12.9" customHeight="1"/>
    <row r="217" spans="3:6" ht="12.9" customHeight="1"/>
    <row r="218" spans="3:6" ht="12.9" customHeight="1"/>
    <row r="219" spans="3:6" ht="12.9" customHeight="1"/>
    <row r="220" spans="3:6" ht="12.9" customHeight="1"/>
    <row r="221" spans="3:6" ht="12.9" customHeight="1"/>
    <row r="222" spans="3:6" ht="12.9" customHeight="1">
      <c r="D222" s="451"/>
      <c r="F222" s="450"/>
    </row>
    <row r="223" spans="3:6" ht="12.9" customHeight="1">
      <c r="D223" s="451"/>
      <c r="F223" s="450"/>
    </row>
    <row r="224" spans="3:6" ht="12.9" customHeight="1">
      <c r="C224" s="449"/>
      <c r="D224" s="451"/>
      <c r="F224" s="450"/>
    </row>
    <row r="225" spans="3:6" ht="12.9" customHeight="1">
      <c r="C225" s="449"/>
      <c r="D225" s="451"/>
      <c r="F225" s="450"/>
    </row>
    <row r="226" spans="3:6" ht="12.9" customHeight="1"/>
    <row r="227" spans="3:6" ht="12.9" customHeight="1"/>
    <row r="228" spans="3:6" ht="12.9" customHeight="1"/>
  </sheetData>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9631F-EFA0-423C-927E-D33CBF5E1EF1}">
  <dimension ref="A1:L573"/>
  <sheetViews>
    <sheetView workbookViewId="0">
      <selection activeCell="D142" sqref="D142:D150"/>
    </sheetView>
  </sheetViews>
  <sheetFormatPr defaultRowHeight="14.4"/>
  <cols>
    <col min="1" max="1" width="12.140625" style="496" bestFit="1" customWidth="1"/>
    <col min="2" max="2" width="107.5703125" style="497" customWidth="1"/>
    <col min="3" max="3" width="4.5703125" style="496" bestFit="1" customWidth="1"/>
    <col min="4" max="4" width="10.140625" style="498" bestFit="1" customWidth="1"/>
    <col min="5" max="5" width="14.5703125" style="498" bestFit="1" customWidth="1"/>
    <col min="6" max="6" width="18.42578125" style="498" bestFit="1" customWidth="1"/>
    <col min="7" max="7" width="12.7109375" style="498" bestFit="1" customWidth="1"/>
    <col min="8" max="8" width="16.85546875" style="498" bestFit="1" customWidth="1"/>
    <col min="9" max="9" width="14.5703125" style="498" bestFit="1" customWidth="1"/>
    <col min="10" max="10" width="18.42578125" style="498" bestFit="1" customWidth="1"/>
    <col min="11" max="12" width="9.140625" style="480"/>
    <col min="13" max="13" width="0" style="480" hidden="1" customWidth="1"/>
    <col min="14" max="16384" width="9.140625" style="480"/>
  </cols>
  <sheetData>
    <row r="1" spans="1:12">
      <c r="A1" s="476" t="s">
        <v>3476</v>
      </c>
      <c r="B1" s="477" t="s">
        <v>3034</v>
      </c>
      <c r="C1" s="476" t="s">
        <v>3477</v>
      </c>
      <c r="D1" s="478" t="s">
        <v>3478</v>
      </c>
      <c r="E1" s="478" t="s">
        <v>3479</v>
      </c>
      <c r="F1" s="478" t="s">
        <v>3480</v>
      </c>
      <c r="G1" s="478" t="s">
        <v>3481</v>
      </c>
      <c r="H1" s="478" t="s">
        <v>3482</v>
      </c>
      <c r="I1" s="478" t="s">
        <v>3483</v>
      </c>
      <c r="J1" s="478" t="s">
        <v>3104</v>
      </c>
      <c r="K1" s="479"/>
      <c r="L1" s="479"/>
    </row>
    <row r="2" spans="1:12">
      <c r="A2" s="481" t="s">
        <v>32</v>
      </c>
      <c r="B2" s="482" t="s">
        <v>3484</v>
      </c>
      <c r="C2" s="481" t="s">
        <v>32</v>
      </c>
      <c r="D2" s="483"/>
      <c r="E2" s="483"/>
      <c r="F2" s="483"/>
      <c r="G2" s="483"/>
      <c r="H2" s="483"/>
      <c r="I2" s="483"/>
      <c r="J2" s="483"/>
      <c r="K2" s="479"/>
      <c r="L2" s="479"/>
    </row>
    <row r="3" spans="1:12">
      <c r="A3" s="484" t="s">
        <v>32</v>
      </c>
      <c r="B3" s="485" t="s">
        <v>3485</v>
      </c>
      <c r="C3" s="484" t="s">
        <v>32</v>
      </c>
      <c r="D3" s="486"/>
      <c r="E3" s="486"/>
      <c r="F3" s="486"/>
      <c r="G3" s="486"/>
      <c r="H3" s="486"/>
      <c r="I3" s="486"/>
      <c r="J3" s="486"/>
      <c r="K3" s="479"/>
      <c r="L3" s="479"/>
    </row>
    <row r="4" spans="1:12">
      <c r="A4" s="487" t="s">
        <v>3486</v>
      </c>
      <c r="B4" s="488" t="s">
        <v>3487</v>
      </c>
      <c r="C4" s="487" t="s">
        <v>2686</v>
      </c>
      <c r="D4" s="489">
        <v>1</v>
      </c>
      <c r="E4" s="489"/>
      <c r="F4" s="489"/>
      <c r="G4" s="489"/>
      <c r="H4" s="489"/>
      <c r="I4" s="489"/>
      <c r="J4" s="489"/>
      <c r="K4" s="479"/>
      <c r="L4" s="479"/>
    </row>
    <row r="5" spans="1:12">
      <c r="A5" s="487" t="s">
        <v>3488</v>
      </c>
      <c r="B5" s="488" t="s">
        <v>3489</v>
      </c>
      <c r="C5" s="487" t="s">
        <v>32</v>
      </c>
      <c r="D5" s="490"/>
      <c r="E5" s="490"/>
      <c r="F5" s="490"/>
      <c r="G5" s="490"/>
      <c r="H5" s="490"/>
      <c r="I5" s="490"/>
      <c r="J5" s="490"/>
      <c r="K5" s="479"/>
      <c r="L5" s="479"/>
    </row>
    <row r="6" spans="1:12">
      <c r="A6" s="484" t="s">
        <v>32</v>
      </c>
      <c r="B6" s="485" t="s">
        <v>3490</v>
      </c>
      <c r="C6" s="484" t="s">
        <v>32</v>
      </c>
      <c r="D6" s="486"/>
      <c r="E6" s="486"/>
      <c r="F6" s="486"/>
      <c r="G6" s="486"/>
      <c r="H6" s="486"/>
      <c r="I6" s="486"/>
      <c r="J6" s="486"/>
      <c r="K6" s="479"/>
      <c r="L6" s="479"/>
    </row>
    <row r="7" spans="1:12">
      <c r="A7" s="487" t="s">
        <v>3491</v>
      </c>
      <c r="B7" s="488" t="s">
        <v>3492</v>
      </c>
      <c r="C7" s="487" t="s">
        <v>2686</v>
      </c>
      <c r="D7" s="489">
        <v>5</v>
      </c>
      <c r="E7" s="489"/>
      <c r="F7" s="489"/>
      <c r="G7" s="489"/>
      <c r="H7" s="489"/>
      <c r="I7" s="489"/>
      <c r="J7" s="489"/>
      <c r="K7" s="479"/>
      <c r="L7" s="479"/>
    </row>
    <row r="8" spans="1:12" ht="40.200000000000003">
      <c r="A8" s="484" t="s">
        <v>32</v>
      </c>
      <c r="B8" s="485" t="s">
        <v>3493</v>
      </c>
      <c r="C8" s="484" t="s">
        <v>32</v>
      </c>
      <c r="D8" s="486"/>
      <c r="E8" s="486"/>
      <c r="F8" s="486"/>
      <c r="G8" s="486"/>
      <c r="H8" s="486"/>
      <c r="I8" s="486"/>
      <c r="J8" s="486"/>
      <c r="K8" s="479"/>
      <c r="L8" s="479"/>
    </row>
    <row r="9" spans="1:12">
      <c r="A9" s="487" t="s">
        <v>3494</v>
      </c>
      <c r="B9" s="488" t="s">
        <v>3495</v>
      </c>
      <c r="C9" s="487" t="s">
        <v>2686</v>
      </c>
      <c r="D9" s="489">
        <v>48</v>
      </c>
      <c r="E9" s="489"/>
      <c r="F9" s="489"/>
      <c r="G9" s="489"/>
      <c r="H9" s="489"/>
      <c r="I9" s="489"/>
      <c r="J9" s="489"/>
      <c r="K9" s="479"/>
      <c r="L9" s="479"/>
    </row>
    <row r="10" spans="1:12">
      <c r="A10" s="484" t="s">
        <v>32</v>
      </c>
      <c r="B10" s="485" t="s">
        <v>3496</v>
      </c>
      <c r="C10" s="484" t="s">
        <v>32</v>
      </c>
      <c r="D10" s="486"/>
      <c r="E10" s="486"/>
      <c r="F10" s="486"/>
      <c r="G10" s="486"/>
      <c r="H10" s="486"/>
      <c r="I10" s="486"/>
      <c r="J10" s="486"/>
      <c r="K10" s="479"/>
      <c r="L10" s="479"/>
    </row>
    <row r="11" spans="1:12">
      <c r="A11" s="487" t="s">
        <v>3497</v>
      </c>
      <c r="B11" s="488" t="s">
        <v>3498</v>
      </c>
      <c r="C11" s="487" t="s">
        <v>2686</v>
      </c>
      <c r="D11" s="489">
        <v>4</v>
      </c>
      <c r="E11" s="489"/>
      <c r="F11" s="489"/>
      <c r="G11" s="489"/>
      <c r="H11" s="489"/>
      <c r="I11" s="489"/>
      <c r="J11" s="489"/>
      <c r="K11" s="479"/>
      <c r="L11" s="479"/>
    </row>
    <row r="12" spans="1:12" ht="27">
      <c r="A12" s="484" t="s">
        <v>32</v>
      </c>
      <c r="B12" s="485" t="s">
        <v>3499</v>
      </c>
      <c r="C12" s="484" t="s">
        <v>32</v>
      </c>
      <c r="D12" s="486"/>
      <c r="E12" s="486"/>
      <c r="F12" s="486"/>
      <c r="G12" s="486"/>
      <c r="H12" s="486"/>
      <c r="I12" s="486"/>
      <c r="J12" s="486"/>
      <c r="K12" s="479"/>
      <c r="L12" s="479"/>
    </row>
    <row r="13" spans="1:12">
      <c r="A13" s="487" t="s">
        <v>3500</v>
      </c>
      <c r="B13" s="488" t="s">
        <v>3501</v>
      </c>
      <c r="C13" s="487" t="s">
        <v>3502</v>
      </c>
      <c r="D13" s="489">
        <v>70</v>
      </c>
      <c r="E13" s="489"/>
      <c r="F13" s="489"/>
      <c r="G13" s="489"/>
      <c r="H13" s="489"/>
      <c r="I13" s="489"/>
      <c r="J13" s="489"/>
      <c r="K13" s="479"/>
      <c r="L13" s="479"/>
    </row>
    <row r="14" spans="1:12">
      <c r="A14" s="484" t="s">
        <v>32</v>
      </c>
      <c r="B14" s="485" t="s">
        <v>3503</v>
      </c>
      <c r="C14" s="484" t="s">
        <v>32</v>
      </c>
      <c r="D14" s="486"/>
      <c r="E14" s="486"/>
      <c r="F14" s="486"/>
      <c r="G14" s="486"/>
      <c r="H14" s="486"/>
      <c r="I14" s="486"/>
      <c r="J14" s="486"/>
      <c r="K14" s="479"/>
      <c r="L14" s="479"/>
    </row>
    <row r="15" spans="1:12">
      <c r="A15" s="487" t="s">
        <v>3504</v>
      </c>
      <c r="B15" s="488" t="s">
        <v>3505</v>
      </c>
      <c r="C15" s="487" t="s">
        <v>2686</v>
      </c>
      <c r="D15" s="489">
        <v>13</v>
      </c>
      <c r="E15" s="489"/>
      <c r="F15" s="489"/>
      <c r="G15" s="489"/>
      <c r="H15" s="489"/>
      <c r="I15" s="489"/>
      <c r="J15" s="489"/>
      <c r="K15" s="479"/>
      <c r="L15" s="479"/>
    </row>
    <row r="16" spans="1:12">
      <c r="A16" s="487" t="s">
        <v>3504</v>
      </c>
      <c r="B16" s="488" t="s">
        <v>3506</v>
      </c>
      <c r="C16" s="487" t="s">
        <v>2686</v>
      </c>
      <c r="D16" s="489">
        <v>1</v>
      </c>
      <c r="E16" s="489"/>
      <c r="F16" s="489"/>
      <c r="G16" s="489"/>
      <c r="H16" s="489"/>
      <c r="I16" s="489"/>
      <c r="J16" s="489"/>
      <c r="K16" s="479"/>
      <c r="L16" s="479"/>
    </row>
    <row r="17" spans="1:12">
      <c r="A17" s="484" t="s">
        <v>32</v>
      </c>
      <c r="B17" s="485" t="s">
        <v>3507</v>
      </c>
      <c r="C17" s="484" t="s">
        <v>32</v>
      </c>
      <c r="D17" s="486"/>
      <c r="E17" s="486"/>
      <c r="F17" s="486"/>
      <c r="G17" s="486"/>
      <c r="H17" s="486"/>
      <c r="I17" s="486"/>
      <c r="J17" s="486"/>
      <c r="K17" s="479"/>
      <c r="L17" s="479"/>
    </row>
    <row r="18" spans="1:12">
      <c r="A18" s="487" t="s">
        <v>3508</v>
      </c>
      <c r="B18" s="488" t="s">
        <v>3509</v>
      </c>
      <c r="C18" s="487" t="s">
        <v>2686</v>
      </c>
      <c r="D18" s="489">
        <v>1</v>
      </c>
      <c r="E18" s="489"/>
      <c r="F18" s="489"/>
      <c r="G18" s="489"/>
      <c r="H18" s="489"/>
      <c r="I18" s="489"/>
      <c r="J18" s="489"/>
      <c r="K18" s="479"/>
      <c r="L18" s="479"/>
    </row>
    <row r="19" spans="1:12">
      <c r="A19" s="487" t="s">
        <v>3510</v>
      </c>
      <c r="B19" s="488" t="s">
        <v>3511</v>
      </c>
      <c r="C19" s="487" t="s">
        <v>2686</v>
      </c>
      <c r="D19" s="489">
        <v>1</v>
      </c>
      <c r="E19" s="489"/>
      <c r="F19" s="489"/>
      <c r="G19" s="489"/>
      <c r="H19" s="489"/>
      <c r="I19" s="489"/>
      <c r="J19" s="489"/>
      <c r="K19" s="479"/>
      <c r="L19" s="479"/>
    </row>
    <row r="20" spans="1:12">
      <c r="A20" s="487" t="s">
        <v>3512</v>
      </c>
      <c r="B20" s="488" t="s">
        <v>3513</v>
      </c>
      <c r="C20" s="487" t="s">
        <v>2686</v>
      </c>
      <c r="D20" s="489">
        <v>1</v>
      </c>
      <c r="E20" s="489"/>
      <c r="F20" s="489"/>
      <c r="G20" s="489"/>
      <c r="H20" s="489"/>
      <c r="I20" s="489"/>
      <c r="J20" s="489"/>
      <c r="K20" s="479"/>
      <c r="L20" s="479"/>
    </row>
    <row r="21" spans="1:12">
      <c r="A21" s="487" t="s">
        <v>3514</v>
      </c>
      <c r="B21" s="488" t="s">
        <v>3515</v>
      </c>
      <c r="C21" s="487" t="s">
        <v>2686</v>
      </c>
      <c r="D21" s="489">
        <v>2</v>
      </c>
      <c r="E21" s="489"/>
      <c r="F21" s="489"/>
      <c r="G21" s="489"/>
      <c r="H21" s="489"/>
      <c r="I21" s="489"/>
      <c r="J21" s="489"/>
      <c r="K21" s="479"/>
      <c r="L21" s="479"/>
    </row>
    <row r="22" spans="1:12">
      <c r="A22" s="487" t="s">
        <v>3516</v>
      </c>
      <c r="B22" s="488" t="s">
        <v>3511</v>
      </c>
      <c r="C22" s="487" t="s">
        <v>2686</v>
      </c>
      <c r="D22" s="489">
        <v>5</v>
      </c>
      <c r="E22" s="489"/>
      <c r="F22" s="489"/>
      <c r="G22" s="489"/>
      <c r="H22" s="489"/>
      <c r="I22" s="489"/>
      <c r="J22" s="489"/>
      <c r="K22" s="479"/>
      <c r="L22" s="479"/>
    </row>
    <row r="23" spans="1:12">
      <c r="A23" s="484" t="s">
        <v>32</v>
      </c>
      <c r="B23" s="485" t="s">
        <v>3517</v>
      </c>
      <c r="C23" s="484" t="s">
        <v>32</v>
      </c>
      <c r="D23" s="486"/>
      <c r="E23" s="486"/>
      <c r="F23" s="486"/>
      <c r="G23" s="486"/>
      <c r="H23" s="486"/>
      <c r="I23" s="486"/>
      <c r="J23" s="486"/>
      <c r="K23" s="479"/>
      <c r="L23" s="479"/>
    </row>
    <row r="24" spans="1:12">
      <c r="A24" s="487" t="s">
        <v>3518</v>
      </c>
      <c r="B24" s="488" t="s">
        <v>3519</v>
      </c>
      <c r="C24" s="487" t="s">
        <v>2686</v>
      </c>
      <c r="D24" s="489">
        <v>1</v>
      </c>
      <c r="E24" s="489"/>
      <c r="F24" s="489"/>
      <c r="G24" s="489"/>
      <c r="H24" s="489"/>
      <c r="I24" s="489"/>
      <c r="J24" s="489"/>
      <c r="K24" s="479"/>
      <c r="L24" s="479"/>
    </row>
    <row r="25" spans="1:12">
      <c r="A25" s="487" t="s">
        <v>3520</v>
      </c>
      <c r="B25" s="488" t="s">
        <v>3521</v>
      </c>
      <c r="C25" s="487" t="s">
        <v>2686</v>
      </c>
      <c r="D25" s="489">
        <v>2</v>
      </c>
      <c r="E25" s="489"/>
      <c r="F25" s="489"/>
      <c r="G25" s="489"/>
      <c r="H25" s="489"/>
      <c r="I25" s="489"/>
      <c r="J25" s="489"/>
      <c r="K25" s="479"/>
      <c r="L25" s="479"/>
    </row>
    <row r="26" spans="1:12">
      <c r="A26" s="484" t="s">
        <v>32</v>
      </c>
      <c r="B26" s="485" t="s">
        <v>3522</v>
      </c>
      <c r="C26" s="484" t="s">
        <v>32</v>
      </c>
      <c r="D26" s="486"/>
      <c r="E26" s="486"/>
      <c r="F26" s="486"/>
      <c r="G26" s="486"/>
      <c r="H26" s="486"/>
      <c r="I26" s="486"/>
      <c r="J26" s="486"/>
      <c r="K26" s="479"/>
      <c r="L26" s="479"/>
    </row>
    <row r="27" spans="1:12">
      <c r="A27" s="487" t="s">
        <v>32</v>
      </c>
      <c r="B27" s="488" t="s">
        <v>3523</v>
      </c>
      <c r="C27" s="487" t="s">
        <v>3524</v>
      </c>
      <c r="D27" s="489">
        <v>120</v>
      </c>
      <c r="E27" s="489"/>
      <c r="F27" s="489"/>
      <c r="G27" s="489"/>
      <c r="H27" s="489"/>
      <c r="I27" s="489"/>
      <c r="J27" s="489"/>
      <c r="K27" s="479"/>
      <c r="L27" s="479"/>
    </row>
    <row r="28" spans="1:12">
      <c r="A28" s="487" t="s">
        <v>32</v>
      </c>
      <c r="B28" s="488" t="s">
        <v>3525</v>
      </c>
      <c r="C28" s="487" t="s">
        <v>3524</v>
      </c>
      <c r="D28" s="489">
        <v>750</v>
      </c>
      <c r="E28" s="489"/>
      <c r="F28" s="489"/>
      <c r="G28" s="489"/>
      <c r="H28" s="489"/>
      <c r="I28" s="489"/>
      <c r="J28" s="489"/>
      <c r="K28" s="479"/>
      <c r="L28" s="479"/>
    </row>
    <row r="29" spans="1:12">
      <c r="A29" s="487" t="s">
        <v>32</v>
      </c>
      <c r="B29" s="488" t="s">
        <v>3526</v>
      </c>
      <c r="C29" s="487" t="s">
        <v>3524</v>
      </c>
      <c r="D29" s="489">
        <v>15</v>
      </c>
      <c r="E29" s="489"/>
      <c r="F29" s="489"/>
      <c r="G29" s="489"/>
      <c r="H29" s="489"/>
      <c r="I29" s="489"/>
      <c r="J29" s="489"/>
      <c r="K29" s="479"/>
      <c r="L29" s="479"/>
    </row>
    <row r="30" spans="1:12">
      <c r="A30" s="487" t="s">
        <v>32</v>
      </c>
      <c r="B30" s="488" t="s">
        <v>3527</v>
      </c>
      <c r="C30" s="487" t="s">
        <v>3524</v>
      </c>
      <c r="D30" s="489">
        <v>240</v>
      </c>
      <c r="E30" s="489"/>
      <c r="F30" s="489"/>
      <c r="G30" s="489"/>
      <c r="H30" s="489"/>
      <c r="I30" s="489"/>
      <c r="J30" s="489"/>
      <c r="K30" s="479"/>
      <c r="L30" s="479"/>
    </row>
    <row r="31" spans="1:12">
      <c r="A31" s="484" t="s">
        <v>32</v>
      </c>
      <c r="B31" s="485" t="s">
        <v>3528</v>
      </c>
      <c r="C31" s="484" t="s">
        <v>32</v>
      </c>
      <c r="D31" s="486"/>
      <c r="E31" s="486"/>
      <c r="F31" s="486"/>
      <c r="G31" s="486"/>
      <c r="H31" s="486"/>
      <c r="I31" s="486"/>
      <c r="J31" s="486"/>
      <c r="K31" s="479"/>
      <c r="L31" s="479"/>
    </row>
    <row r="32" spans="1:12">
      <c r="A32" s="487" t="s">
        <v>32</v>
      </c>
      <c r="B32" s="488" t="s">
        <v>3529</v>
      </c>
      <c r="C32" s="487" t="s">
        <v>2686</v>
      </c>
      <c r="D32" s="489">
        <v>1</v>
      </c>
      <c r="E32" s="489"/>
      <c r="F32" s="489"/>
      <c r="G32" s="489"/>
      <c r="H32" s="489"/>
      <c r="I32" s="489"/>
      <c r="J32" s="489"/>
      <c r="K32" s="479"/>
      <c r="L32" s="479"/>
    </row>
    <row r="33" spans="1:12">
      <c r="A33" s="487" t="s">
        <v>32</v>
      </c>
      <c r="B33" s="488" t="s">
        <v>3530</v>
      </c>
      <c r="C33" s="487" t="s">
        <v>2686</v>
      </c>
      <c r="D33" s="489">
        <v>2</v>
      </c>
      <c r="E33" s="489"/>
      <c r="F33" s="489"/>
      <c r="G33" s="489"/>
      <c r="H33" s="489"/>
      <c r="I33" s="489"/>
      <c r="J33" s="489"/>
      <c r="K33" s="479"/>
      <c r="L33" s="479"/>
    </row>
    <row r="34" spans="1:12">
      <c r="A34" s="484" t="s">
        <v>32</v>
      </c>
      <c r="B34" s="485" t="s">
        <v>3531</v>
      </c>
      <c r="C34" s="484" t="s">
        <v>32</v>
      </c>
      <c r="D34" s="486"/>
      <c r="E34" s="486"/>
      <c r="F34" s="486"/>
      <c r="G34" s="486"/>
      <c r="H34" s="486"/>
      <c r="I34" s="486"/>
      <c r="J34" s="486"/>
      <c r="K34" s="479"/>
      <c r="L34" s="479"/>
    </row>
    <row r="35" spans="1:12">
      <c r="A35" s="487" t="s">
        <v>32</v>
      </c>
      <c r="B35" s="488" t="s">
        <v>3525</v>
      </c>
      <c r="C35" s="487" t="s">
        <v>3524</v>
      </c>
      <c r="D35" s="489">
        <v>360</v>
      </c>
      <c r="E35" s="489"/>
      <c r="F35" s="489"/>
      <c r="G35" s="489"/>
      <c r="H35" s="489"/>
      <c r="I35" s="489"/>
      <c r="J35" s="489"/>
      <c r="K35" s="479"/>
      <c r="L35" s="479"/>
    </row>
    <row r="36" spans="1:12">
      <c r="A36" s="487" t="s">
        <v>32</v>
      </c>
      <c r="B36" s="488" t="s">
        <v>3527</v>
      </c>
      <c r="C36" s="487" t="s">
        <v>3524</v>
      </c>
      <c r="D36" s="489">
        <v>220</v>
      </c>
      <c r="E36" s="489"/>
      <c r="F36" s="489"/>
      <c r="G36" s="489"/>
      <c r="H36" s="489"/>
      <c r="I36" s="489"/>
      <c r="J36" s="489"/>
      <c r="K36" s="479"/>
      <c r="L36" s="479"/>
    </row>
    <row r="37" spans="1:12">
      <c r="A37" s="481" t="s">
        <v>32</v>
      </c>
      <c r="B37" s="482" t="s">
        <v>3532</v>
      </c>
      <c r="C37" s="481" t="s">
        <v>32</v>
      </c>
      <c r="D37" s="483"/>
      <c r="E37" s="483"/>
      <c r="F37" s="483"/>
      <c r="G37" s="483"/>
      <c r="H37" s="483"/>
      <c r="I37" s="483"/>
      <c r="J37" s="483"/>
      <c r="K37" s="479"/>
      <c r="L37" s="479"/>
    </row>
    <row r="38" spans="1:12">
      <c r="A38" s="487" t="s">
        <v>32</v>
      </c>
      <c r="B38" s="488" t="s">
        <v>32</v>
      </c>
      <c r="C38" s="487" t="s">
        <v>32</v>
      </c>
      <c r="D38" s="490"/>
      <c r="E38" s="490"/>
      <c r="F38" s="490"/>
      <c r="G38" s="490"/>
      <c r="H38" s="490"/>
      <c r="I38" s="490"/>
      <c r="J38" s="490"/>
      <c r="K38" s="479"/>
      <c r="L38" s="479"/>
    </row>
    <row r="39" spans="1:12">
      <c r="A39" s="481" t="s">
        <v>32</v>
      </c>
      <c r="B39" s="482" t="s">
        <v>3533</v>
      </c>
      <c r="C39" s="481" t="s">
        <v>32</v>
      </c>
      <c r="D39" s="491"/>
      <c r="E39" s="491"/>
      <c r="F39" s="491"/>
      <c r="G39" s="491"/>
      <c r="H39" s="491"/>
      <c r="I39" s="491"/>
      <c r="J39" s="491"/>
      <c r="K39" s="479"/>
      <c r="L39" s="479"/>
    </row>
    <row r="40" spans="1:12">
      <c r="A40" s="484" t="s">
        <v>32</v>
      </c>
      <c r="B40" s="485" t="s">
        <v>3485</v>
      </c>
      <c r="C40" s="484" t="s">
        <v>32</v>
      </c>
      <c r="D40" s="492"/>
      <c r="E40" s="492"/>
      <c r="F40" s="492"/>
      <c r="G40" s="492"/>
      <c r="H40" s="492"/>
      <c r="I40" s="492"/>
      <c r="J40" s="492"/>
      <c r="K40" s="479"/>
      <c r="L40" s="479"/>
    </row>
    <row r="41" spans="1:12">
      <c r="A41" s="487" t="s">
        <v>3534</v>
      </c>
      <c r="B41" s="488" t="s">
        <v>3487</v>
      </c>
      <c r="C41" s="487" t="s">
        <v>2686</v>
      </c>
      <c r="D41" s="489">
        <v>1</v>
      </c>
      <c r="E41" s="489"/>
      <c r="F41" s="489"/>
      <c r="G41" s="489"/>
      <c r="H41" s="489"/>
      <c r="I41" s="489"/>
      <c r="J41" s="489"/>
      <c r="K41" s="479"/>
      <c r="L41" s="479"/>
    </row>
    <row r="42" spans="1:12">
      <c r="A42" s="487" t="s">
        <v>3488</v>
      </c>
      <c r="B42" s="488" t="s">
        <v>3489</v>
      </c>
      <c r="C42" s="487" t="s">
        <v>32</v>
      </c>
      <c r="D42" s="489"/>
      <c r="E42" s="489"/>
      <c r="F42" s="489"/>
      <c r="G42" s="489"/>
      <c r="H42" s="489"/>
      <c r="I42" s="489"/>
      <c r="J42" s="489"/>
      <c r="K42" s="479"/>
      <c r="L42" s="479"/>
    </row>
    <row r="43" spans="1:12">
      <c r="A43" s="484" t="s">
        <v>32</v>
      </c>
      <c r="B43" s="485" t="s">
        <v>3490</v>
      </c>
      <c r="C43" s="484" t="s">
        <v>32</v>
      </c>
      <c r="D43" s="492"/>
      <c r="E43" s="492"/>
      <c r="F43" s="492"/>
      <c r="G43" s="492"/>
      <c r="H43" s="492"/>
      <c r="I43" s="492"/>
      <c r="J43" s="492"/>
      <c r="K43" s="479"/>
      <c r="L43" s="479"/>
    </row>
    <row r="44" spans="1:12">
      <c r="A44" s="487" t="s">
        <v>3535</v>
      </c>
      <c r="B44" s="488" t="s">
        <v>3492</v>
      </c>
      <c r="C44" s="487" t="s">
        <v>2686</v>
      </c>
      <c r="D44" s="489">
        <v>4</v>
      </c>
      <c r="E44" s="489"/>
      <c r="F44" s="489"/>
      <c r="G44" s="489"/>
      <c r="H44" s="489"/>
      <c r="I44" s="489"/>
      <c r="J44" s="489"/>
      <c r="K44" s="479"/>
      <c r="L44" s="479"/>
    </row>
    <row r="45" spans="1:12">
      <c r="A45" s="484" t="s">
        <v>32</v>
      </c>
      <c r="B45" s="485" t="s">
        <v>3536</v>
      </c>
      <c r="C45" s="484" t="s">
        <v>32</v>
      </c>
      <c r="D45" s="486"/>
      <c r="E45" s="486"/>
      <c r="F45" s="486"/>
      <c r="G45" s="486"/>
      <c r="H45" s="486"/>
      <c r="I45" s="486"/>
      <c r="J45" s="486"/>
      <c r="K45" s="479"/>
      <c r="L45" s="479"/>
    </row>
    <row r="46" spans="1:12">
      <c r="A46" s="487" t="s">
        <v>3537</v>
      </c>
      <c r="B46" s="488" t="s">
        <v>3538</v>
      </c>
      <c r="C46" s="487" t="s">
        <v>2686</v>
      </c>
      <c r="D46" s="489">
        <v>2</v>
      </c>
      <c r="E46" s="489"/>
      <c r="F46" s="489"/>
      <c r="G46" s="489"/>
      <c r="H46" s="489"/>
      <c r="I46" s="489"/>
      <c r="J46" s="489"/>
      <c r="K46" s="479"/>
      <c r="L46" s="479"/>
    </row>
    <row r="47" spans="1:12" ht="27">
      <c r="A47" s="484" t="s">
        <v>32</v>
      </c>
      <c r="B47" s="485" t="s">
        <v>3499</v>
      </c>
      <c r="C47" s="484" t="s">
        <v>32</v>
      </c>
      <c r="D47" s="492"/>
      <c r="E47" s="492"/>
      <c r="F47" s="492"/>
      <c r="G47" s="492"/>
      <c r="H47" s="492"/>
      <c r="I47" s="492"/>
      <c r="J47" s="492"/>
      <c r="K47" s="479"/>
      <c r="L47" s="479"/>
    </row>
    <row r="48" spans="1:12">
      <c r="A48" s="487" t="s">
        <v>3539</v>
      </c>
      <c r="B48" s="488" t="s">
        <v>3501</v>
      </c>
      <c r="C48" s="487" t="s">
        <v>3502</v>
      </c>
      <c r="D48" s="489">
        <v>30</v>
      </c>
      <c r="E48" s="489"/>
      <c r="F48" s="489"/>
      <c r="G48" s="489"/>
      <c r="H48" s="489"/>
      <c r="I48" s="489"/>
      <c r="J48" s="489"/>
      <c r="K48" s="479"/>
      <c r="L48" s="479"/>
    </row>
    <row r="49" spans="1:12" ht="40.200000000000003">
      <c r="A49" s="484" t="s">
        <v>32</v>
      </c>
      <c r="B49" s="485" t="s">
        <v>3493</v>
      </c>
      <c r="C49" s="484" t="s">
        <v>32</v>
      </c>
      <c r="D49" s="486"/>
      <c r="E49" s="486"/>
      <c r="F49" s="486"/>
      <c r="G49" s="486"/>
      <c r="H49" s="486"/>
      <c r="I49" s="486"/>
      <c r="J49" s="486"/>
      <c r="K49" s="479"/>
      <c r="L49" s="479"/>
    </row>
    <row r="50" spans="1:12">
      <c r="A50" s="487" t="s">
        <v>3540</v>
      </c>
      <c r="B50" s="488" t="s">
        <v>3495</v>
      </c>
      <c r="C50" s="487" t="s">
        <v>2686</v>
      </c>
      <c r="D50" s="489">
        <v>48</v>
      </c>
      <c r="E50" s="489"/>
      <c r="F50" s="489"/>
      <c r="G50" s="489"/>
      <c r="H50" s="489"/>
      <c r="I50" s="489"/>
      <c r="J50" s="489"/>
      <c r="K50" s="479"/>
      <c r="L50" s="479"/>
    </row>
    <row r="51" spans="1:12">
      <c r="A51" s="484" t="s">
        <v>32</v>
      </c>
      <c r="B51" s="485" t="s">
        <v>3541</v>
      </c>
      <c r="C51" s="484" t="s">
        <v>32</v>
      </c>
      <c r="D51" s="486"/>
      <c r="E51" s="486"/>
      <c r="F51" s="486"/>
      <c r="G51" s="486"/>
      <c r="H51" s="486"/>
      <c r="I51" s="486"/>
      <c r="J51" s="486"/>
      <c r="K51" s="479"/>
      <c r="L51" s="479"/>
    </row>
    <row r="52" spans="1:12">
      <c r="A52" s="487" t="s">
        <v>3542</v>
      </c>
      <c r="B52" s="488" t="s">
        <v>3543</v>
      </c>
      <c r="C52" s="487" t="s">
        <v>2686</v>
      </c>
      <c r="D52" s="489">
        <v>1</v>
      </c>
      <c r="E52" s="489"/>
      <c r="F52" s="489"/>
      <c r="G52" s="489"/>
      <c r="H52" s="489"/>
      <c r="I52" s="489"/>
      <c r="J52" s="489"/>
      <c r="K52" s="479"/>
      <c r="L52" s="479"/>
    </row>
    <row r="53" spans="1:12">
      <c r="A53" s="487" t="s">
        <v>3544</v>
      </c>
      <c r="B53" s="488" t="s">
        <v>3545</v>
      </c>
      <c r="C53" s="487" t="s">
        <v>2686</v>
      </c>
      <c r="D53" s="489">
        <v>2</v>
      </c>
      <c r="E53" s="489"/>
      <c r="F53" s="489"/>
      <c r="G53" s="489"/>
      <c r="H53" s="489"/>
      <c r="I53" s="489"/>
      <c r="J53" s="489"/>
      <c r="K53" s="479"/>
      <c r="L53" s="479"/>
    </row>
    <row r="54" spans="1:12">
      <c r="A54" s="484" t="s">
        <v>32</v>
      </c>
      <c r="B54" s="485" t="s">
        <v>3503</v>
      </c>
      <c r="C54" s="484" t="s">
        <v>32</v>
      </c>
      <c r="D54" s="492"/>
      <c r="E54" s="492"/>
      <c r="F54" s="492"/>
      <c r="G54" s="492"/>
      <c r="H54" s="492"/>
      <c r="I54" s="492"/>
      <c r="J54" s="492"/>
      <c r="K54" s="479"/>
      <c r="L54" s="479"/>
    </row>
    <row r="55" spans="1:12">
      <c r="A55" s="487" t="s">
        <v>3546</v>
      </c>
      <c r="B55" s="488" t="s">
        <v>3505</v>
      </c>
      <c r="C55" s="487" t="s">
        <v>2686</v>
      </c>
      <c r="D55" s="489">
        <v>10</v>
      </c>
      <c r="E55" s="489"/>
      <c r="F55" s="489"/>
      <c r="G55" s="489"/>
      <c r="H55" s="489"/>
      <c r="I55" s="489"/>
      <c r="J55" s="489"/>
      <c r="K55" s="479"/>
      <c r="L55" s="479"/>
    </row>
    <row r="56" spans="1:12" ht="27">
      <c r="A56" s="484" t="s">
        <v>32</v>
      </c>
      <c r="B56" s="485" t="s">
        <v>3547</v>
      </c>
      <c r="C56" s="484" t="s">
        <v>32</v>
      </c>
      <c r="D56" s="486"/>
      <c r="E56" s="486"/>
      <c r="F56" s="486"/>
      <c r="G56" s="486"/>
      <c r="H56" s="486"/>
      <c r="I56" s="486"/>
      <c r="J56" s="486"/>
      <c r="K56" s="479"/>
      <c r="L56" s="479"/>
    </row>
    <row r="57" spans="1:12">
      <c r="A57" s="487" t="s">
        <v>3548</v>
      </c>
      <c r="B57" s="488" t="s">
        <v>3549</v>
      </c>
      <c r="C57" s="487" t="s">
        <v>2686</v>
      </c>
      <c r="D57" s="489">
        <v>4</v>
      </c>
      <c r="E57" s="489"/>
      <c r="F57" s="489"/>
      <c r="G57" s="489"/>
      <c r="H57" s="489"/>
      <c r="I57" s="489"/>
      <c r="J57" s="489"/>
      <c r="K57" s="479"/>
      <c r="L57" s="479"/>
    </row>
    <row r="58" spans="1:12">
      <c r="A58" s="484" t="s">
        <v>32</v>
      </c>
      <c r="B58" s="485" t="s">
        <v>3517</v>
      </c>
      <c r="C58" s="484" t="s">
        <v>32</v>
      </c>
      <c r="D58" s="492"/>
      <c r="E58" s="492"/>
      <c r="F58" s="492"/>
      <c r="G58" s="492"/>
      <c r="H58" s="492"/>
      <c r="I58" s="492"/>
      <c r="J58" s="492"/>
      <c r="K58" s="479"/>
      <c r="L58" s="479"/>
    </row>
    <row r="59" spans="1:12">
      <c r="A59" s="487" t="s">
        <v>3550</v>
      </c>
      <c r="B59" s="488" t="s">
        <v>3519</v>
      </c>
      <c r="C59" s="487" t="s">
        <v>2686</v>
      </c>
      <c r="D59" s="489">
        <v>2</v>
      </c>
      <c r="E59" s="489"/>
      <c r="F59" s="489"/>
      <c r="G59" s="489"/>
      <c r="H59" s="489"/>
      <c r="I59" s="489"/>
      <c r="J59" s="489"/>
      <c r="K59" s="479"/>
      <c r="L59" s="479"/>
    </row>
    <row r="60" spans="1:12">
      <c r="A60" s="484" t="s">
        <v>32</v>
      </c>
      <c r="B60" s="485" t="s">
        <v>3551</v>
      </c>
      <c r="C60" s="484" t="s">
        <v>32</v>
      </c>
      <c r="D60" s="486"/>
      <c r="E60" s="486"/>
      <c r="F60" s="486"/>
      <c r="G60" s="486"/>
      <c r="H60" s="486"/>
      <c r="I60" s="486"/>
      <c r="J60" s="486"/>
      <c r="K60" s="479"/>
      <c r="L60" s="479"/>
    </row>
    <row r="61" spans="1:12">
      <c r="A61" s="487" t="s">
        <v>32</v>
      </c>
      <c r="B61" s="488" t="s">
        <v>3525</v>
      </c>
      <c r="C61" s="487" t="s">
        <v>3524</v>
      </c>
      <c r="D61" s="489">
        <v>600</v>
      </c>
      <c r="E61" s="489"/>
      <c r="F61" s="489"/>
      <c r="G61" s="489"/>
      <c r="H61" s="489"/>
      <c r="I61" s="489"/>
      <c r="J61" s="489"/>
      <c r="K61" s="479"/>
      <c r="L61" s="479"/>
    </row>
    <row r="62" spans="1:12">
      <c r="A62" s="487" t="s">
        <v>32</v>
      </c>
      <c r="B62" s="488" t="s">
        <v>3527</v>
      </c>
      <c r="C62" s="487" t="s">
        <v>3524</v>
      </c>
      <c r="D62" s="489">
        <v>160</v>
      </c>
      <c r="E62" s="489"/>
      <c r="F62" s="489"/>
      <c r="G62" s="489"/>
      <c r="H62" s="489"/>
      <c r="I62" s="489"/>
      <c r="J62" s="489"/>
      <c r="K62" s="479"/>
      <c r="L62" s="479"/>
    </row>
    <row r="63" spans="1:12">
      <c r="A63" s="484" t="s">
        <v>32</v>
      </c>
      <c r="B63" s="485" t="s">
        <v>3551</v>
      </c>
      <c r="C63" s="484" t="s">
        <v>32</v>
      </c>
      <c r="D63" s="486"/>
      <c r="E63" s="486"/>
      <c r="F63" s="486"/>
      <c r="G63" s="486"/>
      <c r="H63" s="486"/>
      <c r="I63" s="486"/>
      <c r="J63" s="486"/>
      <c r="K63" s="479"/>
      <c r="L63" s="479"/>
    </row>
    <row r="64" spans="1:12">
      <c r="A64" s="487" t="s">
        <v>32</v>
      </c>
      <c r="B64" s="488" t="s">
        <v>3552</v>
      </c>
      <c r="C64" s="487" t="s">
        <v>2686</v>
      </c>
      <c r="D64" s="489">
        <v>1</v>
      </c>
      <c r="E64" s="489"/>
      <c r="F64" s="489"/>
      <c r="G64" s="489"/>
      <c r="H64" s="489"/>
      <c r="I64" s="489"/>
      <c r="J64" s="489"/>
      <c r="K64" s="479"/>
      <c r="L64" s="479"/>
    </row>
    <row r="65" spans="1:12">
      <c r="A65" s="484" t="s">
        <v>32</v>
      </c>
      <c r="B65" s="485" t="s">
        <v>3531</v>
      </c>
      <c r="C65" s="484" t="s">
        <v>32</v>
      </c>
      <c r="D65" s="492"/>
      <c r="E65" s="492"/>
      <c r="F65" s="492"/>
      <c r="G65" s="492"/>
      <c r="H65" s="492"/>
      <c r="I65" s="492"/>
      <c r="J65" s="492"/>
      <c r="K65" s="479"/>
      <c r="L65" s="479"/>
    </row>
    <row r="66" spans="1:12">
      <c r="A66" s="487" t="s">
        <v>32</v>
      </c>
      <c r="B66" s="488" t="s">
        <v>3525</v>
      </c>
      <c r="C66" s="487" t="s">
        <v>3524</v>
      </c>
      <c r="D66" s="489">
        <v>180</v>
      </c>
      <c r="E66" s="489"/>
      <c r="F66" s="489"/>
      <c r="G66" s="489"/>
      <c r="H66" s="489"/>
      <c r="I66" s="489"/>
      <c r="J66" s="489"/>
      <c r="K66" s="479"/>
      <c r="L66" s="479"/>
    </row>
    <row r="67" spans="1:12">
      <c r="A67" s="487" t="s">
        <v>32</v>
      </c>
      <c r="B67" s="488" t="s">
        <v>3527</v>
      </c>
      <c r="C67" s="487" t="s">
        <v>3524</v>
      </c>
      <c r="D67" s="489">
        <v>175</v>
      </c>
      <c r="E67" s="489"/>
      <c r="F67" s="489"/>
      <c r="G67" s="489"/>
      <c r="H67" s="489"/>
      <c r="I67" s="489"/>
      <c r="J67" s="489"/>
      <c r="K67" s="479"/>
      <c r="L67" s="479"/>
    </row>
    <row r="68" spans="1:12">
      <c r="A68" s="481" t="s">
        <v>32</v>
      </c>
      <c r="B68" s="482" t="s">
        <v>3553</v>
      </c>
      <c r="C68" s="481" t="s">
        <v>32</v>
      </c>
      <c r="D68" s="491"/>
      <c r="E68" s="491"/>
      <c r="F68" s="483"/>
      <c r="G68" s="491"/>
      <c r="H68" s="483"/>
      <c r="I68" s="491"/>
      <c r="J68" s="483"/>
      <c r="K68" s="479"/>
      <c r="L68" s="479"/>
    </row>
    <row r="69" spans="1:12">
      <c r="A69" s="487" t="s">
        <v>32</v>
      </c>
      <c r="B69" s="488" t="s">
        <v>32</v>
      </c>
      <c r="C69" s="487" t="s">
        <v>32</v>
      </c>
      <c r="D69" s="490"/>
      <c r="E69" s="490"/>
      <c r="F69" s="490"/>
      <c r="G69" s="490"/>
      <c r="H69" s="490"/>
      <c r="I69" s="490"/>
      <c r="J69" s="490"/>
      <c r="K69" s="479"/>
      <c r="L69" s="479"/>
    </row>
    <row r="70" spans="1:12">
      <c r="A70" s="481" t="s">
        <v>32</v>
      </c>
      <c r="B70" s="482" t="s">
        <v>3554</v>
      </c>
      <c r="C70" s="481" t="s">
        <v>32</v>
      </c>
      <c r="D70" s="491"/>
      <c r="E70" s="491"/>
      <c r="F70" s="491"/>
      <c r="G70" s="491"/>
      <c r="H70" s="491"/>
      <c r="I70" s="491"/>
      <c r="J70" s="491"/>
      <c r="K70" s="479"/>
      <c r="L70" s="479"/>
    </row>
    <row r="71" spans="1:12">
      <c r="A71" s="484" t="s">
        <v>32</v>
      </c>
      <c r="B71" s="485" t="s">
        <v>3485</v>
      </c>
      <c r="C71" s="484" t="s">
        <v>32</v>
      </c>
      <c r="D71" s="492"/>
      <c r="E71" s="492"/>
      <c r="F71" s="492"/>
      <c r="G71" s="492"/>
      <c r="H71" s="492"/>
      <c r="I71" s="492"/>
      <c r="J71" s="492"/>
      <c r="K71" s="479"/>
      <c r="L71" s="479"/>
    </row>
    <row r="72" spans="1:12">
      <c r="A72" s="487" t="s">
        <v>3555</v>
      </c>
      <c r="B72" s="488" t="s">
        <v>3487</v>
      </c>
      <c r="C72" s="487" t="s">
        <v>2686</v>
      </c>
      <c r="D72" s="489">
        <v>1</v>
      </c>
      <c r="E72" s="489"/>
      <c r="F72" s="489"/>
      <c r="G72" s="489"/>
      <c r="H72" s="489"/>
      <c r="I72" s="489"/>
      <c r="J72" s="489"/>
      <c r="K72" s="479"/>
      <c r="L72" s="479"/>
    </row>
    <row r="73" spans="1:12">
      <c r="A73" s="487" t="s">
        <v>3488</v>
      </c>
      <c r="B73" s="488" t="s">
        <v>3489</v>
      </c>
      <c r="C73" s="487" t="s">
        <v>32</v>
      </c>
      <c r="D73" s="489"/>
      <c r="E73" s="489"/>
      <c r="F73" s="489"/>
      <c r="G73" s="489"/>
      <c r="H73" s="489"/>
      <c r="I73" s="489"/>
      <c r="J73" s="489"/>
      <c r="K73" s="479"/>
      <c r="L73" s="479"/>
    </row>
    <row r="74" spans="1:12">
      <c r="A74" s="484" t="s">
        <v>32</v>
      </c>
      <c r="B74" s="485" t="s">
        <v>3556</v>
      </c>
      <c r="C74" s="484" t="s">
        <v>32</v>
      </c>
      <c r="D74" s="486"/>
      <c r="E74" s="486"/>
      <c r="F74" s="486"/>
      <c r="G74" s="486"/>
      <c r="H74" s="486"/>
      <c r="I74" s="486"/>
      <c r="J74" s="486"/>
      <c r="K74" s="479"/>
      <c r="L74" s="479"/>
    </row>
    <row r="75" spans="1:12">
      <c r="A75" s="487" t="s">
        <v>3557</v>
      </c>
      <c r="B75" s="488" t="s">
        <v>3558</v>
      </c>
      <c r="C75" s="487" t="s">
        <v>2686</v>
      </c>
      <c r="D75" s="489">
        <v>22</v>
      </c>
      <c r="E75" s="489"/>
      <c r="F75" s="489"/>
      <c r="G75" s="489"/>
      <c r="H75" s="489"/>
      <c r="I75" s="489"/>
      <c r="J75" s="489"/>
      <c r="K75" s="479"/>
      <c r="L75" s="479"/>
    </row>
    <row r="76" spans="1:12">
      <c r="A76" s="487" t="s">
        <v>3559</v>
      </c>
      <c r="B76" s="488" t="s">
        <v>3560</v>
      </c>
      <c r="C76" s="487" t="s">
        <v>2686</v>
      </c>
      <c r="D76" s="489">
        <v>29</v>
      </c>
      <c r="E76" s="489"/>
      <c r="F76" s="489"/>
      <c r="G76" s="489"/>
      <c r="H76" s="489"/>
      <c r="I76" s="489"/>
      <c r="J76" s="489"/>
      <c r="K76" s="479"/>
      <c r="L76" s="479"/>
    </row>
    <row r="77" spans="1:12">
      <c r="A77" s="487" t="s">
        <v>3561</v>
      </c>
      <c r="B77" s="488" t="s">
        <v>3562</v>
      </c>
      <c r="C77" s="487" t="s">
        <v>32</v>
      </c>
      <c r="D77" s="490"/>
      <c r="E77" s="490"/>
      <c r="F77" s="490"/>
      <c r="G77" s="490"/>
      <c r="H77" s="490"/>
      <c r="I77" s="490"/>
      <c r="J77" s="490"/>
      <c r="K77" s="479"/>
      <c r="L77" s="479"/>
    </row>
    <row r="78" spans="1:12">
      <c r="A78" s="487" t="s">
        <v>3563</v>
      </c>
      <c r="B78" s="488" t="s">
        <v>3564</v>
      </c>
      <c r="C78" s="487" t="s">
        <v>2686</v>
      </c>
      <c r="D78" s="489">
        <v>4</v>
      </c>
      <c r="E78" s="489"/>
      <c r="F78" s="489"/>
      <c r="G78" s="489"/>
      <c r="H78" s="489"/>
      <c r="I78" s="489"/>
      <c r="J78" s="489"/>
      <c r="K78" s="479"/>
      <c r="L78" s="479"/>
    </row>
    <row r="79" spans="1:12" ht="27">
      <c r="A79" s="484" t="s">
        <v>32</v>
      </c>
      <c r="B79" s="485" t="s">
        <v>3565</v>
      </c>
      <c r="C79" s="484" t="s">
        <v>32</v>
      </c>
      <c r="D79" s="486"/>
      <c r="E79" s="486"/>
      <c r="F79" s="486"/>
      <c r="G79" s="486"/>
      <c r="H79" s="486"/>
      <c r="I79" s="486"/>
      <c r="J79" s="486"/>
      <c r="K79" s="479"/>
      <c r="L79" s="479"/>
    </row>
    <row r="80" spans="1:12">
      <c r="A80" s="487" t="s">
        <v>3566</v>
      </c>
      <c r="B80" s="488" t="s">
        <v>3567</v>
      </c>
      <c r="C80" s="487" t="s">
        <v>2686</v>
      </c>
      <c r="D80" s="489">
        <v>1</v>
      </c>
      <c r="E80" s="489"/>
      <c r="F80" s="489"/>
      <c r="G80" s="489"/>
      <c r="H80" s="489"/>
      <c r="I80" s="489"/>
      <c r="J80" s="489"/>
      <c r="K80" s="479"/>
      <c r="L80" s="479"/>
    </row>
    <row r="81" spans="1:12" ht="27">
      <c r="A81" s="484" t="s">
        <v>32</v>
      </c>
      <c r="B81" s="485" t="s">
        <v>3568</v>
      </c>
      <c r="C81" s="484" t="s">
        <v>32</v>
      </c>
      <c r="D81" s="486"/>
      <c r="E81" s="486"/>
      <c r="F81" s="486"/>
      <c r="G81" s="486"/>
      <c r="H81" s="486"/>
      <c r="I81" s="486"/>
      <c r="J81" s="486"/>
      <c r="K81" s="479"/>
      <c r="L81" s="479"/>
    </row>
    <row r="82" spans="1:12">
      <c r="A82" s="487" t="s">
        <v>3569</v>
      </c>
      <c r="B82" s="488" t="s">
        <v>3570</v>
      </c>
      <c r="C82" s="487" t="s">
        <v>2686</v>
      </c>
      <c r="D82" s="489">
        <v>56</v>
      </c>
      <c r="E82" s="489"/>
      <c r="F82" s="489"/>
      <c r="G82" s="489"/>
      <c r="H82" s="489"/>
      <c r="I82" s="489"/>
      <c r="J82" s="489"/>
      <c r="K82" s="479"/>
      <c r="L82" s="479"/>
    </row>
    <row r="83" spans="1:12">
      <c r="A83" s="484" t="s">
        <v>32</v>
      </c>
      <c r="B83" s="485" t="s">
        <v>3536</v>
      </c>
      <c r="C83" s="484" t="s">
        <v>32</v>
      </c>
      <c r="D83" s="492"/>
      <c r="E83" s="492"/>
      <c r="F83" s="492"/>
      <c r="G83" s="492"/>
      <c r="H83" s="492"/>
      <c r="I83" s="492"/>
      <c r="J83" s="492"/>
      <c r="K83" s="479"/>
      <c r="L83" s="479"/>
    </row>
    <row r="84" spans="1:12">
      <c r="A84" s="487" t="s">
        <v>3571</v>
      </c>
      <c r="B84" s="488" t="s">
        <v>3572</v>
      </c>
      <c r="C84" s="487" t="s">
        <v>2686</v>
      </c>
      <c r="D84" s="489">
        <v>2</v>
      </c>
      <c r="E84" s="489"/>
      <c r="F84" s="489"/>
      <c r="G84" s="489"/>
      <c r="H84" s="489"/>
      <c r="I84" s="489"/>
      <c r="J84" s="489"/>
      <c r="K84" s="479"/>
      <c r="L84" s="479"/>
    </row>
    <row r="85" spans="1:12">
      <c r="A85" s="487" t="s">
        <v>3573</v>
      </c>
      <c r="B85" s="488" t="s">
        <v>3574</v>
      </c>
      <c r="C85" s="487" t="s">
        <v>2686</v>
      </c>
      <c r="D85" s="489">
        <v>2</v>
      </c>
      <c r="E85" s="489"/>
      <c r="F85" s="489"/>
      <c r="G85" s="489"/>
      <c r="H85" s="489"/>
      <c r="I85" s="489"/>
      <c r="J85" s="489"/>
      <c r="K85" s="479"/>
      <c r="L85" s="479"/>
    </row>
    <row r="86" spans="1:12">
      <c r="A86" s="484" t="s">
        <v>32</v>
      </c>
      <c r="B86" s="485" t="s">
        <v>3575</v>
      </c>
      <c r="C86" s="484" t="s">
        <v>32</v>
      </c>
      <c r="D86" s="492"/>
      <c r="E86" s="492"/>
      <c r="F86" s="492"/>
      <c r="G86" s="492"/>
      <c r="H86" s="492"/>
      <c r="I86" s="492"/>
      <c r="J86" s="492"/>
      <c r="K86" s="479"/>
      <c r="L86" s="479"/>
    </row>
    <row r="87" spans="1:12">
      <c r="A87" s="487" t="s">
        <v>3576</v>
      </c>
      <c r="B87" s="488" t="s">
        <v>3577</v>
      </c>
      <c r="C87" s="487" t="s">
        <v>2686</v>
      </c>
      <c r="D87" s="489">
        <v>6</v>
      </c>
      <c r="E87" s="489"/>
      <c r="F87" s="489"/>
      <c r="G87" s="489"/>
      <c r="H87" s="489"/>
      <c r="I87" s="489"/>
      <c r="J87" s="489"/>
      <c r="K87" s="479"/>
      <c r="L87" s="479"/>
    </row>
    <row r="88" spans="1:12">
      <c r="A88" s="487" t="s">
        <v>3578</v>
      </c>
      <c r="B88" s="488" t="s">
        <v>3579</v>
      </c>
      <c r="C88" s="487" t="s">
        <v>2686</v>
      </c>
      <c r="D88" s="489">
        <v>3</v>
      </c>
      <c r="E88" s="489"/>
      <c r="F88" s="489"/>
      <c r="G88" s="489"/>
      <c r="H88" s="489"/>
      <c r="I88" s="489"/>
      <c r="J88" s="489"/>
      <c r="K88" s="479"/>
      <c r="L88" s="479"/>
    </row>
    <row r="89" spans="1:12" ht="27">
      <c r="A89" s="484" t="s">
        <v>32</v>
      </c>
      <c r="B89" s="485" t="s">
        <v>3580</v>
      </c>
      <c r="C89" s="484" t="s">
        <v>32</v>
      </c>
      <c r="D89" s="486"/>
      <c r="E89" s="486"/>
      <c r="F89" s="486"/>
      <c r="G89" s="486"/>
      <c r="H89" s="486"/>
      <c r="I89" s="486"/>
      <c r="J89" s="486"/>
      <c r="K89" s="479"/>
      <c r="L89" s="479"/>
    </row>
    <row r="90" spans="1:12">
      <c r="A90" s="487" t="s">
        <v>3581</v>
      </c>
      <c r="B90" s="488" t="s">
        <v>3515</v>
      </c>
      <c r="C90" s="487" t="s">
        <v>2686</v>
      </c>
      <c r="D90" s="489">
        <v>3</v>
      </c>
      <c r="E90" s="489"/>
      <c r="F90" s="489"/>
      <c r="G90" s="489"/>
      <c r="H90" s="489"/>
      <c r="I90" s="489"/>
      <c r="J90" s="489"/>
      <c r="K90" s="479"/>
      <c r="L90" s="479"/>
    </row>
    <row r="91" spans="1:12">
      <c r="A91" s="487" t="s">
        <v>3582</v>
      </c>
      <c r="B91" s="488" t="s">
        <v>3583</v>
      </c>
      <c r="C91" s="487" t="s">
        <v>2686</v>
      </c>
      <c r="D91" s="489">
        <v>1</v>
      </c>
      <c r="E91" s="489"/>
      <c r="F91" s="489"/>
      <c r="G91" s="489"/>
      <c r="H91" s="489"/>
      <c r="I91" s="489"/>
      <c r="J91" s="489"/>
      <c r="K91" s="479"/>
      <c r="L91" s="479"/>
    </row>
    <row r="92" spans="1:12">
      <c r="A92" s="487" t="s">
        <v>3584</v>
      </c>
      <c r="B92" s="488" t="s">
        <v>3585</v>
      </c>
      <c r="C92" s="487" t="s">
        <v>2686</v>
      </c>
      <c r="D92" s="489">
        <v>1</v>
      </c>
      <c r="E92" s="489"/>
      <c r="F92" s="489"/>
      <c r="G92" s="489"/>
      <c r="H92" s="489"/>
      <c r="I92" s="489"/>
      <c r="J92" s="489"/>
      <c r="K92" s="479"/>
      <c r="L92" s="479"/>
    </row>
    <row r="93" spans="1:12">
      <c r="A93" s="487" t="s">
        <v>3586</v>
      </c>
      <c r="B93" s="488" t="s">
        <v>3587</v>
      </c>
      <c r="C93" s="487" t="s">
        <v>2686</v>
      </c>
      <c r="D93" s="489">
        <v>3</v>
      </c>
      <c r="E93" s="489"/>
      <c r="F93" s="489"/>
      <c r="G93" s="489"/>
      <c r="H93" s="489"/>
      <c r="I93" s="489"/>
      <c r="J93" s="489"/>
      <c r="K93" s="479"/>
      <c r="L93" s="479"/>
    </row>
    <row r="94" spans="1:12">
      <c r="A94" s="487" t="s">
        <v>3588</v>
      </c>
      <c r="B94" s="488" t="s">
        <v>3589</v>
      </c>
      <c r="C94" s="487" t="s">
        <v>2686</v>
      </c>
      <c r="D94" s="489">
        <v>1</v>
      </c>
      <c r="E94" s="489"/>
      <c r="F94" s="489"/>
      <c r="G94" s="489"/>
      <c r="H94" s="489"/>
      <c r="I94" s="489"/>
      <c r="J94" s="489"/>
      <c r="K94" s="479"/>
      <c r="L94" s="479"/>
    </row>
    <row r="95" spans="1:12">
      <c r="A95" s="484" t="s">
        <v>32</v>
      </c>
      <c r="B95" s="485" t="s">
        <v>3590</v>
      </c>
      <c r="C95" s="484" t="s">
        <v>32</v>
      </c>
      <c r="D95" s="492"/>
      <c r="E95" s="492"/>
      <c r="F95" s="492"/>
      <c r="G95" s="492"/>
      <c r="H95" s="492"/>
      <c r="I95" s="492"/>
      <c r="J95" s="492"/>
      <c r="K95" s="479"/>
      <c r="L95" s="479"/>
    </row>
    <row r="96" spans="1:12">
      <c r="A96" s="487" t="s">
        <v>3591</v>
      </c>
      <c r="B96" s="488" t="s">
        <v>3592</v>
      </c>
      <c r="C96" s="487" t="s">
        <v>3502</v>
      </c>
      <c r="D96" s="489">
        <v>12</v>
      </c>
      <c r="E96" s="489"/>
      <c r="F96" s="489"/>
      <c r="G96" s="489"/>
      <c r="H96" s="489"/>
      <c r="I96" s="489"/>
      <c r="J96" s="489"/>
      <c r="K96" s="479"/>
      <c r="L96" s="479"/>
    </row>
    <row r="97" spans="1:12">
      <c r="A97" s="484" t="s">
        <v>32</v>
      </c>
      <c r="B97" s="485" t="s">
        <v>3556</v>
      </c>
      <c r="C97" s="484" t="s">
        <v>32</v>
      </c>
      <c r="D97" s="486"/>
      <c r="E97" s="486"/>
      <c r="F97" s="486"/>
      <c r="G97" s="486"/>
      <c r="H97" s="486"/>
      <c r="I97" s="486"/>
      <c r="J97" s="486"/>
      <c r="K97" s="479"/>
      <c r="L97" s="479"/>
    </row>
    <row r="98" spans="1:12">
      <c r="A98" s="487" t="s">
        <v>3593</v>
      </c>
      <c r="B98" s="488" t="s">
        <v>3594</v>
      </c>
      <c r="C98" s="487" t="s">
        <v>2686</v>
      </c>
      <c r="D98" s="489">
        <v>3</v>
      </c>
      <c r="E98" s="489"/>
      <c r="F98" s="489"/>
      <c r="G98" s="489"/>
      <c r="H98" s="489"/>
      <c r="I98" s="489"/>
      <c r="J98" s="489"/>
      <c r="K98" s="479"/>
      <c r="L98" s="479"/>
    </row>
    <row r="99" spans="1:12">
      <c r="A99" s="487" t="s">
        <v>3595</v>
      </c>
      <c r="B99" s="488" t="s">
        <v>3562</v>
      </c>
      <c r="C99" s="487" t="s">
        <v>32</v>
      </c>
      <c r="D99" s="490"/>
      <c r="E99" s="490"/>
      <c r="F99" s="490"/>
      <c r="G99" s="490"/>
      <c r="H99" s="490"/>
      <c r="I99" s="490"/>
      <c r="J99" s="490"/>
      <c r="K99" s="479"/>
      <c r="L99" s="479"/>
    </row>
    <row r="100" spans="1:12">
      <c r="A100" s="484" t="s">
        <v>32</v>
      </c>
      <c r="B100" s="485" t="s">
        <v>3596</v>
      </c>
      <c r="C100" s="484" t="s">
        <v>32</v>
      </c>
      <c r="D100" s="486"/>
      <c r="E100" s="486"/>
      <c r="F100" s="486"/>
      <c r="G100" s="486"/>
      <c r="H100" s="486"/>
      <c r="I100" s="486"/>
      <c r="J100" s="486"/>
      <c r="K100" s="479"/>
      <c r="L100" s="479"/>
    </row>
    <row r="101" spans="1:12">
      <c r="A101" s="487" t="s">
        <v>3597</v>
      </c>
      <c r="B101" s="488" t="s">
        <v>3598</v>
      </c>
      <c r="C101" s="487" t="s">
        <v>2686</v>
      </c>
      <c r="D101" s="489">
        <v>1</v>
      </c>
      <c r="E101" s="489"/>
      <c r="F101" s="489"/>
      <c r="G101" s="489"/>
      <c r="H101" s="489"/>
      <c r="I101" s="489"/>
      <c r="J101" s="489"/>
      <c r="K101" s="479"/>
      <c r="L101" s="479"/>
    </row>
    <row r="102" spans="1:12">
      <c r="A102" s="487" t="s">
        <v>3599</v>
      </c>
      <c r="B102" s="488" t="s">
        <v>3598</v>
      </c>
      <c r="C102" s="487" t="s">
        <v>2686</v>
      </c>
      <c r="D102" s="489">
        <v>1</v>
      </c>
      <c r="E102" s="489"/>
      <c r="F102" s="489"/>
      <c r="G102" s="489"/>
      <c r="H102" s="489"/>
      <c r="I102" s="489"/>
      <c r="J102" s="489"/>
      <c r="K102" s="479"/>
      <c r="L102" s="479"/>
    </row>
    <row r="103" spans="1:12" ht="53.4">
      <c r="A103" s="484" t="s">
        <v>32</v>
      </c>
      <c r="B103" s="485" t="s">
        <v>3600</v>
      </c>
      <c r="C103" s="484" t="s">
        <v>32</v>
      </c>
      <c r="D103" s="486"/>
      <c r="E103" s="486"/>
      <c r="F103" s="486"/>
      <c r="G103" s="486"/>
      <c r="H103" s="486"/>
      <c r="I103" s="486"/>
      <c r="J103" s="486"/>
      <c r="K103" s="479"/>
      <c r="L103" s="479"/>
    </row>
    <row r="104" spans="1:12">
      <c r="A104" s="487" t="s">
        <v>3601</v>
      </c>
      <c r="B104" s="488" t="s">
        <v>3602</v>
      </c>
      <c r="C104" s="487" t="s">
        <v>155</v>
      </c>
      <c r="D104" s="489">
        <v>260</v>
      </c>
      <c r="E104" s="489"/>
      <c r="F104" s="489"/>
      <c r="G104" s="489"/>
      <c r="H104" s="489"/>
      <c r="I104" s="489"/>
      <c r="J104" s="489"/>
      <c r="K104" s="479"/>
      <c r="L104" s="479"/>
    </row>
    <row r="105" spans="1:12">
      <c r="A105" s="484" t="s">
        <v>32</v>
      </c>
      <c r="B105" s="485" t="s">
        <v>3603</v>
      </c>
      <c r="C105" s="484" t="s">
        <v>32</v>
      </c>
      <c r="D105" s="486"/>
      <c r="E105" s="486"/>
      <c r="F105" s="486"/>
      <c r="G105" s="486"/>
      <c r="H105" s="486"/>
      <c r="I105" s="486"/>
      <c r="J105" s="486"/>
      <c r="K105" s="479"/>
      <c r="L105" s="479"/>
    </row>
    <row r="106" spans="1:12">
      <c r="A106" s="487" t="s">
        <v>32</v>
      </c>
      <c r="B106" s="488" t="s">
        <v>3604</v>
      </c>
      <c r="C106" s="487" t="s">
        <v>2686</v>
      </c>
      <c r="D106" s="489">
        <v>1</v>
      </c>
      <c r="E106" s="489"/>
      <c r="F106" s="489"/>
      <c r="G106" s="489"/>
      <c r="H106" s="489"/>
      <c r="I106" s="489"/>
      <c r="J106" s="489"/>
      <c r="K106" s="479"/>
      <c r="L106" s="479"/>
    </row>
    <row r="107" spans="1:12">
      <c r="A107" s="484" t="s">
        <v>32</v>
      </c>
      <c r="B107" s="485" t="s">
        <v>3551</v>
      </c>
      <c r="C107" s="484" t="s">
        <v>32</v>
      </c>
      <c r="D107" s="486"/>
      <c r="E107" s="486"/>
      <c r="F107" s="486"/>
      <c r="G107" s="486"/>
      <c r="H107" s="486"/>
      <c r="I107" s="486"/>
      <c r="J107" s="486"/>
      <c r="K107" s="479"/>
      <c r="L107" s="479"/>
    </row>
    <row r="108" spans="1:12">
      <c r="A108" s="487" t="s">
        <v>32</v>
      </c>
      <c r="B108" s="488" t="s">
        <v>3523</v>
      </c>
      <c r="C108" s="487" t="s">
        <v>3524</v>
      </c>
      <c r="D108" s="489">
        <v>130</v>
      </c>
      <c r="E108" s="489"/>
      <c r="F108" s="489"/>
      <c r="G108" s="489"/>
      <c r="H108" s="489"/>
      <c r="I108" s="489"/>
      <c r="J108" s="489"/>
      <c r="K108" s="479"/>
      <c r="L108" s="479"/>
    </row>
    <row r="109" spans="1:12">
      <c r="A109" s="487" t="s">
        <v>32</v>
      </c>
      <c r="B109" s="488" t="s">
        <v>3525</v>
      </c>
      <c r="C109" s="487" t="s">
        <v>3524</v>
      </c>
      <c r="D109" s="489">
        <v>1000</v>
      </c>
      <c r="E109" s="489"/>
      <c r="F109" s="489"/>
      <c r="G109" s="489"/>
      <c r="H109" s="489"/>
      <c r="I109" s="489"/>
      <c r="J109" s="489"/>
      <c r="K109" s="479"/>
      <c r="L109" s="479"/>
    </row>
    <row r="110" spans="1:12">
      <c r="A110" s="487" t="s">
        <v>32</v>
      </c>
      <c r="B110" s="488" t="s">
        <v>3526</v>
      </c>
      <c r="C110" s="487" t="s">
        <v>3524</v>
      </c>
      <c r="D110" s="489">
        <v>12</v>
      </c>
      <c r="E110" s="489"/>
      <c r="F110" s="489"/>
      <c r="G110" s="489"/>
      <c r="H110" s="489"/>
      <c r="I110" s="489"/>
      <c r="J110" s="489"/>
      <c r="K110" s="479"/>
      <c r="L110" s="479"/>
    </row>
    <row r="111" spans="1:12">
      <c r="A111" s="487" t="s">
        <v>32</v>
      </c>
      <c r="B111" s="488" t="s">
        <v>3527</v>
      </c>
      <c r="C111" s="487" t="s">
        <v>3524</v>
      </c>
      <c r="D111" s="489">
        <v>180</v>
      </c>
      <c r="E111" s="489"/>
      <c r="F111" s="489"/>
      <c r="G111" s="489"/>
      <c r="H111" s="489"/>
      <c r="I111" s="489"/>
      <c r="J111" s="489"/>
      <c r="K111" s="479"/>
      <c r="L111" s="479"/>
    </row>
    <row r="112" spans="1:12">
      <c r="A112" s="484" t="s">
        <v>32</v>
      </c>
      <c r="B112" s="485" t="s">
        <v>3605</v>
      </c>
      <c r="C112" s="484" t="s">
        <v>32</v>
      </c>
      <c r="D112" s="486"/>
      <c r="E112" s="486"/>
      <c r="F112" s="486"/>
      <c r="G112" s="486"/>
      <c r="H112" s="486"/>
      <c r="I112" s="486"/>
      <c r="J112" s="486"/>
      <c r="K112" s="479"/>
      <c r="L112" s="479"/>
    </row>
    <row r="113" spans="1:12">
      <c r="A113" s="487" t="s">
        <v>32</v>
      </c>
      <c r="B113" s="488" t="s">
        <v>3606</v>
      </c>
      <c r="C113" s="487" t="s">
        <v>2686</v>
      </c>
      <c r="D113" s="489">
        <v>1</v>
      </c>
      <c r="E113" s="489"/>
      <c r="F113" s="489"/>
      <c r="G113" s="489"/>
      <c r="H113" s="489"/>
      <c r="I113" s="489"/>
      <c r="J113" s="489"/>
      <c r="K113" s="479"/>
      <c r="L113" s="479"/>
    </row>
    <row r="114" spans="1:12">
      <c r="A114" s="487" t="s">
        <v>32</v>
      </c>
      <c r="B114" s="488" t="s">
        <v>3529</v>
      </c>
      <c r="C114" s="487" t="s">
        <v>2686</v>
      </c>
      <c r="D114" s="489">
        <v>2</v>
      </c>
      <c r="E114" s="489"/>
      <c r="F114" s="489"/>
      <c r="G114" s="489"/>
      <c r="H114" s="489"/>
      <c r="I114" s="489"/>
      <c r="J114" s="489"/>
      <c r="K114" s="479"/>
      <c r="L114" s="479"/>
    </row>
    <row r="115" spans="1:12">
      <c r="A115" s="487" t="s">
        <v>32</v>
      </c>
      <c r="B115" s="488" t="s">
        <v>3530</v>
      </c>
      <c r="C115" s="487" t="s">
        <v>2686</v>
      </c>
      <c r="D115" s="489">
        <v>1</v>
      </c>
      <c r="E115" s="489"/>
      <c r="F115" s="489"/>
      <c r="G115" s="489"/>
      <c r="H115" s="489"/>
      <c r="I115" s="489"/>
      <c r="J115" s="489"/>
      <c r="K115" s="479"/>
      <c r="L115" s="479"/>
    </row>
    <row r="116" spans="1:12">
      <c r="A116" s="487" t="s">
        <v>32</v>
      </c>
      <c r="B116" s="488" t="s">
        <v>3552</v>
      </c>
      <c r="C116" s="487" t="s">
        <v>2686</v>
      </c>
      <c r="D116" s="489">
        <v>2</v>
      </c>
      <c r="E116" s="489"/>
      <c r="F116" s="489"/>
      <c r="G116" s="489"/>
      <c r="H116" s="489"/>
      <c r="I116" s="489"/>
      <c r="J116" s="489"/>
      <c r="K116" s="479"/>
      <c r="L116" s="479"/>
    </row>
    <row r="117" spans="1:12">
      <c r="A117" s="487" t="s">
        <v>32</v>
      </c>
      <c r="B117" s="488" t="s">
        <v>3607</v>
      </c>
      <c r="C117" s="487" t="s">
        <v>2686</v>
      </c>
      <c r="D117" s="489">
        <v>3</v>
      </c>
      <c r="E117" s="489"/>
      <c r="F117" s="489"/>
      <c r="G117" s="489"/>
      <c r="H117" s="489"/>
      <c r="I117" s="489"/>
      <c r="J117" s="489"/>
      <c r="K117" s="479"/>
      <c r="L117" s="479"/>
    </row>
    <row r="118" spans="1:12">
      <c r="A118" s="487" t="s">
        <v>32</v>
      </c>
      <c r="B118" s="488" t="s">
        <v>3608</v>
      </c>
      <c r="C118" s="487" t="s">
        <v>2686</v>
      </c>
      <c r="D118" s="489">
        <v>1</v>
      </c>
      <c r="E118" s="489"/>
      <c r="F118" s="489"/>
      <c r="G118" s="489"/>
      <c r="H118" s="489"/>
      <c r="I118" s="489"/>
      <c r="J118" s="489"/>
      <c r="K118" s="479"/>
      <c r="L118" s="479"/>
    </row>
    <row r="119" spans="1:12" ht="27">
      <c r="A119" s="484" t="s">
        <v>32</v>
      </c>
      <c r="B119" s="485" t="s">
        <v>3609</v>
      </c>
      <c r="C119" s="484" t="s">
        <v>32</v>
      </c>
      <c r="D119" s="486"/>
      <c r="E119" s="486"/>
      <c r="F119" s="486"/>
      <c r="G119" s="486"/>
      <c r="H119" s="486"/>
      <c r="I119" s="486"/>
      <c r="J119" s="486"/>
      <c r="K119" s="479"/>
      <c r="L119" s="479"/>
    </row>
    <row r="120" spans="1:12">
      <c r="A120" s="487" t="s">
        <v>32</v>
      </c>
      <c r="B120" s="488" t="s">
        <v>3525</v>
      </c>
      <c r="C120" s="487" t="s">
        <v>3524</v>
      </c>
      <c r="D120" s="489">
        <v>250</v>
      </c>
      <c r="E120" s="489"/>
      <c r="F120" s="489"/>
      <c r="G120" s="489"/>
      <c r="H120" s="489"/>
      <c r="I120" s="489"/>
      <c r="J120" s="489"/>
      <c r="K120" s="479"/>
      <c r="L120" s="479"/>
    </row>
    <row r="121" spans="1:12">
      <c r="A121" s="487" t="s">
        <v>32</v>
      </c>
      <c r="B121" s="488" t="s">
        <v>3527</v>
      </c>
      <c r="C121" s="487" t="s">
        <v>3524</v>
      </c>
      <c r="D121" s="489">
        <v>60</v>
      </c>
      <c r="E121" s="489"/>
      <c r="F121" s="489"/>
      <c r="G121" s="489"/>
      <c r="H121" s="489"/>
      <c r="I121" s="489"/>
      <c r="J121" s="489"/>
      <c r="K121" s="479"/>
      <c r="L121" s="479"/>
    </row>
    <row r="122" spans="1:12">
      <c r="A122" s="484" t="s">
        <v>32</v>
      </c>
      <c r="B122" s="485" t="s">
        <v>3610</v>
      </c>
      <c r="C122" s="484" t="s">
        <v>32</v>
      </c>
      <c r="D122" s="486"/>
      <c r="E122" s="486"/>
      <c r="F122" s="486"/>
      <c r="G122" s="486"/>
      <c r="H122" s="486"/>
      <c r="I122" s="486"/>
      <c r="J122" s="486"/>
      <c r="K122" s="479"/>
      <c r="L122" s="479"/>
    </row>
    <row r="123" spans="1:12">
      <c r="A123" s="487" t="s">
        <v>32</v>
      </c>
      <c r="B123" s="488" t="s">
        <v>3611</v>
      </c>
      <c r="C123" s="487" t="s">
        <v>155</v>
      </c>
      <c r="D123" s="489">
        <v>2</v>
      </c>
      <c r="E123" s="489"/>
      <c r="F123" s="489"/>
      <c r="G123" s="489"/>
      <c r="H123" s="489"/>
      <c r="I123" s="489"/>
      <c r="J123" s="489"/>
      <c r="K123" s="479"/>
      <c r="L123" s="479"/>
    </row>
    <row r="124" spans="1:12">
      <c r="A124" s="487" t="s">
        <v>32</v>
      </c>
      <c r="B124" s="488" t="s">
        <v>3612</v>
      </c>
      <c r="C124" s="487" t="s">
        <v>155</v>
      </c>
      <c r="D124" s="489">
        <v>1</v>
      </c>
      <c r="E124" s="489"/>
      <c r="F124" s="489"/>
      <c r="G124" s="489"/>
      <c r="H124" s="489"/>
      <c r="I124" s="489"/>
      <c r="J124" s="489"/>
      <c r="K124" s="479"/>
      <c r="L124" s="479"/>
    </row>
    <row r="125" spans="1:12" ht="27">
      <c r="A125" s="484" t="s">
        <v>32</v>
      </c>
      <c r="B125" s="485" t="s">
        <v>3613</v>
      </c>
      <c r="C125" s="484" t="s">
        <v>32</v>
      </c>
      <c r="D125" s="486"/>
      <c r="E125" s="486"/>
      <c r="F125" s="486"/>
      <c r="G125" s="486"/>
      <c r="H125" s="486"/>
      <c r="I125" s="486"/>
      <c r="J125" s="486"/>
      <c r="K125" s="479"/>
      <c r="L125" s="479"/>
    </row>
    <row r="126" spans="1:12">
      <c r="A126" s="487" t="s">
        <v>32</v>
      </c>
      <c r="B126" s="488" t="s">
        <v>3614</v>
      </c>
      <c r="C126" s="487" t="s">
        <v>2686</v>
      </c>
      <c r="D126" s="489">
        <v>1</v>
      </c>
      <c r="E126" s="489"/>
      <c r="F126" s="489"/>
      <c r="G126" s="489"/>
      <c r="H126" s="489"/>
      <c r="I126" s="489"/>
      <c r="J126" s="489"/>
      <c r="K126" s="479"/>
      <c r="L126" s="479"/>
    </row>
    <row r="127" spans="1:12">
      <c r="A127" s="481" t="s">
        <v>32</v>
      </c>
      <c r="B127" s="482" t="s">
        <v>3615</v>
      </c>
      <c r="C127" s="481" t="s">
        <v>32</v>
      </c>
      <c r="D127" s="491"/>
      <c r="E127" s="491"/>
      <c r="F127" s="483"/>
      <c r="G127" s="491"/>
      <c r="H127" s="483"/>
      <c r="I127" s="491"/>
      <c r="J127" s="483"/>
      <c r="K127" s="479"/>
      <c r="L127" s="479"/>
    </row>
    <row r="128" spans="1:12">
      <c r="A128" s="487" t="s">
        <v>32</v>
      </c>
      <c r="B128" s="488" t="s">
        <v>32</v>
      </c>
      <c r="C128" s="487" t="s">
        <v>32</v>
      </c>
      <c r="D128" s="490"/>
      <c r="E128" s="490"/>
      <c r="F128" s="490"/>
      <c r="G128" s="490"/>
      <c r="H128" s="490"/>
      <c r="I128" s="490"/>
      <c r="J128" s="490"/>
      <c r="K128" s="479"/>
      <c r="L128" s="479"/>
    </row>
    <row r="129" spans="1:12">
      <c r="A129" s="481" t="s">
        <v>32</v>
      </c>
      <c r="B129" s="482" t="s">
        <v>3616</v>
      </c>
      <c r="C129" s="481" t="s">
        <v>32</v>
      </c>
      <c r="D129" s="491"/>
      <c r="E129" s="491"/>
      <c r="F129" s="491"/>
      <c r="G129" s="491"/>
      <c r="H129" s="491"/>
      <c r="I129" s="491"/>
      <c r="J129" s="491"/>
      <c r="K129" s="479"/>
      <c r="L129" s="479"/>
    </row>
    <row r="130" spans="1:12">
      <c r="A130" s="484" t="s">
        <v>32</v>
      </c>
      <c r="B130" s="485" t="s">
        <v>3485</v>
      </c>
      <c r="C130" s="484" t="s">
        <v>32</v>
      </c>
      <c r="D130" s="492"/>
      <c r="E130" s="492"/>
      <c r="F130" s="492"/>
      <c r="G130" s="492"/>
      <c r="H130" s="492"/>
      <c r="I130" s="492"/>
      <c r="J130" s="492"/>
      <c r="K130" s="479"/>
      <c r="L130" s="479"/>
    </row>
    <row r="131" spans="1:12">
      <c r="A131" s="487" t="s">
        <v>3617</v>
      </c>
      <c r="B131" s="488" t="s">
        <v>3487</v>
      </c>
      <c r="C131" s="487" t="s">
        <v>2686</v>
      </c>
      <c r="D131" s="489">
        <v>1</v>
      </c>
      <c r="E131" s="489"/>
      <c r="F131" s="489"/>
      <c r="G131" s="489"/>
      <c r="H131" s="489"/>
      <c r="I131" s="489"/>
      <c r="J131" s="489"/>
      <c r="K131" s="479"/>
      <c r="L131" s="479"/>
    </row>
    <row r="132" spans="1:12">
      <c r="A132" s="487" t="s">
        <v>3618</v>
      </c>
      <c r="B132" s="488" t="s">
        <v>3619</v>
      </c>
      <c r="C132" s="487" t="s">
        <v>2686</v>
      </c>
      <c r="D132" s="489">
        <v>1</v>
      </c>
      <c r="E132" s="489"/>
      <c r="F132" s="489"/>
      <c r="G132" s="489"/>
      <c r="H132" s="489"/>
      <c r="I132" s="489"/>
      <c r="J132" s="489"/>
      <c r="K132" s="479"/>
      <c r="L132" s="479"/>
    </row>
    <row r="133" spans="1:12">
      <c r="A133" s="487" t="s">
        <v>3488</v>
      </c>
      <c r="B133" s="488" t="s">
        <v>3489</v>
      </c>
      <c r="C133" s="487" t="s">
        <v>32</v>
      </c>
      <c r="D133" s="489"/>
      <c r="E133" s="489"/>
      <c r="F133" s="489"/>
      <c r="G133" s="489"/>
      <c r="H133" s="489"/>
      <c r="I133" s="489"/>
      <c r="J133" s="489"/>
      <c r="K133" s="479"/>
      <c r="L133" s="479"/>
    </row>
    <row r="134" spans="1:12">
      <c r="A134" s="487" t="s">
        <v>3620</v>
      </c>
      <c r="B134" s="488" t="s">
        <v>3562</v>
      </c>
      <c r="C134" s="487" t="s">
        <v>32</v>
      </c>
      <c r="D134" s="490"/>
      <c r="E134" s="490"/>
      <c r="F134" s="490"/>
      <c r="G134" s="490"/>
      <c r="H134" s="490"/>
      <c r="I134" s="490"/>
      <c r="J134" s="490"/>
      <c r="K134" s="479"/>
      <c r="L134" s="479"/>
    </row>
    <row r="135" spans="1:12" ht="40.200000000000003">
      <c r="A135" s="484" t="s">
        <v>32</v>
      </c>
      <c r="B135" s="485" t="s">
        <v>3621</v>
      </c>
      <c r="C135" s="484" t="s">
        <v>32</v>
      </c>
      <c r="D135" s="486"/>
      <c r="E135" s="486"/>
      <c r="F135" s="486"/>
      <c r="G135" s="486"/>
      <c r="H135" s="486"/>
      <c r="I135" s="486"/>
      <c r="J135" s="486"/>
      <c r="K135" s="479"/>
      <c r="L135" s="479"/>
    </row>
    <row r="136" spans="1:12">
      <c r="A136" s="487" t="s">
        <v>3622</v>
      </c>
      <c r="B136" s="488" t="s">
        <v>3495</v>
      </c>
      <c r="C136" s="487" t="s">
        <v>2686</v>
      </c>
      <c r="D136" s="489">
        <v>8</v>
      </c>
      <c r="E136" s="489"/>
      <c r="F136" s="489"/>
      <c r="G136" s="489"/>
      <c r="H136" s="489"/>
      <c r="I136" s="489"/>
      <c r="J136" s="489"/>
      <c r="K136" s="479"/>
      <c r="L136" s="479"/>
    </row>
    <row r="137" spans="1:12">
      <c r="A137" s="487" t="s">
        <v>3623</v>
      </c>
      <c r="B137" s="488" t="s">
        <v>3570</v>
      </c>
      <c r="C137" s="487" t="s">
        <v>2686</v>
      </c>
      <c r="D137" s="489">
        <v>18</v>
      </c>
      <c r="E137" s="489"/>
      <c r="F137" s="489"/>
      <c r="G137" s="489"/>
      <c r="H137" s="489"/>
      <c r="I137" s="489"/>
      <c r="J137" s="489"/>
      <c r="K137" s="479"/>
      <c r="L137" s="479"/>
    </row>
    <row r="138" spans="1:12">
      <c r="A138" s="487" t="s">
        <v>3624</v>
      </c>
      <c r="B138" s="488" t="s">
        <v>3625</v>
      </c>
      <c r="C138" s="487" t="s">
        <v>2686</v>
      </c>
      <c r="D138" s="489">
        <v>12</v>
      </c>
      <c r="E138" s="489"/>
      <c r="F138" s="489"/>
      <c r="G138" s="489"/>
      <c r="H138" s="489"/>
      <c r="I138" s="489"/>
      <c r="J138" s="489"/>
      <c r="K138" s="479"/>
      <c r="L138" s="479"/>
    </row>
    <row r="139" spans="1:12">
      <c r="A139" s="484" t="s">
        <v>32</v>
      </c>
      <c r="B139" s="485" t="s">
        <v>3536</v>
      </c>
      <c r="C139" s="484" t="s">
        <v>32</v>
      </c>
      <c r="D139" s="486"/>
      <c r="E139" s="486"/>
      <c r="F139" s="486"/>
      <c r="G139" s="486"/>
      <c r="H139" s="486"/>
      <c r="I139" s="486"/>
      <c r="J139" s="486"/>
      <c r="K139" s="479"/>
      <c r="L139" s="479"/>
    </row>
    <row r="140" spans="1:12">
      <c r="A140" s="487" t="s">
        <v>3626</v>
      </c>
      <c r="B140" s="488" t="s">
        <v>3627</v>
      </c>
      <c r="C140" s="487" t="s">
        <v>2686</v>
      </c>
      <c r="D140" s="489">
        <v>2</v>
      </c>
      <c r="E140" s="489"/>
      <c r="F140" s="489"/>
      <c r="G140" s="489"/>
      <c r="H140" s="489"/>
      <c r="I140" s="489"/>
      <c r="J140" s="489"/>
      <c r="K140" s="479"/>
      <c r="L140" s="479"/>
    </row>
    <row r="141" spans="1:12">
      <c r="A141" s="487" t="s">
        <v>3628</v>
      </c>
      <c r="B141" s="488" t="s">
        <v>3629</v>
      </c>
      <c r="C141" s="487" t="s">
        <v>2686</v>
      </c>
      <c r="D141" s="489">
        <v>1</v>
      </c>
      <c r="E141" s="489"/>
      <c r="F141" s="489"/>
      <c r="G141" s="489"/>
      <c r="H141" s="489"/>
      <c r="I141" s="489"/>
      <c r="J141" s="489"/>
      <c r="K141" s="479"/>
      <c r="L141" s="479"/>
    </row>
    <row r="142" spans="1:12">
      <c r="A142" s="484" t="s">
        <v>32</v>
      </c>
      <c r="B142" s="485" t="s">
        <v>3541</v>
      </c>
      <c r="C142" s="484" t="s">
        <v>32</v>
      </c>
      <c r="D142" s="486"/>
      <c r="E142" s="486"/>
      <c r="F142" s="486"/>
      <c r="G142" s="486"/>
      <c r="H142" s="486"/>
      <c r="I142" s="486"/>
      <c r="J142" s="486"/>
      <c r="K142" s="479"/>
      <c r="L142" s="479"/>
    </row>
    <row r="143" spans="1:12">
      <c r="A143" s="487" t="s">
        <v>3630</v>
      </c>
      <c r="B143" s="488" t="s">
        <v>3631</v>
      </c>
      <c r="C143" s="487" t="s">
        <v>2686</v>
      </c>
      <c r="D143" s="489">
        <v>4</v>
      </c>
      <c r="E143" s="489"/>
      <c r="F143" s="489"/>
      <c r="G143" s="489"/>
      <c r="H143" s="489"/>
      <c r="I143" s="489"/>
      <c r="J143" s="489"/>
      <c r="K143" s="479"/>
      <c r="L143" s="479"/>
    </row>
    <row r="144" spans="1:12">
      <c r="A144" s="487" t="s">
        <v>3632</v>
      </c>
      <c r="B144" s="488" t="s">
        <v>3633</v>
      </c>
      <c r="C144" s="487" t="s">
        <v>2686</v>
      </c>
      <c r="D144" s="489">
        <v>4</v>
      </c>
      <c r="E144" s="489"/>
      <c r="F144" s="489"/>
      <c r="G144" s="489"/>
      <c r="H144" s="489"/>
      <c r="I144" s="489"/>
      <c r="J144" s="489"/>
      <c r="K144" s="479"/>
      <c r="L144" s="479"/>
    </row>
    <row r="145" spans="1:12">
      <c r="A145" s="484" t="s">
        <v>32</v>
      </c>
      <c r="B145" s="485" t="s">
        <v>3634</v>
      </c>
      <c r="C145" s="484" t="s">
        <v>32</v>
      </c>
      <c r="D145" s="486"/>
      <c r="E145" s="486"/>
      <c r="F145" s="486"/>
      <c r="G145" s="486"/>
      <c r="H145" s="486"/>
      <c r="I145" s="486"/>
      <c r="J145" s="486"/>
      <c r="K145" s="479"/>
      <c r="L145" s="479"/>
    </row>
    <row r="146" spans="1:12">
      <c r="A146" s="487" t="s">
        <v>3635</v>
      </c>
      <c r="B146" s="488" t="s">
        <v>3636</v>
      </c>
      <c r="C146" s="487" t="s">
        <v>2686</v>
      </c>
      <c r="D146" s="489">
        <v>25</v>
      </c>
      <c r="E146" s="489"/>
      <c r="F146" s="489"/>
      <c r="G146" s="489"/>
      <c r="H146" s="489"/>
      <c r="I146" s="489"/>
      <c r="J146" s="489"/>
      <c r="K146" s="479"/>
      <c r="L146" s="479"/>
    </row>
    <row r="147" spans="1:12">
      <c r="A147" s="484" t="s">
        <v>32</v>
      </c>
      <c r="B147" s="485" t="s">
        <v>3551</v>
      </c>
      <c r="C147" s="484" t="s">
        <v>32</v>
      </c>
      <c r="D147" s="486"/>
      <c r="E147" s="486"/>
      <c r="F147" s="486"/>
      <c r="G147" s="486"/>
      <c r="H147" s="486"/>
      <c r="I147" s="486"/>
      <c r="J147" s="486"/>
      <c r="K147" s="479"/>
      <c r="L147" s="479"/>
    </row>
    <row r="148" spans="1:12">
      <c r="A148" s="487" t="s">
        <v>32</v>
      </c>
      <c r="B148" s="488" t="s">
        <v>3523</v>
      </c>
      <c r="C148" s="487" t="s">
        <v>3524</v>
      </c>
      <c r="D148" s="489">
        <v>8</v>
      </c>
      <c r="E148" s="489"/>
      <c r="F148" s="489"/>
      <c r="G148" s="489"/>
      <c r="H148" s="489"/>
      <c r="I148" s="489"/>
      <c r="J148" s="489"/>
      <c r="K148" s="479"/>
      <c r="L148" s="479"/>
    </row>
    <row r="149" spans="1:12">
      <c r="A149" s="487" t="s">
        <v>32</v>
      </c>
      <c r="B149" s="488" t="s">
        <v>3525</v>
      </c>
      <c r="C149" s="487" t="s">
        <v>3524</v>
      </c>
      <c r="D149" s="489">
        <v>500</v>
      </c>
      <c r="E149" s="489"/>
      <c r="F149" s="489"/>
      <c r="G149" s="489"/>
      <c r="H149" s="489"/>
      <c r="I149" s="489"/>
      <c r="J149" s="489"/>
      <c r="K149" s="479"/>
      <c r="L149" s="479"/>
    </row>
    <row r="150" spans="1:12">
      <c r="A150" s="487" t="s">
        <v>32</v>
      </c>
      <c r="B150" s="488" t="s">
        <v>3526</v>
      </c>
      <c r="C150" s="487" t="s">
        <v>3524</v>
      </c>
      <c r="D150" s="489">
        <v>10</v>
      </c>
      <c r="E150" s="489"/>
      <c r="F150" s="489"/>
      <c r="G150" s="489"/>
      <c r="H150" s="489"/>
      <c r="I150" s="489"/>
      <c r="J150" s="489"/>
      <c r="K150" s="479"/>
      <c r="L150" s="479"/>
    </row>
    <row r="151" spans="1:12">
      <c r="A151" s="487" t="s">
        <v>32</v>
      </c>
      <c r="B151" s="488" t="s">
        <v>3527</v>
      </c>
      <c r="C151" s="487" t="s">
        <v>3524</v>
      </c>
      <c r="D151" s="489">
        <v>100</v>
      </c>
      <c r="E151" s="489"/>
      <c r="F151" s="489"/>
      <c r="G151" s="489"/>
      <c r="H151" s="489"/>
      <c r="I151" s="489"/>
      <c r="J151" s="489"/>
      <c r="K151" s="479"/>
      <c r="L151" s="479"/>
    </row>
    <row r="152" spans="1:12">
      <c r="A152" s="484" t="s">
        <v>32</v>
      </c>
      <c r="B152" s="485" t="s">
        <v>3637</v>
      </c>
      <c r="C152" s="484" t="s">
        <v>32</v>
      </c>
      <c r="D152" s="486"/>
      <c r="E152" s="486"/>
      <c r="F152" s="486"/>
      <c r="G152" s="486"/>
      <c r="H152" s="486"/>
      <c r="I152" s="486"/>
      <c r="J152" s="486"/>
      <c r="K152" s="479"/>
      <c r="L152" s="479"/>
    </row>
    <row r="153" spans="1:12">
      <c r="A153" s="487" t="s">
        <v>32</v>
      </c>
      <c r="B153" s="488" t="s">
        <v>3530</v>
      </c>
      <c r="C153" s="487" t="s">
        <v>2686</v>
      </c>
      <c r="D153" s="489">
        <v>3</v>
      </c>
      <c r="E153" s="489"/>
      <c r="F153" s="489"/>
      <c r="G153" s="489"/>
      <c r="H153" s="489"/>
      <c r="I153" s="489"/>
      <c r="J153" s="489"/>
      <c r="K153" s="479"/>
      <c r="L153" s="479"/>
    </row>
    <row r="154" spans="1:12">
      <c r="A154" s="487" t="s">
        <v>32</v>
      </c>
      <c r="B154" s="488" t="s">
        <v>3552</v>
      </c>
      <c r="C154" s="487" t="s">
        <v>2686</v>
      </c>
      <c r="D154" s="489">
        <v>1</v>
      </c>
      <c r="E154" s="489"/>
      <c r="F154" s="489"/>
      <c r="G154" s="489"/>
      <c r="H154" s="489"/>
      <c r="I154" s="489"/>
      <c r="J154" s="489"/>
      <c r="K154" s="479"/>
      <c r="L154" s="479"/>
    </row>
    <row r="155" spans="1:12">
      <c r="A155" s="487" t="s">
        <v>32</v>
      </c>
      <c r="B155" s="488" t="s">
        <v>3607</v>
      </c>
      <c r="C155" s="487" t="s">
        <v>2686</v>
      </c>
      <c r="D155" s="489">
        <v>2</v>
      </c>
      <c r="E155" s="489"/>
      <c r="F155" s="489"/>
      <c r="G155" s="489"/>
      <c r="H155" s="489"/>
      <c r="I155" s="489"/>
      <c r="J155" s="489"/>
      <c r="K155" s="479"/>
      <c r="L155" s="479"/>
    </row>
    <row r="156" spans="1:12">
      <c r="A156" s="484" t="s">
        <v>32</v>
      </c>
      <c r="B156" s="485" t="s">
        <v>3638</v>
      </c>
      <c r="C156" s="484" t="s">
        <v>32</v>
      </c>
      <c r="D156" s="486"/>
      <c r="E156" s="486"/>
      <c r="F156" s="486"/>
      <c r="G156" s="486"/>
      <c r="H156" s="486"/>
      <c r="I156" s="486"/>
      <c r="J156" s="486"/>
      <c r="K156" s="479"/>
      <c r="L156" s="479"/>
    </row>
    <row r="157" spans="1:12">
      <c r="A157" s="487" t="s">
        <v>32</v>
      </c>
      <c r="B157" s="488" t="s">
        <v>3525</v>
      </c>
      <c r="C157" s="487" t="s">
        <v>3524</v>
      </c>
      <c r="D157" s="489">
        <v>500</v>
      </c>
      <c r="E157" s="489"/>
      <c r="F157" s="489"/>
      <c r="G157" s="489"/>
      <c r="H157" s="489"/>
      <c r="I157" s="489"/>
      <c r="J157" s="489"/>
      <c r="K157" s="479"/>
      <c r="L157" s="479"/>
    </row>
    <row r="158" spans="1:12">
      <c r="A158" s="487" t="s">
        <v>32</v>
      </c>
      <c r="B158" s="488" t="s">
        <v>3527</v>
      </c>
      <c r="C158" s="487" t="s">
        <v>3524</v>
      </c>
      <c r="D158" s="489">
        <v>100</v>
      </c>
      <c r="E158" s="489"/>
      <c r="F158" s="489"/>
      <c r="G158" s="489"/>
      <c r="H158" s="489"/>
      <c r="I158" s="489"/>
      <c r="J158" s="489"/>
      <c r="K158" s="479"/>
      <c r="L158" s="479"/>
    </row>
    <row r="159" spans="1:12">
      <c r="A159" s="481" t="s">
        <v>32</v>
      </c>
      <c r="B159" s="482" t="s">
        <v>3639</v>
      </c>
      <c r="C159" s="481" t="s">
        <v>32</v>
      </c>
      <c r="D159" s="491"/>
      <c r="E159" s="491"/>
      <c r="F159" s="483"/>
      <c r="G159" s="491"/>
      <c r="H159" s="483"/>
      <c r="I159" s="491"/>
      <c r="J159" s="483"/>
      <c r="K159" s="479"/>
      <c r="L159" s="479"/>
    </row>
    <row r="160" spans="1:12">
      <c r="A160" s="487" t="s">
        <v>32</v>
      </c>
      <c r="B160" s="488" t="s">
        <v>32</v>
      </c>
      <c r="C160" s="487" t="s">
        <v>32</v>
      </c>
      <c r="D160" s="490"/>
      <c r="E160" s="490"/>
      <c r="F160" s="490"/>
      <c r="G160" s="490"/>
      <c r="H160" s="490"/>
      <c r="I160" s="490"/>
      <c r="J160" s="490"/>
      <c r="K160" s="479"/>
      <c r="L160" s="479"/>
    </row>
    <row r="161" spans="1:12">
      <c r="A161" s="481" t="s">
        <v>32</v>
      </c>
      <c r="B161" s="482" t="s">
        <v>3640</v>
      </c>
      <c r="C161" s="481" t="s">
        <v>32</v>
      </c>
      <c r="D161" s="491"/>
      <c r="E161" s="491"/>
      <c r="F161" s="491"/>
      <c r="G161" s="491"/>
      <c r="H161" s="491"/>
      <c r="I161" s="491"/>
      <c r="J161" s="491"/>
      <c r="K161" s="479"/>
      <c r="L161" s="479"/>
    </row>
    <row r="162" spans="1:12">
      <c r="A162" s="484" t="s">
        <v>32</v>
      </c>
      <c r="B162" s="485" t="s">
        <v>3485</v>
      </c>
      <c r="C162" s="484" t="s">
        <v>32</v>
      </c>
      <c r="D162" s="492"/>
      <c r="E162" s="492"/>
      <c r="F162" s="492"/>
      <c r="G162" s="492"/>
      <c r="H162" s="492"/>
      <c r="I162" s="492"/>
      <c r="J162" s="492"/>
      <c r="K162" s="479"/>
      <c r="L162" s="479"/>
    </row>
    <row r="163" spans="1:12">
      <c r="A163" s="487" t="s">
        <v>3641</v>
      </c>
      <c r="B163" s="488" t="s">
        <v>3487</v>
      </c>
      <c r="C163" s="487" t="s">
        <v>2686</v>
      </c>
      <c r="D163" s="489">
        <v>1</v>
      </c>
      <c r="E163" s="489"/>
      <c r="F163" s="489"/>
      <c r="G163" s="489"/>
      <c r="H163" s="489"/>
      <c r="I163" s="489"/>
      <c r="J163" s="489"/>
      <c r="K163" s="479"/>
      <c r="L163" s="479"/>
    </row>
    <row r="164" spans="1:12">
      <c r="A164" s="487" t="s">
        <v>3488</v>
      </c>
      <c r="B164" s="488" t="s">
        <v>3489</v>
      </c>
      <c r="C164" s="487" t="s">
        <v>32</v>
      </c>
      <c r="D164" s="489"/>
      <c r="E164" s="489"/>
      <c r="F164" s="489"/>
      <c r="G164" s="489"/>
      <c r="H164" s="489"/>
      <c r="I164" s="489"/>
      <c r="J164" s="489"/>
      <c r="K164" s="479"/>
      <c r="L164" s="479"/>
    </row>
    <row r="165" spans="1:12">
      <c r="A165" s="484" t="s">
        <v>32</v>
      </c>
      <c r="B165" s="485" t="s">
        <v>3536</v>
      </c>
      <c r="C165" s="484" t="s">
        <v>32</v>
      </c>
      <c r="D165" s="486"/>
      <c r="E165" s="486"/>
      <c r="F165" s="486"/>
      <c r="G165" s="486"/>
      <c r="H165" s="486"/>
      <c r="I165" s="486"/>
      <c r="J165" s="486"/>
      <c r="K165" s="479"/>
      <c r="L165" s="479"/>
    </row>
    <row r="166" spans="1:12">
      <c r="A166" s="487" t="s">
        <v>3642</v>
      </c>
      <c r="B166" s="488" t="s">
        <v>3627</v>
      </c>
      <c r="C166" s="487" t="s">
        <v>2686</v>
      </c>
      <c r="D166" s="489">
        <v>1</v>
      </c>
      <c r="E166" s="489"/>
      <c r="F166" s="489"/>
      <c r="G166" s="489"/>
      <c r="H166" s="489"/>
      <c r="I166" s="489"/>
      <c r="J166" s="489"/>
      <c r="K166" s="479"/>
      <c r="L166" s="479"/>
    </row>
    <row r="167" spans="1:12">
      <c r="A167" s="487" t="s">
        <v>3643</v>
      </c>
      <c r="B167" s="488" t="s">
        <v>3572</v>
      </c>
      <c r="C167" s="487" t="s">
        <v>2686</v>
      </c>
      <c r="D167" s="489">
        <v>1</v>
      </c>
      <c r="E167" s="489"/>
      <c r="F167" s="489"/>
      <c r="G167" s="489"/>
      <c r="H167" s="489"/>
      <c r="I167" s="489"/>
      <c r="J167" s="489"/>
      <c r="K167" s="479"/>
      <c r="L167" s="479"/>
    </row>
    <row r="168" spans="1:12" ht="27">
      <c r="A168" s="484" t="s">
        <v>32</v>
      </c>
      <c r="B168" s="485" t="s">
        <v>3644</v>
      </c>
      <c r="C168" s="484" t="s">
        <v>32</v>
      </c>
      <c r="D168" s="486"/>
      <c r="E168" s="486"/>
      <c r="F168" s="486"/>
      <c r="G168" s="486"/>
      <c r="H168" s="486"/>
      <c r="I168" s="486"/>
      <c r="J168" s="486"/>
      <c r="K168" s="479"/>
      <c r="L168" s="479"/>
    </row>
    <row r="169" spans="1:12">
      <c r="A169" s="487" t="s">
        <v>3645</v>
      </c>
      <c r="B169" s="488" t="s">
        <v>3495</v>
      </c>
      <c r="C169" s="487" t="s">
        <v>2686</v>
      </c>
      <c r="D169" s="489">
        <v>4</v>
      </c>
      <c r="E169" s="489"/>
      <c r="F169" s="489"/>
      <c r="G169" s="489"/>
      <c r="H169" s="489"/>
      <c r="I169" s="489"/>
      <c r="J169" s="489"/>
      <c r="K169" s="479"/>
      <c r="L169" s="479"/>
    </row>
    <row r="170" spans="1:12">
      <c r="A170" s="487" t="s">
        <v>3646</v>
      </c>
      <c r="B170" s="488" t="s">
        <v>3625</v>
      </c>
      <c r="C170" s="487" t="s">
        <v>2686</v>
      </c>
      <c r="D170" s="489">
        <v>12</v>
      </c>
      <c r="E170" s="489"/>
      <c r="F170" s="489"/>
      <c r="G170" s="489"/>
      <c r="H170" s="489"/>
      <c r="I170" s="489"/>
      <c r="J170" s="489"/>
      <c r="K170" s="479"/>
      <c r="L170" s="479"/>
    </row>
    <row r="171" spans="1:12" ht="40.200000000000003">
      <c r="A171" s="484" t="s">
        <v>32</v>
      </c>
      <c r="B171" s="485" t="s">
        <v>3647</v>
      </c>
      <c r="C171" s="484" t="s">
        <v>32</v>
      </c>
      <c r="D171" s="486"/>
      <c r="E171" s="486"/>
      <c r="F171" s="486"/>
      <c r="G171" s="486"/>
      <c r="H171" s="486"/>
      <c r="I171" s="486"/>
      <c r="J171" s="486"/>
      <c r="K171" s="479"/>
      <c r="L171" s="479"/>
    </row>
    <row r="172" spans="1:12">
      <c r="A172" s="487" t="s">
        <v>3648</v>
      </c>
      <c r="B172" s="488" t="s">
        <v>3649</v>
      </c>
      <c r="C172" s="487" t="s">
        <v>3502</v>
      </c>
      <c r="D172" s="489">
        <v>15</v>
      </c>
      <c r="E172" s="489"/>
      <c r="F172" s="489"/>
      <c r="G172" s="489"/>
      <c r="H172" s="489"/>
      <c r="I172" s="489"/>
      <c r="J172" s="489"/>
      <c r="K172" s="479"/>
      <c r="L172" s="479"/>
    </row>
    <row r="173" spans="1:12">
      <c r="A173" s="487" t="s">
        <v>3650</v>
      </c>
      <c r="B173" s="488" t="s">
        <v>3651</v>
      </c>
      <c r="C173" s="487" t="s">
        <v>3502</v>
      </c>
      <c r="D173" s="489">
        <v>15</v>
      </c>
      <c r="E173" s="489"/>
      <c r="F173" s="489"/>
      <c r="G173" s="489"/>
      <c r="H173" s="489"/>
      <c r="I173" s="489"/>
      <c r="J173" s="489"/>
      <c r="K173" s="479"/>
      <c r="L173" s="479"/>
    </row>
    <row r="174" spans="1:12">
      <c r="A174" s="487" t="s">
        <v>3652</v>
      </c>
      <c r="B174" s="488" t="s">
        <v>3592</v>
      </c>
      <c r="C174" s="487" t="s">
        <v>3502</v>
      </c>
      <c r="D174" s="489">
        <v>16</v>
      </c>
      <c r="E174" s="489"/>
      <c r="F174" s="489"/>
      <c r="G174" s="489"/>
      <c r="H174" s="489"/>
      <c r="I174" s="489"/>
      <c r="J174" s="489"/>
      <c r="K174" s="479"/>
      <c r="L174" s="479"/>
    </row>
    <row r="175" spans="1:12">
      <c r="A175" s="484" t="s">
        <v>32</v>
      </c>
      <c r="B175" s="485" t="s">
        <v>3556</v>
      </c>
      <c r="C175" s="484" t="s">
        <v>32</v>
      </c>
      <c r="D175" s="486"/>
      <c r="E175" s="486"/>
      <c r="F175" s="486"/>
      <c r="G175" s="486"/>
      <c r="H175" s="486"/>
      <c r="I175" s="486"/>
      <c r="J175" s="486"/>
      <c r="K175" s="479"/>
      <c r="L175" s="479"/>
    </row>
    <row r="176" spans="1:12">
      <c r="A176" s="487" t="s">
        <v>3653</v>
      </c>
      <c r="B176" s="488" t="s">
        <v>3654</v>
      </c>
      <c r="C176" s="487" t="s">
        <v>2686</v>
      </c>
      <c r="D176" s="489">
        <v>1</v>
      </c>
      <c r="E176" s="489"/>
      <c r="F176" s="489"/>
      <c r="G176" s="489"/>
      <c r="H176" s="489"/>
      <c r="I176" s="489"/>
      <c r="J176" s="489"/>
      <c r="K176" s="479"/>
      <c r="L176" s="479"/>
    </row>
    <row r="177" spans="1:12">
      <c r="A177" s="487" t="s">
        <v>3655</v>
      </c>
      <c r="B177" s="488" t="s">
        <v>3656</v>
      </c>
      <c r="C177" s="487" t="s">
        <v>2686</v>
      </c>
      <c r="D177" s="489">
        <v>3</v>
      </c>
      <c r="E177" s="489"/>
      <c r="F177" s="489"/>
      <c r="G177" s="489"/>
      <c r="H177" s="489"/>
      <c r="I177" s="489"/>
      <c r="J177" s="489"/>
      <c r="K177" s="479"/>
      <c r="L177" s="479"/>
    </row>
    <row r="178" spans="1:12">
      <c r="A178" s="487" t="s">
        <v>3657</v>
      </c>
      <c r="B178" s="488" t="s">
        <v>3562</v>
      </c>
      <c r="C178" s="487" t="s">
        <v>32</v>
      </c>
      <c r="D178" s="490"/>
      <c r="E178" s="490"/>
      <c r="F178" s="490"/>
      <c r="G178" s="490"/>
      <c r="H178" s="490"/>
      <c r="I178" s="490"/>
      <c r="J178" s="490"/>
      <c r="K178" s="479"/>
      <c r="L178" s="479"/>
    </row>
    <row r="179" spans="1:12" ht="27">
      <c r="A179" s="484" t="s">
        <v>32</v>
      </c>
      <c r="B179" s="485" t="s">
        <v>3658</v>
      </c>
      <c r="C179" s="484" t="s">
        <v>32</v>
      </c>
      <c r="D179" s="486"/>
      <c r="E179" s="486"/>
      <c r="F179" s="486"/>
      <c r="G179" s="486"/>
      <c r="H179" s="486"/>
      <c r="I179" s="486"/>
      <c r="J179" s="486"/>
      <c r="K179" s="479"/>
      <c r="L179" s="479"/>
    </row>
    <row r="180" spans="1:12">
      <c r="A180" s="487" t="s">
        <v>3659</v>
      </c>
      <c r="B180" s="488" t="s">
        <v>3660</v>
      </c>
      <c r="C180" s="487" t="s">
        <v>2686</v>
      </c>
      <c r="D180" s="489">
        <v>1</v>
      </c>
      <c r="E180" s="489"/>
      <c r="F180" s="489"/>
      <c r="G180" s="489"/>
      <c r="H180" s="489"/>
      <c r="I180" s="489"/>
      <c r="J180" s="489"/>
      <c r="K180" s="479"/>
      <c r="L180" s="479"/>
    </row>
    <row r="181" spans="1:12">
      <c r="A181" s="487" t="s">
        <v>3661</v>
      </c>
      <c r="B181" s="488" t="s">
        <v>3662</v>
      </c>
      <c r="C181" s="487" t="s">
        <v>2686</v>
      </c>
      <c r="D181" s="489">
        <v>1</v>
      </c>
      <c r="E181" s="489"/>
      <c r="F181" s="489"/>
      <c r="G181" s="489"/>
      <c r="H181" s="489"/>
      <c r="I181" s="489"/>
      <c r="J181" s="489"/>
      <c r="K181" s="479"/>
      <c r="L181" s="479"/>
    </row>
    <row r="182" spans="1:12">
      <c r="A182" s="487" t="s">
        <v>3663</v>
      </c>
      <c r="B182" s="488" t="s">
        <v>3664</v>
      </c>
      <c r="C182" s="487" t="s">
        <v>2686</v>
      </c>
      <c r="D182" s="489">
        <v>5</v>
      </c>
      <c r="E182" s="489"/>
      <c r="F182" s="489"/>
      <c r="G182" s="489"/>
      <c r="H182" s="489"/>
      <c r="I182" s="489"/>
      <c r="J182" s="489"/>
      <c r="K182" s="479"/>
      <c r="L182" s="479"/>
    </row>
    <row r="183" spans="1:12">
      <c r="A183" s="487" t="s">
        <v>3665</v>
      </c>
      <c r="B183" s="488" t="s">
        <v>3666</v>
      </c>
      <c r="C183" s="487" t="s">
        <v>2686</v>
      </c>
      <c r="D183" s="489">
        <v>5</v>
      </c>
      <c r="E183" s="489"/>
      <c r="F183" s="489"/>
      <c r="G183" s="489"/>
      <c r="H183" s="489"/>
      <c r="I183" s="489"/>
      <c r="J183" s="489"/>
      <c r="K183" s="479"/>
      <c r="L183" s="479"/>
    </row>
    <row r="184" spans="1:12">
      <c r="A184" s="487" t="s">
        <v>3667</v>
      </c>
      <c r="B184" s="488" t="s">
        <v>3660</v>
      </c>
      <c r="C184" s="487" t="s">
        <v>2686</v>
      </c>
      <c r="D184" s="489">
        <v>1</v>
      </c>
      <c r="E184" s="489"/>
      <c r="F184" s="489"/>
      <c r="G184" s="489"/>
      <c r="H184" s="489"/>
      <c r="I184" s="489"/>
      <c r="J184" s="489"/>
      <c r="K184" s="479"/>
      <c r="L184" s="479"/>
    </row>
    <row r="185" spans="1:12">
      <c r="A185" s="487" t="s">
        <v>3668</v>
      </c>
      <c r="B185" s="488" t="s">
        <v>3669</v>
      </c>
      <c r="C185" s="487" t="s">
        <v>2686</v>
      </c>
      <c r="D185" s="489">
        <v>1</v>
      </c>
      <c r="E185" s="489"/>
      <c r="F185" s="489"/>
      <c r="G185" s="489"/>
      <c r="H185" s="489"/>
      <c r="I185" s="489"/>
      <c r="J185" s="489"/>
      <c r="K185" s="479"/>
      <c r="L185" s="479"/>
    </row>
    <row r="186" spans="1:12" ht="40.200000000000003">
      <c r="A186" s="484" t="s">
        <v>32</v>
      </c>
      <c r="B186" s="485" t="s">
        <v>3670</v>
      </c>
      <c r="C186" s="484" t="s">
        <v>32</v>
      </c>
      <c r="D186" s="486"/>
      <c r="E186" s="486"/>
      <c r="F186" s="486"/>
      <c r="G186" s="486"/>
      <c r="H186" s="486"/>
      <c r="I186" s="486"/>
      <c r="J186" s="486"/>
      <c r="K186" s="479"/>
      <c r="L186" s="479"/>
    </row>
    <row r="187" spans="1:12">
      <c r="A187" s="487" t="s">
        <v>3671</v>
      </c>
      <c r="B187" s="488" t="s">
        <v>3672</v>
      </c>
      <c r="C187" s="487" t="s">
        <v>2686</v>
      </c>
      <c r="D187" s="489">
        <v>7</v>
      </c>
      <c r="E187" s="489"/>
      <c r="F187" s="489"/>
      <c r="G187" s="489"/>
      <c r="H187" s="489"/>
      <c r="I187" s="489"/>
      <c r="J187" s="489"/>
      <c r="K187" s="479"/>
      <c r="L187" s="479"/>
    </row>
    <row r="188" spans="1:12">
      <c r="A188" s="487" t="s">
        <v>3673</v>
      </c>
      <c r="B188" s="488" t="s">
        <v>3567</v>
      </c>
      <c r="C188" s="487" t="s">
        <v>2686</v>
      </c>
      <c r="D188" s="489">
        <v>11</v>
      </c>
      <c r="E188" s="489"/>
      <c r="F188" s="489"/>
      <c r="G188" s="489"/>
      <c r="H188" s="489"/>
      <c r="I188" s="489"/>
      <c r="J188" s="489"/>
      <c r="K188" s="479"/>
      <c r="L188" s="479"/>
    </row>
    <row r="189" spans="1:12">
      <c r="A189" s="487" t="s">
        <v>3674</v>
      </c>
      <c r="B189" s="488" t="s">
        <v>3562</v>
      </c>
      <c r="C189" s="487" t="s">
        <v>32</v>
      </c>
      <c r="D189" s="490"/>
      <c r="E189" s="490"/>
      <c r="F189" s="490"/>
      <c r="G189" s="490"/>
      <c r="H189" s="490"/>
      <c r="I189" s="490"/>
      <c r="J189" s="490"/>
      <c r="K189" s="479"/>
      <c r="L189" s="479"/>
    </row>
    <row r="190" spans="1:12" ht="27">
      <c r="A190" s="484" t="s">
        <v>32</v>
      </c>
      <c r="B190" s="485" t="s">
        <v>3675</v>
      </c>
      <c r="C190" s="484" t="s">
        <v>32</v>
      </c>
      <c r="D190" s="486"/>
      <c r="E190" s="486"/>
      <c r="F190" s="486"/>
      <c r="G190" s="486"/>
      <c r="H190" s="486"/>
      <c r="I190" s="486"/>
      <c r="J190" s="486"/>
      <c r="K190" s="479"/>
      <c r="L190" s="479"/>
    </row>
    <row r="191" spans="1:12">
      <c r="A191" s="487" t="s">
        <v>3676</v>
      </c>
      <c r="B191" s="488" t="s">
        <v>3677</v>
      </c>
      <c r="C191" s="487" t="s">
        <v>2686</v>
      </c>
      <c r="D191" s="489">
        <v>1</v>
      </c>
      <c r="E191" s="489"/>
      <c r="F191" s="489"/>
      <c r="G191" s="489"/>
      <c r="H191" s="489"/>
      <c r="I191" s="489"/>
      <c r="J191" s="489"/>
      <c r="K191" s="479"/>
      <c r="L191" s="479"/>
    </row>
    <row r="192" spans="1:12">
      <c r="A192" s="487" t="s">
        <v>3678</v>
      </c>
      <c r="B192" s="488" t="s">
        <v>3677</v>
      </c>
      <c r="C192" s="487" t="s">
        <v>2686</v>
      </c>
      <c r="D192" s="489">
        <v>1</v>
      </c>
      <c r="E192" s="489"/>
      <c r="F192" s="489"/>
      <c r="G192" s="489"/>
      <c r="H192" s="489"/>
      <c r="I192" s="489"/>
      <c r="J192" s="489"/>
      <c r="K192" s="479"/>
      <c r="L192" s="479"/>
    </row>
    <row r="193" spans="1:12">
      <c r="A193" s="487" t="s">
        <v>3679</v>
      </c>
      <c r="B193" s="488" t="s">
        <v>3677</v>
      </c>
      <c r="C193" s="487" t="s">
        <v>2686</v>
      </c>
      <c r="D193" s="489">
        <v>1</v>
      </c>
      <c r="E193" s="489"/>
      <c r="F193" s="489"/>
      <c r="G193" s="489"/>
      <c r="H193" s="489"/>
      <c r="I193" s="489"/>
      <c r="J193" s="489"/>
      <c r="K193" s="479"/>
      <c r="L193" s="479"/>
    </row>
    <row r="194" spans="1:12">
      <c r="A194" s="487" t="s">
        <v>3680</v>
      </c>
      <c r="B194" s="488" t="s">
        <v>3677</v>
      </c>
      <c r="C194" s="487" t="s">
        <v>2686</v>
      </c>
      <c r="D194" s="489">
        <v>1</v>
      </c>
      <c r="E194" s="489"/>
      <c r="F194" s="489"/>
      <c r="G194" s="489"/>
      <c r="H194" s="489"/>
      <c r="I194" s="489"/>
      <c r="J194" s="489"/>
      <c r="K194" s="479"/>
      <c r="L194" s="479"/>
    </row>
    <row r="195" spans="1:12" ht="53.4">
      <c r="A195" s="484" t="s">
        <v>32</v>
      </c>
      <c r="B195" s="485" t="s">
        <v>3681</v>
      </c>
      <c r="C195" s="484" t="s">
        <v>32</v>
      </c>
      <c r="D195" s="486"/>
      <c r="E195" s="486"/>
      <c r="F195" s="486"/>
      <c r="G195" s="486"/>
      <c r="H195" s="486"/>
      <c r="I195" s="486"/>
      <c r="J195" s="486"/>
      <c r="K195" s="479"/>
      <c r="L195" s="479"/>
    </row>
    <row r="196" spans="1:12">
      <c r="A196" s="487" t="s">
        <v>3601</v>
      </c>
      <c r="B196" s="488" t="s">
        <v>3682</v>
      </c>
      <c r="C196" s="487" t="s">
        <v>155</v>
      </c>
      <c r="D196" s="489">
        <v>75</v>
      </c>
      <c r="E196" s="489"/>
      <c r="F196" s="489"/>
      <c r="G196" s="489"/>
      <c r="H196" s="489"/>
      <c r="I196" s="489"/>
      <c r="J196" s="489"/>
      <c r="K196" s="479"/>
      <c r="L196" s="479"/>
    </row>
    <row r="197" spans="1:12" ht="27">
      <c r="A197" s="484" t="s">
        <v>32</v>
      </c>
      <c r="B197" s="485" t="s">
        <v>3609</v>
      </c>
      <c r="C197" s="484" t="s">
        <v>32</v>
      </c>
      <c r="D197" s="486"/>
      <c r="E197" s="486"/>
      <c r="F197" s="486"/>
      <c r="G197" s="486"/>
      <c r="H197" s="486"/>
      <c r="I197" s="486"/>
      <c r="J197" s="486"/>
      <c r="K197" s="479"/>
      <c r="L197" s="479"/>
    </row>
    <row r="198" spans="1:12">
      <c r="A198" s="487" t="s">
        <v>32</v>
      </c>
      <c r="B198" s="488" t="s">
        <v>3523</v>
      </c>
      <c r="C198" s="487" t="s">
        <v>3524</v>
      </c>
      <c r="D198" s="489">
        <v>90</v>
      </c>
      <c r="E198" s="489"/>
      <c r="F198" s="489"/>
      <c r="G198" s="489"/>
      <c r="H198" s="489"/>
      <c r="I198" s="489"/>
      <c r="J198" s="489"/>
      <c r="K198" s="479"/>
      <c r="L198" s="479"/>
    </row>
    <row r="199" spans="1:12">
      <c r="A199" s="487" t="s">
        <v>32</v>
      </c>
      <c r="B199" s="488" t="s">
        <v>3525</v>
      </c>
      <c r="C199" s="487" t="s">
        <v>3524</v>
      </c>
      <c r="D199" s="489">
        <v>315</v>
      </c>
      <c r="E199" s="489"/>
      <c r="F199" s="489"/>
      <c r="G199" s="489"/>
      <c r="H199" s="489"/>
      <c r="I199" s="489"/>
      <c r="J199" s="489"/>
      <c r="K199" s="479"/>
      <c r="L199" s="479"/>
    </row>
    <row r="200" spans="1:12">
      <c r="A200" s="487" t="s">
        <v>32</v>
      </c>
      <c r="B200" s="488" t="s">
        <v>3526</v>
      </c>
      <c r="C200" s="487" t="s">
        <v>3524</v>
      </c>
      <c r="D200" s="489">
        <v>30</v>
      </c>
      <c r="E200" s="489"/>
      <c r="F200" s="489"/>
      <c r="G200" s="489"/>
      <c r="H200" s="489"/>
      <c r="I200" s="489"/>
      <c r="J200" s="489"/>
      <c r="K200" s="479"/>
      <c r="L200" s="479"/>
    </row>
    <row r="201" spans="1:12">
      <c r="A201" s="487" t="s">
        <v>32</v>
      </c>
      <c r="B201" s="488" t="s">
        <v>3527</v>
      </c>
      <c r="C201" s="487" t="s">
        <v>3524</v>
      </c>
      <c r="D201" s="489">
        <v>150</v>
      </c>
      <c r="E201" s="489"/>
      <c r="F201" s="489"/>
      <c r="G201" s="489"/>
      <c r="H201" s="489"/>
      <c r="I201" s="489"/>
      <c r="J201" s="489"/>
      <c r="K201" s="479"/>
      <c r="L201" s="479"/>
    </row>
    <row r="202" spans="1:12" ht="27">
      <c r="A202" s="484" t="s">
        <v>32</v>
      </c>
      <c r="B202" s="485" t="s">
        <v>3683</v>
      </c>
      <c r="C202" s="484" t="s">
        <v>32</v>
      </c>
      <c r="D202" s="486"/>
      <c r="E202" s="486"/>
      <c r="F202" s="486"/>
      <c r="G202" s="486"/>
      <c r="H202" s="486"/>
      <c r="I202" s="486"/>
      <c r="J202" s="486"/>
      <c r="K202" s="479"/>
      <c r="L202" s="479"/>
    </row>
    <row r="203" spans="1:12">
      <c r="A203" s="487" t="s">
        <v>32</v>
      </c>
      <c r="B203" s="488" t="s">
        <v>3529</v>
      </c>
      <c r="C203" s="487" t="s">
        <v>2686</v>
      </c>
      <c r="D203" s="489">
        <v>3</v>
      </c>
      <c r="E203" s="489"/>
      <c r="F203" s="489"/>
      <c r="G203" s="489"/>
      <c r="H203" s="489"/>
      <c r="I203" s="489"/>
      <c r="J203" s="489"/>
      <c r="K203" s="479"/>
      <c r="L203" s="479"/>
    </row>
    <row r="204" spans="1:12">
      <c r="A204" s="487" t="s">
        <v>32</v>
      </c>
      <c r="B204" s="488" t="s">
        <v>3530</v>
      </c>
      <c r="C204" s="487" t="s">
        <v>2686</v>
      </c>
      <c r="D204" s="489">
        <v>2</v>
      </c>
      <c r="E204" s="489"/>
      <c r="F204" s="489"/>
      <c r="G204" s="489"/>
      <c r="H204" s="489"/>
      <c r="I204" s="489"/>
      <c r="J204" s="489"/>
      <c r="K204" s="479"/>
      <c r="L204" s="479"/>
    </row>
    <row r="205" spans="1:12">
      <c r="A205" s="484" t="s">
        <v>32</v>
      </c>
      <c r="B205" s="485" t="s">
        <v>3610</v>
      </c>
      <c r="C205" s="484" t="s">
        <v>32</v>
      </c>
      <c r="D205" s="486"/>
      <c r="E205" s="486"/>
      <c r="F205" s="486"/>
      <c r="G205" s="486"/>
      <c r="H205" s="486"/>
      <c r="I205" s="486"/>
      <c r="J205" s="486"/>
      <c r="K205" s="479"/>
      <c r="L205" s="479"/>
    </row>
    <row r="206" spans="1:12">
      <c r="A206" s="487" t="s">
        <v>32</v>
      </c>
      <c r="B206" s="488" t="s">
        <v>3611</v>
      </c>
      <c r="C206" s="487" t="s">
        <v>155</v>
      </c>
      <c r="D206" s="489">
        <v>4</v>
      </c>
      <c r="E206" s="489"/>
      <c r="F206" s="489"/>
      <c r="G206" s="489"/>
      <c r="H206" s="489"/>
      <c r="I206" s="489"/>
      <c r="J206" s="489"/>
      <c r="K206" s="479"/>
      <c r="L206" s="479"/>
    </row>
    <row r="207" spans="1:12">
      <c r="A207" s="487" t="s">
        <v>32</v>
      </c>
      <c r="B207" s="488" t="s">
        <v>3612</v>
      </c>
      <c r="C207" s="487" t="s">
        <v>155</v>
      </c>
      <c r="D207" s="489">
        <v>1</v>
      </c>
      <c r="E207" s="489"/>
      <c r="F207" s="489"/>
      <c r="G207" s="489"/>
      <c r="H207" s="489"/>
      <c r="I207" s="489"/>
      <c r="J207" s="489"/>
      <c r="K207" s="479"/>
      <c r="L207" s="479"/>
    </row>
    <row r="208" spans="1:12">
      <c r="A208" s="487" t="s">
        <v>32</v>
      </c>
      <c r="B208" s="488" t="s">
        <v>3684</v>
      </c>
      <c r="C208" s="487" t="s">
        <v>155</v>
      </c>
      <c r="D208" s="489">
        <v>5</v>
      </c>
      <c r="E208" s="489"/>
      <c r="F208" s="489"/>
      <c r="G208" s="489"/>
      <c r="H208" s="489"/>
      <c r="I208" s="489"/>
      <c r="J208" s="489"/>
      <c r="K208" s="479"/>
      <c r="L208" s="479"/>
    </row>
    <row r="209" spans="1:12">
      <c r="A209" s="487" t="s">
        <v>32</v>
      </c>
      <c r="B209" s="488" t="s">
        <v>3685</v>
      </c>
      <c r="C209" s="487" t="s">
        <v>155</v>
      </c>
      <c r="D209" s="489">
        <v>1</v>
      </c>
      <c r="E209" s="489"/>
      <c r="F209" s="489"/>
      <c r="G209" s="489"/>
      <c r="H209" s="489"/>
      <c r="I209" s="489"/>
      <c r="J209" s="489"/>
      <c r="K209" s="479"/>
      <c r="L209" s="479"/>
    </row>
    <row r="210" spans="1:12">
      <c r="A210" s="487" t="s">
        <v>32</v>
      </c>
      <c r="B210" s="488" t="s">
        <v>3686</v>
      </c>
      <c r="C210" s="487" t="s">
        <v>155</v>
      </c>
      <c r="D210" s="489">
        <v>2</v>
      </c>
      <c r="E210" s="489"/>
      <c r="F210" s="489"/>
      <c r="G210" s="489"/>
      <c r="H210" s="489"/>
      <c r="I210" s="489"/>
      <c r="J210" s="489"/>
      <c r="K210" s="479"/>
      <c r="L210" s="479"/>
    </row>
    <row r="211" spans="1:12">
      <c r="A211" s="487" t="s">
        <v>32</v>
      </c>
      <c r="B211" s="488" t="s">
        <v>3687</v>
      </c>
      <c r="C211" s="487" t="s">
        <v>155</v>
      </c>
      <c r="D211" s="489">
        <v>1</v>
      </c>
      <c r="E211" s="489"/>
      <c r="F211" s="489"/>
      <c r="G211" s="489"/>
      <c r="H211" s="489"/>
      <c r="I211" s="489"/>
      <c r="J211" s="489"/>
      <c r="K211" s="479"/>
      <c r="L211" s="479"/>
    </row>
    <row r="212" spans="1:12">
      <c r="A212" s="487" t="s">
        <v>32</v>
      </c>
      <c r="B212" s="488" t="s">
        <v>3688</v>
      </c>
      <c r="C212" s="487" t="s">
        <v>155</v>
      </c>
      <c r="D212" s="489">
        <v>1</v>
      </c>
      <c r="E212" s="489"/>
      <c r="F212" s="489"/>
      <c r="G212" s="489"/>
      <c r="H212" s="489"/>
      <c r="I212" s="489"/>
      <c r="J212" s="489"/>
      <c r="K212" s="479"/>
      <c r="L212" s="479"/>
    </row>
    <row r="213" spans="1:12">
      <c r="A213" s="481" t="s">
        <v>32</v>
      </c>
      <c r="B213" s="482" t="s">
        <v>3689</v>
      </c>
      <c r="C213" s="481" t="s">
        <v>32</v>
      </c>
      <c r="D213" s="491"/>
      <c r="E213" s="491"/>
      <c r="F213" s="483"/>
      <c r="G213" s="491"/>
      <c r="H213" s="483"/>
      <c r="I213" s="491"/>
      <c r="J213" s="483"/>
      <c r="K213" s="479"/>
      <c r="L213" s="479"/>
    </row>
    <row r="214" spans="1:12">
      <c r="A214" s="487" t="s">
        <v>32</v>
      </c>
      <c r="B214" s="488" t="s">
        <v>32</v>
      </c>
      <c r="C214" s="487" t="s">
        <v>32</v>
      </c>
      <c r="D214" s="490"/>
      <c r="E214" s="490"/>
      <c r="F214" s="490"/>
      <c r="G214" s="490"/>
      <c r="H214" s="490"/>
      <c r="I214" s="490"/>
      <c r="J214" s="490"/>
      <c r="K214" s="479"/>
      <c r="L214" s="479"/>
    </row>
    <row r="215" spans="1:12">
      <c r="A215" s="481" t="s">
        <v>32</v>
      </c>
      <c r="B215" s="482" t="s">
        <v>3690</v>
      </c>
      <c r="C215" s="481" t="s">
        <v>32</v>
      </c>
      <c r="D215" s="491"/>
      <c r="E215" s="491"/>
      <c r="F215" s="491"/>
      <c r="G215" s="491"/>
      <c r="H215" s="491"/>
      <c r="I215" s="491"/>
      <c r="J215" s="491"/>
      <c r="K215" s="479"/>
      <c r="L215" s="479"/>
    </row>
    <row r="216" spans="1:12">
      <c r="A216" s="484" t="s">
        <v>32</v>
      </c>
      <c r="B216" s="485" t="s">
        <v>3485</v>
      </c>
      <c r="C216" s="484" t="s">
        <v>32</v>
      </c>
      <c r="D216" s="492"/>
      <c r="E216" s="492"/>
      <c r="F216" s="492"/>
      <c r="G216" s="492"/>
      <c r="H216" s="492"/>
      <c r="I216" s="492"/>
      <c r="J216" s="492"/>
      <c r="K216" s="479"/>
      <c r="L216" s="479"/>
    </row>
    <row r="217" spans="1:12">
      <c r="A217" s="487" t="s">
        <v>3691</v>
      </c>
      <c r="B217" s="488" t="s">
        <v>3487</v>
      </c>
      <c r="C217" s="487" t="s">
        <v>2686</v>
      </c>
      <c r="D217" s="489">
        <v>1</v>
      </c>
      <c r="E217" s="489"/>
      <c r="F217" s="489"/>
      <c r="G217" s="489"/>
      <c r="H217" s="489"/>
      <c r="I217" s="489"/>
      <c r="J217" s="489"/>
      <c r="K217" s="479"/>
      <c r="L217" s="479"/>
    </row>
    <row r="218" spans="1:12">
      <c r="A218" s="487" t="s">
        <v>3488</v>
      </c>
      <c r="B218" s="488" t="s">
        <v>3489</v>
      </c>
      <c r="C218" s="487" t="s">
        <v>32</v>
      </c>
      <c r="D218" s="489"/>
      <c r="E218" s="489"/>
      <c r="F218" s="489"/>
      <c r="G218" s="489"/>
      <c r="H218" s="489"/>
      <c r="I218" s="489"/>
      <c r="J218" s="489"/>
      <c r="K218" s="479"/>
      <c r="L218" s="479"/>
    </row>
    <row r="219" spans="1:12">
      <c r="A219" s="487" t="s">
        <v>3692</v>
      </c>
      <c r="B219" s="488" t="s">
        <v>3562</v>
      </c>
      <c r="C219" s="487" t="s">
        <v>32</v>
      </c>
      <c r="D219" s="490"/>
      <c r="E219" s="490"/>
      <c r="F219" s="490"/>
      <c r="G219" s="490"/>
      <c r="H219" s="490"/>
      <c r="I219" s="490"/>
      <c r="J219" s="490"/>
      <c r="K219" s="479"/>
      <c r="L219" s="479"/>
    </row>
    <row r="220" spans="1:12" ht="40.200000000000003">
      <c r="A220" s="484" t="s">
        <v>32</v>
      </c>
      <c r="B220" s="485" t="s">
        <v>3670</v>
      </c>
      <c r="C220" s="484" t="s">
        <v>32</v>
      </c>
      <c r="D220" s="486"/>
      <c r="E220" s="486"/>
      <c r="F220" s="486"/>
      <c r="G220" s="486"/>
      <c r="H220" s="486"/>
      <c r="I220" s="486"/>
      <c r="J220" s="486"/>
      <c r="K220" s="479"/>
      <c r="L220" s="479"/>
    </row>
    <row r="221" spans="1:12">
      <c r="A221" s="487" t="s">
        <v>3693</v>
      </c>
      <c r="B221" s="488" t="s">
        <v>3672</v>
      </c>
      <c r="C221" s="487" t="s">
        <v>2686</v>
      </c>
      <c r="D221" s="489">
        <v>1</v>
      </c>
      <c r="E221" s="489"/>
      <c r="F221" s="489"/>
      <c r="G221" s="489"/>
      <c r="H221" s="489"/>
      <c r="I221" s="489"/>
      <c r="J221" s="489"/>
      <c r="K221" s="479"/>
      <c r="L221" s="479"/>
    </row>
    <row r="222" spans="1:12">
      <c r="A222" s="487" t="s">
        <v>3694</v>
      </c>
      <c r="B222" s="488" t="s">
        <v>3567</v>
      </c>
      <c r="C222" s="487" t="s">
        <v>2686</v>
      </c>
      <c r="D222" s="489">
        <v>5</v>
      </c>
      <c r="E222" s="489"/>
      <c r="F222" s="489"/>
      <c r="G222" s="489"/>
      <c r="H222" s="489"/>
      <c r="I222" s="489"/>
      <c r="J222" s="489"/>
      <c r="K222" s="479"/>
      <c r="L222" s="479"/>
    </row>
    <row r="223" spans="1:12" ht="27">
      <c r="A223" s="484" t="s">
        <v>32</v>
      </c>
      <c r="B223" s="485" t="s">
        <v>3658</v>
      </c>
      <c r="C223" s="484" t="s">
        <v>32</v>
      </c>
      <c r="D223" s="486"/>
      <c r="E223" s="486"/>
      <c r="F223" s="486"/>
      <c r="G223" s="486"/>
      <c r="H223" s="486"/>
      <c r="I223" s="486"/>
      <c r="J223" s="486"/>
      <c r="K223" s="479"/>
      <c r="L223" s="479"/>
    </row>
    <row r="224" spans="1:12">
      <c r="A224" s="487" t="s">
        <v>3695</v>
      </c>
      <c r="B224" s="488" t="s">
        <v>3664</v>
      </c>
      <c r="C224" s="487" t="s">
        <v>2686</v>
      </c>
      <c r="D224" s="489">
        <v>1</v>
      </c>
      <c r="E224" s="489"/>
      <c r="F224" s="489"/>
      <c r="G224" s="489"/>
      <c r="H224" s="489"/>
      <c r="I224" s="489"/>
      <c r="J224" s="489"/>
      <c r="K224" s="479"/>
      <c r="L224" s="479"/>
    </row>
    <row r="225" spans="1:12">
      <c r="A225" s="487" t="s">
        <v>3696</v>
      </c>
      <c r="B225" s="488" t="s">
        <v>3662</v>
      </c>
      <c r="C225" s="487" t="s">
        <v>2686</v>
      </c>
      <c r="D225" s="489">
        <v>3</v>
      </c>
      <c r="E225" s="489"/>
      <c r="F225" s="489"/>
      <c r="G225" s="489"/>
      <c r="H225" s="489"/>
      <c r="I225" s="489"/>
      <c r="J225" s="489"/>
      <c r="K225" s="479"/>
      <c r="L225" s="479"/>
    </row>
    <row r="226" spans="1:12">
      <c r="A226" s="487" t="s">
        <v>3697</v>
      </c>
      <c r="B226" s="488" t="s">
        <v>3666</v>
      </c>
      <c r="C226" s="487" t="s">
        <v>2686</v>
      </c>
      <c r="D226" s="489">
        <v>1</v>
      </c>
      <c r="E226" s="489"/>
      <c r="F226" s="489"/>
      <c r="G226" s="489"/>
      <c r="H226" s="489"/>
      <c r="I226" s="489"/>
      <c r="J226" s="489"/>
      <c r="K226" s="479"/>
      <c r="L226" s="479"/>
    </row>
    <row r="227" spans="1:12">
      <c r="A227" s="487" t="s">
        <v>3698</v>
      </c>
      <c r="B227" s="488" t="s">
        <v>3699</v>
      </c>
      <c r="C227" s="487" t="s">
        <v>2686</v>
      </c>
      <c r="D227" s="489">
        <v>4</v>
      </c>
      <c r="E227" s="489"/>
      <c r="F227" s="489"/>
      <c r="G227" s="489"/>
      <c r="H227" s="489"/>
      <c r="I227" s="489"/>
      <c r="J227" s="489"/>
      <c r="K227" s="479"/>
      <c r="L227" s="479"/>
    </row>
    <row r="228" spans="1:12">
      <c r="A228" s="487" t="s">
        <v>3700</v>
      </c>
      <c r="B228" s="488" t="s">
        <v>3577</v>
      </c>
      <c r="C228" s="487" t="s">
        <v>2686</v>
      </c>
      <c r="D228" s="489">
        <v>6</v>
      </c>
      <c r="E228" s="489"/>
      <c r="F228" s="489"/>
      <c r="G228" s="489"/>
      <c r="H228" s="489"/>
      <c r="I228" s="489"/>
      <c r="J228" s="489"/>
      <c r="K228" s="479"/>
      <c r="L228" s="479"/>
    </row>
    <row r="229" spans="1:12">
      <c r="A229" s="487" t="s">
        <v>3701</v>
      </c>
      <c r="B229" s="488" t="s">
        <v>3660</v>
      </c>
      <c r="C229" s="487" t="s">
        <v>2686</v>
      </c>
      <c r="D229" s="489">
        <v>2</v>
      </c>
      <c r="E229" s="489"/>
      <c r="F229" s="489"/>
      <c r="G229" s="489"/>
      <c r="H229" s="489"/>
      <c r="I229" s="489"/>
      <c r="J229" s="489"/>
      <c r="K229" s="479"/>
      <c r="L229" s="479"/>
    </row>
    <row r="230" spans="1:12" ht="27">
      <c r="A230" s="484" t="s">
        <v>32</v>
      </c>
      <c r="B230" s="485" t="s">
        <v>3568</v>
      </c>
      <c r="C230" s="484" t="s">
        <v>32</v>
      </c>
      <c r="D230" s="486"/>
      <c r="E230" s="486"/>
      <c r="F230" s="486"/>
      <c r="G230" s="486"/>
      <c r="H230" s="486"/>
      <c r="I230" s="486"/>
      <c r="J230" s="486"/>
      <c r="K230" s="479"/>
      <c r="L230" s="479"/>
    </row>
    <row r="231" spans="1:12">
      <c r="A231" s="487" t="s">
        <v>3702</v>
      </c>
      <c r="B231" s="488" t="s">
        <v>3495</v>
      </c>
      <c r="C231" s="487" t="s">
        <v>2686</v>
      </c>
      <c r="D231" s="489">
        <v>4</v>
      </c>
      <c r="E231" s="489"/>
      <c r="F231" s="489"/>
      <c r="G231" s="489"/>
      <c r="H231" s="489"/>
      <c r="I231" s="489"/>
      <c r="J231" s="489"/>
      <c r="K231" s="479"/>
      <c r="L231" s="479"/>
    </row>
    <row r="232" spans="1:12" ht="40.200000000000003">
      <c r="A232" s="484" t="s">
        <v>32</v>
      </c>
      <c r="B232" s="485" t="s">
        <v>3647</v>
      </c>
      <c r="C232" s="484" t="s">
        <v>32</v>
      </c>
      <c r="D232" s="486"/>
      <c r="E232" s="486"/>
      <c r="F232" s="486"/>
      <c r="G232" s="486"/>
      <c r="H232" s="486"/>
      <c r="I232" s="486"/>
      <c r="J232" s="486"/>
      <c r="K232" s="479"/>
      <c r="L232" s="479"/>
    </row>
    <row r="233" spans="1:12">
      <c r="A233" s="487" t="s">
        <v>3703</v>
      </c>
      <c r="B233" s="488" t="s">
        <v>3649</v>
      </c>
      <c r="C233" s="487" t="s">
        <v>3502</v>
      </c>
      <c r="D233" s="489">
        <v>8</v>
      </c>
      <c r="E233" s="489"/>
      <c r="F233" s="489"/>
      <c r="G233" s="489"/>
      <c r="H233" s="489"/>
      <c r="I233" s="489"/>
      <c r="J233" s="489"/>
      <c r="K233" s="479"/>
      <c r="L233" s="479"/>
    </row>
    <row r="234" spans="1:12">
      <c r="A234" s="487" t="s">
        <v>3704</v>
      </c>
      <c r="B234" s="488" t="s">
        <v>3651</v>
      </c>
      <c r="C234" s="487" t="s">
        <v>3502</v>
      </c>
      <c r="D234" s="489">
        <v>4</v>
      </c>
      <c r="E234" s="489"/>
      <c r="F234" s="489"/>
      <c r="G234" s="489"/>
      <c r="H234" s="489"/>
      <c r="I234" s="489"/>
      <c r="J234" s="489"/>
      <c r="K234" s="479"/>
      <c r="L234" s="479"/>
    </row>
    <row r="235" spans="1:12">
      <c r="A235" s="487" t="s">
        <v>3705</v>
      </c>
      <c r="B235" s="488" t="s">
        <v>3592</v>
      </c>
      <c r="C235" s="487" t="s">
        <v>3502</v>
      </c>
      <c r="D235" s="489">
        <v>16</v>
      </c>
      <c r="E235" s="489"/>
      <c r="F235" s="489"/>
      <c r="G235" s="489"/>
      <c r="H235" s="489"/>
      <c r="I235" s="489"/>
      <c r="J235" s="489"/>
      <c r="K235" s="479"/>
      <c r="L235" s="479"/>
    </row>
    <row r="236" spans="1:12">
      <c r="A236" s="487" t="s">
        <v>3706</v>
      </c>
      <c r="B236" s="488" t="s">
        <v>3707</v>
      </c>
      <c r="C236" s="487" t="s">
        <v>3502</v>
      </c>
      <c r="D236" s="489">
        <v>7</v>
      </c>
      <c r="E236" s="489"/>
      <c r="F236" s="489"/>
      <c r="G236" s="489"/>
      <c r="H236" s="489"/>
      <c r="I236" s="489"/>
      <c r="J236" s="489"/>
      <c r="K236" s="479"/>
      <c r="L236" s="479"/>
    </row>
    <row r="237" spans="1:12" ht="27">
      <c r="A237" s="484" t="s">
        <v>32</v>
      </c>
      <c r="B237" s="485" t="s">
        <v>3609</v>
      </c>
      <c r="C237" s="484" t="s">
        <v>32</v>
      </c>
      <c r="D237" s="486"/>
      <c r="E237" s="486"/>
      <c r="F237" s="486"/>
      <c r="G237" s="486"/>
      <c r="H237" s="486"/>
      <c r="I237" s="486"/>
      <c r="J237" s="486"/>
      <c r="K237" s="479"/>
      <c r="L237" s="479"/>
    </row>
    <row r="238" spans="1:12">
      <c r="A238" s="487" t="s">
        <v>32</v>
      </c>
      <c r="B238" s="488" t="s">
        <v>3523</v>
      </c>
      <c r="C238" s="487" t="s">
        <v>3524</v>
      </c>
      <c r="D238" s="489">
        <v>90</v>
      </c>
      <c r="E238" s="489"/>
      <c r="F238" s="489"/>
      <c r="G238" s="489"/>
      <c r="H238" s="489"/>
      <c r="I238" s="489"/>
      <c r="J238" s="489"/>
      <c r="K238" s="479"/>
      <c r="L238" s="479"/>
    </row>
    <row r="239" spans="1:12">
      <c r="A239" s="487" t="s">
        <v>32</v>
      </c>
      <c r="B239" s="488" t="s">
        <v>3525</v>
      </c>
      <c r="C239" s="487" t="s">
        <v>3524</v>
      </c>
      <c r="D239" s="489">
        <v>110</v>
      </c>
      <c r="E239" s="489"/>
      <c r="F239" s="489"/>
      <c r="G239" s="489"/>
      <c r="H239" s="489"/>
      <c r="I239" s="489"/>
      <c r="J239" s="489"/>
      <c r="K239" s="479"/>
      <c r="L239" s="479"/>
    </row>
    <row r="240" spans="1:12">
      <c r="A240" s="487" t="s">
        <v>32</v>
      </c>
      <c r="B240" s="488" t="s">
        <v>3526</v>
      </c>
      <c r="C240" s="487" t="s">
        <v>3524</v>
      </c>
      <c r="D240" s="489">
        <v>15</v>
      </c>
      <c r="E240" s="489"/>
      <c r="F240" s="489"/>
      <c r="G240" s="489"/>
      <c r="H240" s="489"/>
      <c r="I240" s="489"/>
      <c r="J240" s="489"/>
      <c r="K240" s="479"/>
      <c r="L240" s="479"/>
    </row>
    <row r="241" spans="1:12">
      <c r="A241" s="487" t="s">
        <v>32</v>
      </c>
      <c r="B241" s="488" t="s">
        <v>3527</v>
      </c>
      <c r="C241" s="487" t="s">
        <v>3524</v>
      </c>
      <c r="D241" s="489">
        <v>45</v>
      </c>
      <c r="E241" s="489"/>
      <c r="F241" s="489"/>
      <c r="G241" s="489"/>
      <c r="H241" s="489"/>
      <c r="I241" s="489"/>
      <c r="J241" s="489"/>
      <c r="K241" s="479"/>
      <c r="L241" s="479"/>
    </row>
    <row r="242" spans="1:12">
      <c r="A242" s="484" t="s">
        <v>32</v>
      </c>
      <c r="B242" s="485" t="s">
        <v>3610</v>
      </c>
      <c r="C242" s="484" t="s">
        <v>32</v>
      </c>
      <c r="D242" s="486"/>
      <c r="E242" s="486"/>
      <c r="F242" s="486"/>
      <c r="G242" s="486"/>
      <c r="H242" s="486"/>
      <c r="I242" s="486"/>
      <c r="J242" s="486"/>
      <c r="K242" s="479"/>
      <c r="L242" s="479"/>
    </row>
    <row r="243" spans="1:12">
      <c r="A243" s="487" t="s">
        <v>32</v>
      </c>
      <c r="B243" s="488" t="s">
        <v>3611</v>
      </c>
      <c r="C243" s="487" t="s">
        <v>155</v>
      </c>
      <c r="D243" s="489">
        <v>3</v>
      </c>
      <c r="E243" s="489"/>
      <c r="F243" s="489"/>
      <c r="G243" s="489"/>
      <c r="H243" s="489"/>
      <c r="I243" s="489"/>
      <c r="J243" s="489"/>
      <c r="K243" s="479"/>
      <c r="L243" s="479"/>
    </row>
    <row r="244" spans="1:12">
      <c r="A244" s="487" t="s">
        <v>32</v>
      </c>
      <c r="B244" s="488" t="s">
        <v>3612</v>
      </c>
      <c r="C244" s="487" t="s">
        <v>155</v>
      </c>
      <c r="D244" s="489">
        <v>1</v>
      </c>
      <c r="E244" s="489"/>
      <c r="F244" s="489"/>
      <c r="G244" s="489"/>
      <c r="H244" s="489"/>
      <c r="I244" s="489"/>
      <c r="J244" s="489"/>
      <c r="K244" s="479"/>
      <c r="L244" s="479"/>
    </row>
    <row r="245" spans="1:12">
      <c r="A245" s="487" t="s">
        <v>32</v>
      </c>
      <c r="B245" s="488" t="s">
        <v>3686</v>
      </c>
      <c r="C245" s="487" t="s">
        <v>155</v>
      </c>
      <c r="D245" s="489">
        <v>3</v>
      </c>
      <c r="E245" s="489"/>
      <c r="F245" s="489"/>
      <c r="G245" s="489"/>
      <c r="H245" s="489"/>
      <c r="I245" s="489"/>
      <c r="J245" s="489"/>
      <c r="K245" s="479"/>
      <c r="L245" s="479"/>
    </row>
    <row r="246" spans="1:12">
      <c r="A246" s="487" t="s">
        <v>32</v>
      </c>
      <c r="B246" s="488" t="s">
        <v>3687</v>
      </c>
      <c r="C246" s="487" t="s">
        <v>155</v>
      </c>
      <c r="D246" s="489">
        <v>1</v>
      </c>
      <c r="E246" s="489"/>
      <c r="F246" s="489"/>
      <c r="G246" s="489"/>
      <c r="H246" s="489"/>
      <c r="I246" s="489"/>
      <c r="J246" s="489"/>
      <c r="K246" s="479"/>
      <c r="L246" s="479"/>
    </row>
    <row r="247" spans="1:12">
      <c r="A247" s="481" t="s">
        <v>32</v>
      </c>
      <c r="B247" s="482" t="s">
        <v>3708</v>
      </c>
      <c r="C247" s="481" t="s">
        <v>32</v>
      </c>
      <c r="D247" s="491"/>
      <c r="E247" s="491"/>
      <c r="F247" s="483"/>
      <c r="G247" s="491"/>
      <c r="H247" s="483"/>
      <c r="I247" s="491"/>
      <c r="J247" s="483"/>
      <c r="K247" s="479"/>
      <c r="L247" s="479"/>
    </row>
    <row r="248" spans="1:12">
      <c r="A248" s="487" t="s">
        <v>32</v>
      </c>
      <c r="B248" s="488" t="s">
        <v>32</v>
      </c>
      <c r="C248" s="487" t="s">
        <v>32</v>
      </c>
      <c r="D248" s="490"/>
      <c r="E248" s="490"/>
      <c r="F248" s="490"/>
      <c r="G248" s="490"/>
      <c r="H248" s="490"/>
      <c r="I248" s="490"/>
      <c r="J248" s="490"/>
      <c r="K248" s="479"/>
      <c r="L248" s="479"/>
    </row>
    <row r="249" spans="1:12">
      <c r="A249" s="481" t="s">
        <v>32</v>
      </c>
      <c r="B249" s="482" t="s">
        <v>3709</v>
      </c>
      <c r="C249" s="481" t="s">
        <v>32</v>
      </c>
      <c r="D249" s="491"/>
      <c r="E249" s="491"/>
      <c r="F249" s="491"/>
      <c r="G249" s="491"/>
      <c r="H249" s="491"/>
      <c r="I249" s="491"/>
      <c r="J249" s="491"/>
      <c r="K249" s="479"/>
      <c r="L249" s="479"/>
    </row>
    <row r="250" spans="1:12">
      <c r="A250" s="484" t="s">
        <v>32</v>
      </c>
      <c r="B250" s="485" t="s">
        <v>3485</v>
      </c>
      <c r="C250" s="484" t="s">
        <v>32</v>
      </c>
      <c r="D250" s="492"/>
      <c r="E250" s="492"/>
      <c r="F250" s="492"/>
      <c r="G250" s="492"/>
      <c r="H250" s="492"/>
      <c r="I250" s="492"/>
      <c r="J250" s="492"/>
      <c r="K250" s="479"/>
      <c r="L250" s="479"/>
    </row>
    <row r="251" spans="1:12">
      <c r="A251" s="487" t="s">
        <v>3710</v>
      </c>
      <c r="B251" s="488" t="s">
        <v>3487</v>
      </c>
      <c r="C251" s="487" t="s">
        <v>2686</v>
      </c>
      <c r="D251" s="489">
        <v>1</v>
      </c>
      <c r="E251" s="489"/>
      <c r="F251" s="489"/>
      <c r="G251" s="489"/>
      <c r="H251" s="489"/>
      <c r="I251" s="489"/>
      <c r="J251" s="489"/>
      <c r="K251" s="479"/>
      <c r="L251" s="479"/>
    </row>
    <row r="252" spans="1:12">
      <c r="A252" s="487" t="s">
        <v>3488</v>
      </c>
      <c r="B252" s="488" t="s">
        <v>3489</v>
      </c>
      <c r="C252" s="487" t="s">
        <v>32</v>
      </c>
      <c r="D252" s="489"/>
      <c r="E252" s="489"/>
      <c r="F252" s="489"/>
      <c r="G252" s="489"/>
      <c r="H252" s="489"/>
      <c r="I252" s="489"/>
      <c r="J252" s="489"/>
      <c r="K252" s="479"/>
      <c r="L252" s="479"/>
    </row>
    <row r="253" spans="1:12" ht="27">
      <c r="A253" s="484" t="s">
        <v>32</v>
      </c>
      <c r="B253" s="485" t="s">
        <v>3568</v>
      </c>
      <c r="C253" s="484" t="s">
        <v>32</v>
      </c>
      <c r="D253" s="486"/>
      <c r="E253" s="486"/>
      <c r="F253" s="486"/>
      <c r="G253" s="486"/>
      <c r="H253" s="486"/>
      <c r="I253" s="486"/>
      <c r="J253" s="486"/>
      <c r="K253" s="479"/>
      <c r="L253" s="479"/>
    </row>
    <row r="254" spans="1:12">
      <c r="A254" s="487" t="s">
        <v>3711</v>
      </c>
      <c r="B254" s="488" t="s">
        <v>3570</v>
      </c>
      <c r="C254" s="487" t="s">
        <v>2686</v>
      </c>
      <c r="D254" s="489">
        <v>9</v>
      </c>
      <c r="E254" s="489"/>
      <c r="F254" s="489"/>
      <c r="G254" s="489"/>
      <c r="H254" s="489"/>
      <c r="I254" s="489"/>
      <c r="J254" s="489"/>
      <c r="K254" s="479"/>
      <c r="L254" s="479"/>
    </row>
    <row r="255" spans="1:12">
      <c r="A255" s="487" t="s">
        <v>3712</v>
      </c>
      <c r="B255" s="488" t="s">
        <v>3625</v>
      </c>
      <c r="C255" s="487" t="s">
        <v>2686</v>
      </c>
      <c r="D255" s="489">
        <v>6</v>
      </c>
      <c r="E255" s="489"/>
      <c r="F255" s="489"/>
      <c r="G255" s="489"/>
      <c r="H255" s="489"/>
      <c r="I255" s="489"/>
      <c r="J255" s="489"/>
      <c r="K255" s="479"/>
      <c r="L255" s="479"/>
    </row>
    <row r="256" spans="1:12" ht="40.200000000000003">
      <c r="A256" s="484" t="s">
        <v>32</v>
      </c>
      <c r="B256" s="485" t="s">
        <v>3647</v>
      </c>
      <c r="C256" s="484" t="s">
        <v>32</v>
      </c>
      <c r="D256" s="486"/>
      <c r="E256" s="486"/>
      <c r="F256" s="486"/>
      <c r="G256" s="486"/>
      <c r="H256" s="486"/>
      <c r="I256" s="486"/>
      <c r="J256" s="486"/>
      <c r="K256" s="479"/>
      <c r="L256" s="479"/>
    </row>
    <row r="257" spans="1:12">
      <c r="A257" s="487" t="s">
        <v>3713</v>
      </c>
      <c r="B257" s="488" t="s">
        <v>3649</v>
      </c>
      <c r="C257" s="487" t="s">
        <v>3502</v>
      </c>
      <c r="D257" s="489">
        <v>2.5</v>
      </c>
      <c r="E257" s="489"/>
      <c r="F257" s="489"/>
      <c r="G257" s="489"/>
      <c r="H257" s="489"/>
      <c r="I257" s="489"/>
      <c r="J257" s="489"/>
      <c r="K257" s="479"/>
      <c r="L257" s="479"/>
    </row>
    <row r="258" spans="1:12">
      <c r="A258" s="484" t="s">
        <v>32</v>
      </c>
      <c r="B258" s="485" t="s">
        <v>3556</v>
      </c>
      <c r="C258" s="484" t="s">
        <v>32</v>
      </c>
      <c r="D258" s="486"/>
      <c r="E258" s="486"/>
      <c r="F258" s="486"/>
      <c r="G258" s="486"/>
      <c r="H258" s="486"/>
      <c r="I258" s="486"/>
      <c r="J258" s="486"/>
      <c r="K258" s="479"/>
      <c r="L258" s="479"/>
    </row>
    <row r="259" spans="1:12">
      <c r="A259" s="487" t="s">
        <v>3714</v>
      </c>
      <c r="B259" s="488" t="s">
        <v>3715</v>
      </c>
      <c r="C259" s="487" t="s">
        <v>2686</v>
      </c>
      <c r="D259" s="489">
        <v>1</v>
      </c>
      <c r="E259" s="489"/>
      <c r="F259" s="489"/>
      <c r="G259" s="489"/>
      <c r="H259" s="489"/>
      <c r="I259" s="489"/>
      <c r="J259" s="489"/>
      <c r="K259" s="479"/>
      <c r="L259" s="479"/>
    </row>
    <row r="260" spans="1:12">
      <c r="A260" s="487" t="s">
        <v>3716</v>
      </c>
      <c r="B260" s="488" t="s">
        <v>3717</v>
      </c>
      <c r="C260" s="487" t="s">
        <v>2686</v>
      </c>
      <c r="D260" s="489">
        <v>1</v>
      </c>
      <c r="E260" s="489"/>
      <c r="F260" s="489"/>
      <c r="G260" s="489"/>
      <c r="H260" s="489"/>
      <c r="I260" s="489"/>
      <c r="J260" s="489"/>
      <c r="K260" s="479"/>
      <c r="L260" s="479"/>
    </row>
    <row r="261" spans="1:12">
      <c r="A261" s="487" t="s">
        <v>3718</v>
      </c>
      <c r="B261" s="488" t="s">
        <v>3719</v>
      </c>
      <c r="C261" s="487" t="s">
        <v>2686</v>
      </c>
      <c r="D261" s="489">
        <v>1</v>
      </c>
      <c r="E261" s="489"/>
      <c r="F261" s="489"/>
      <c r="G261" s="489"/>
      <c r="H261" s="489"/>
      <c r="I261" s="489"/>
      <c r="J261" s="489"/>
      <c r="K261" s="479"/>
      <c r="L261" s="479"/>
    </row>
    <row r="262" spans="1:12">
      <c r="A262" s="487" t="s">
        <v>3720</v>
      </c>
      <c r="B262" s="488" t="s">
        <v>3721</v>
      </c>
      <c r="C262" s="487" t="s">
        <v>2686</v>
      </c>
      <c r="D262" s="489">
        <v>1</v>
      </c>
      <c r="E262" s="489"/>
      <c r="F262" s="489"/>
      <c r="G262" s="489"/>
      <c r="H262" s="489"/>
      <c r="I262" s="489"/>
      <c r="J262" s="489"/>
      <c r="K262" s="479"/>
      <c r="L262" s="479"/>
    </row>
    <row r="263" spans="1:12">
      <c r="A263" s="487" t="s">
        <v>3722</v>
      </c>
      <c r="B263" s="488" t="s">
        <v>3723</v>
      </c>
      <c r="C263" s="487" t="s">
        <v>2686</v>
      </c>
      <c r="D263" s="489">
        <v>4</v>
      </c>
      <c r="E263" s="489"/>
      <c r="F263" s="489"/>
      <c r="G263" s="489"/>
      <c r="H263" s="489"/>
      <c r="I263" s="489"/>
      <c r="J263" s="489"/>
      <c r="K263" s="479"/>
      <c r="L263" s="479"/>
    </row>
    <row r="264" spans="1:12">
      <c r="A264" s="487" t="s">
        <v>3724</v>
      </c>
      <c r="B264" s="488" t="s">
        <v>3725</v>
      </c>
      <c r="C264" s="487" t="s">
        <v>2686</v>
      </c>
      <c r="D264" s="489">
        <v>4</v>
      </c>
      <c r="E264" s="489"/>
      <c r="F264" s="489"/>
      <c r="G264" s="489"/>
      <c r="H264" s="489"/>
      <c r="I264" s="489"/>
      <c r="J264" s="489"/>
      <c r="K264" s="479"/>
      <c r="L264" s="479"/>
    </row>
    <row r="265" spans="1:12" ht="40.200000000000003">
      <c r="A265" s="484" t="s">
        <v>32</v>
      </c>
      <c r="B265" s="485" t="s">
        <v>3670</v>
      </c>
      <c r="C265" s="484" t="s">
        <v>32</v>
      </c>
      <c r="D265" s="492"/>
      <c r="E265" s="492"/>
      <c r="F265" s="486"/>
      <c r="G265" s="486"/>
      <c r="H265" s="486"/>
      <c r="I265" s="486"/>
      <c r="J265" s="486"/>
      <c r="K265" s="479"/>
      <c r="L265" s="479"/>
    </row>
    <row r="266" spans="1:12">
      <c r="A266" s="487" t="s">
        <v>3726</v>
      </c>
      <c r="B266" s="488" t="s">
        <v>3567</v>
      </c>
      <c r="C266" s="487" t="s">
        <v>2686</v>
      </c>
      <c r="D266" s="489">
        <v>5</v>
      </c>
      <c r="E266" s="489"/>
      <c r="F266" s="489"/>
      <c r="G266" s="489"/>
      <c r="H266" s="489"/>
      <c r="I266" s="489"/>
      <c r="J266" s="489"/>
      <c r="K266" s="479"/>
      <c r="L266" s="479"/>
    </row>
    <row r="267" spans="1:12">
      <c r="A267" s="484" t="s">
        <v>32</v>
      </c>
      <c r="B267" s="485" t="s">
        <v>3556</v>
      </c>
      <c r="C267" s="484" t="s">
        <v>32</v>
      </c>
      <c r="D267" s="486"/>
      <c r="E267" s="486"/>
      <c r="F267" s="486"/>
      <c r="G267" s="486"/>
      <c r="H267" s="486"/>
      <c r="I267" s="486"/>
      <c r="J267" s="486"/>
      <c r="K267" s="479"/>
      <c r="L267" s="479"/>
    </row>
    <row r="268" spans="1:12">
      <c r="A268" s="487" t="s">
        <v>3727</v>
      </c>
      <c r="B268" s="488" t="s">
        <v>3728</v>
      </c>
      <c r="C268" s="487" t="s">
        <v>2686</v>
      </c>
      <c r="D268" s="489">
        <v>2</v>
      </c>
      <c r="E268" s="489"/>
      <c r="F268" s="489"/>
      <c r="G268" s="489"/>
      <c r="H268" s="489"/>
      <c r="I268" s="489"/>
      <c r="J268" s="489"/>
      <c r="K268" s="479"/>
      <c r="L268" s="479"/>
    </row>
    <row r="269" spans="1:12">
      <c r="A269" s="484" t="s">
        <v>32</v>
      </c>
      <c r="B269" s="485" t="s">
        <v>3517</v>
      </c>
      <c r="C269" s="484" t="s">
        <v>32</v>
      </c>
      <c r="D269" s="486"/>
      <c r="E269" s="486"/>
      <c r="F269" s="486"/>
      <c r="G269" s="486"/>
      <c r="H269" s="486"/>
      <c r="I269" s="486"/>
      <c r="J269" s="486"/>
      <c r="K269" s="479"/>
      <c r="L269" s="479"/>
    </row>
    <row r="270" spans="1:12">
      <c r="A270" s="487" t="s">
        <v>3729</v>
      </c>
      <c r="B270" s="488" t="s">
        <v>3730</v>
      </c>
      <c r="C270" s="487" t="s">
        <v>2686</v>
      </c>
      <c r="D270" s="489">
        <v>1</v>
      </c>
      <c r="E270" s="489"/>
      <c r="F270" s="489"/>
      <c r="G270" s="489"/>
      <c r="H270" s="489"/>
      <c r="I270" s="489"/>
      <c r="J270" s="489"/>
      <c r="K270" s="479"/>
      <c r="L270" s="479"/>
    </row>
    <row r="271" spans="1:12">
      <c r="A271" s="487" t="s">
        <v>3731</v>
      </c>
      <c r="B271" s="488" t="s">
        <v>3562</v>
      </c>
      <c r="C271" s="487" t="s">
        <v>32</v>
      </c>
      <c r="D271" s="490"/>
      <c r="E271" s="490"/>
      <c r="F271" s="490"/>
      <c r="G271" s="490"/>
      <c r="H271" s="490"/>
      <c r="I271" s="490"/>
      <c r="J271" s="490"/>
      <c r="K271" s="479"/>
      <c r="L271" s="479"/>
    </row>
    <row r="272" spans="1:12" ht="27">
      <c r="A272" s="484" t="s">
        <v>32</v>
      </c>
      <c r="B272" s="485" t="s">
        <v>3675</v>
      </c>
      <c r="C272" s="484" t="s">
        <v>32</v>
      </c>
      <c r="D272" s="486"/>
      <c r="E272" s="486"/>
      <c r="F272" s="486"/>
      <c r="G272" s="486"/>
      <c r="H272" s="486"/>
      <c r="I272" s="486"/>
      <c r="J272" s="486"/>
      <c r="K272" s="479"/>
      <c r="L272" s="479"/>
    </row>
    <row r="273" spans="1:12">
      <c r="A273" s="487" t="s">
        <v>3732</v>
      </c>
      <c r="B273" s="488" t="s">
        <v>3733</v>
      </c>
      <c r="C273" s="487" t="s">
        <v>2686</v>
      </c>
      <c r="D273" s="489">
        <v>1</v>
      </c>
      <c r="E273" s="489"/>
      <c r="F273" s="489"/>
      <c r="G273" s="489"/>
      <c r="H273" s="489"/>
      <c r="I273" s="489"/>
      <c r="J273" s="489"/>
      <c r="K273" s="479"/>
      <c r="L273" s="479"/>
    </row>
    <row r="274" spans="1:12">
      <c r="A274" s="487" t="s">
        <v>3734</v>
      </c>
      <c r="B274" s="488" t="s">
        <v>3733</v>
      </c>
      <c r="C274" s="487" t="s">
        <v>2686</v>
      </c>
      <c r="D274" s="489">
        <v>1</v>
      </c>
      <c r="E274" s="489"/>
      <c r="F274" s="489"/>
      <c r="G274" s="489"/>
      <c r="H274" s="489"/>
      <c r="I274" s="489"/>
      <c r="J274" s="489"/>
      <c r="K274" s="479"/>
      <c r="L274" s="479"/>
    </row>
    <row r="275" spans="1:12">
      <c r="A275" s="487" t="s">
        <v>3735</v>
      </c>
      <c r="B275" s="488" t="s">
        <v>3736</v>
      </c>
      <c r="C275" s="487" t="s">
        <v>2686</v>
      </c>
      <c r="D275" s="489">
        <v>2</v>
      </c>
      <c r="E275" s="489"/>
      <c r="F275" s="489"/>
      <c r="G275" s="489"/>
      <c r="H275" s="489"/>
      <c r="I275" s="489"/>
      <c r="J275" s="489"/>
      <c r="K275" s="479"/>
      <c r="L275" s="479"/>
    </row>
    <row r="276" spans="1:12">
      <c r="A276" s="487" t="s">
        <v>3735</v>
      </c>
      <c r="B276" s="488" t="s">
        <v>3733</v>
      </c>
      <c r="C276" s="487" t="s">
        <v>2686</v>
      </c>
      <c r="D276" s="489">
        <v>1</v>
      </c>
      <c r="E276" s="489"/>
      <c r="F276" s="489"/>
      <c r="G276" s="489"/>
      <c r="H276" s="489"/>
      <c r="I276" s="489"/>
      <c r="J276" s="489"/>
      <c r="K276" s="479"/>
      <c r="L276" s="479"/>
    </row>
    <row r="277" spans="1:12">
      <c r="A277" s="487" t="s">
        <v>3737</v>
      </c>
      <c r="B277" s="488" t="s">
        <v>3733</v>
      </c>
      <c r="C277" s="487" t="s">
        <v>2686</v>
      </c>
      <c r="D277" s="489">
        <v>1</v>
      </c>
      <c r="E277" s="489"/>
      <c r="F277" s="489"/>
      <c r="G277" s="489"/>
      <c r="H277" s="489"/>
      <c r="I277" s="489"/>
      <c r="J277" s="489"/>
      <c r="K277" s="479"/>
      <c r="L277" s="479"/>
    </row>
    <row r="278" spans="1:12" ht="27">
      <c r="A278" s="484" t="s">
        <v>32</v>
      </c>
      <c r="B278" s="485" t="s">
        <v>3609</v>
      </c>
      <c r="C278" s="484" t="s">
        <v>32</v>
      </c>
      <c r="D278" s="486"/>
      <c r="E278" s="486"/>
      <c r="F278" s="486"/>
      <c r="G278" s="486"/>
      <c r="H278" s="486"/>
      <c r="I278" s="486"/>
      <c r="J278" s="486"/>
      <c r="K278" s="479"/>
      <c r="L278" s="479"/>
    </row>
    <row r="279" spans="1:12">
      <c r="A279" s="487" t="s">
        <v>32</v>
      </c>
      <c r="B279" s="488" t="s">
        <v>3523</v>
      </c>
      <c r="C279" s="487" t="s">
        <v>3524</v>
      </c>
      <c r="D279" s="489">
        <v>60</v>
      </c>
      <c r="E279" s="489"/>
      <c r="F279" s="489"/>
      <c r="G279" s="489"/>
      <c r="H279" s="489"/>
      <c r="I279" s="489"/>
      <c r="J279" s="489"/>
      <c r="K279" s="479"/>
      <c r="L279" s="479"/>
    </row>
    <row r="280" spans="1:12">
      <c r="A280" s="487" t="s">
        <v>32</v>
      </c>
      <c r="B280" s="488" t="s">
        <v>3525</v>
      </c>
      <c r="C280" s="487" t="s">
        <v>3524</v>
      </c>
      <c r="D280" s="489">
        <v>135</v>
      </c>
      <c r="E280" s="489"/>
      <c r="F280" s="489"/>
      <c r="G280" s="489"/>
      <c r="H280" s="489"/>
      <c r="I280" s="489"/>
      <c r="J280" s="489"/>
      <c r="K280" s="479"/>
      <c r="L280" s="479"/>
    </row>
    <row r="281" spans="1:12">
      <c r="A281" s="487" t="s">
        <v>32</v>
      </c>
      <c r="B281" s="488" t="s">
        <v>3526</v>
      </c>
      <c r="C281" s="487" t="s">
        <v>3524</v>
      </c>
      <c r="D281" s="489">
        <v>8</v>
      </c>
      <c r="E281" s="489"/>
      <c r="F281" s="489"/>
      <c r="G281" s="489"/>
      <c r="H281" s="489"/>
      <c r="I281" s="489"/>
      <c r="J281" s="489"/>
      <c r="K281" s="479"/>
      <c r="L281" s="479"/>
    </row>
    <row r="282" spans="1:12">
      <c r="A282" s="487" t="s">
        <v>32</v>
      </c>
      <c r="B282" s="488" t="s">
        <v>3527</v>
      </c>
      <c r="C282" s="487" t="s">
        <v>3524</v>
      </c>
      <c r="D282" s="489">
        <v>45</v>
      </c>
      <c r="E282" s="489"/>
      <c r="F282" s="489"/>
      <c r="G282" s="489"/>
      <c r="H282" s="489"/>
      <c r="I282" s="489"/>
      <c r="J282" s="489"/>
      <c r="K282" s="479"/>
      <c r="L282" s="479"/>
    </row>
    <row r="283" spans="1:12" ht="27">
      <c r="A283" s="484" t="s">
        <v>32</v>
      </c>
      <c r="B283" s="485" t="s">
        <v>3683</v>
      </c>
      <c r="C283" s="484" t="s">
        <v>32</v>
      </c>
      <c r="D283" s="486"/>
      <c r="E283" s="486"/>
      <c r="F283" s="486"/>
      <c r="G283" s="486"/>
      <c r="H283" s="486"/>
      <c r="I283" s="486"/>
      <c r="J283" s="486"/>
      <c r="K283" s="479"/>
      <c r="L283" s="479"/>
    </row>
    <row r="284" spans="1:12">
      <c r="A284" s="487" t="s">
        <v>32</v>
      </c>
      <c r="B284" s="488" t="s">
        <v>3529</v>
      </c>
      <c r="C284" s="487" t="s">
        <v>2686</v>
      </c>
      <c r="D284" s="489">
        <v>2</v>
      </c>
      <c r="E284" s="489"/>
      <c r="F284" s="489"/>
      <c r="G284" s="489"/>
      <c r="H284" s="489"/>
      <c r="I284" s="489"/>
      <c r="J284" s="489"/>
      <c r="K284" s="479"/>
      <c r="L284" s="479"/>
    </row>
    <row r="285" spans="1:12">
      <c r="A285" s="487" t="s">
        <v>32</v>
      </c>
      <c r="B285" s="488" t="s">
        <v>3530</v>
      </c>
      <c r="C285" s="487" t="s">
        <v>2686</v>
      </c>
      <c r="D285" s="489">
        <v>1</v>
      </c>
      <c r="E285" s="489"/>
      <c r="F285" s="489"/>
      <c r="G285" s="489"/>
      <c r="H285" s="489"/>
      <c r="I285" s="489"/>
      <c r="J285" s="489"/>
      <c r="K285" s="479"/>
      <c r="L285" s="479"/>
    </row>
    <row r="286" spans="1:12">
      <c r="A286" s="484" t="s">
        <v>32</v>
      </c>
      <c r="B286" s="485" t="s">
        <v>3610</v>
      </c>
      <c r="C286" s="484" t="s">
        <v>32</v>
      </c>
      <c r="D286" s="486"/>
      <c r="E286" s="486"/>
      <c r="F286" s="486"/>
      <c r="G286" s="486"/>
      <c r="H286" s="486"/>
      <c r="I286" s="486"/>
      <c r="J286" s="486"/>
      <c r="K286" s="479"/>
      <c r="L286" s="479"/>
    </row>
    <row r="287" spans="1:12">
      <c r="A287" s="487" t="s">
        <v>32</v>
      </c>
      <c r="B287" s="488" t="s">
        <v>3611</v>
      </c>
      <c r="C287" s="487" t="s">
        <v>155</v>
      </c>
      <c r="D287" s="489">
        <v>1</v>
      </c>
      <c r="E287" s="489"/>
      <c r="F287" s="489"/>
      <c r="G287" s="489"/>
      <c r="H287" s="489"/>
      <c r="I287" s="489"/>
      <c r="J287" s="489"/>
      <c r="K287" s="479"/>
      <c r="L287" s="479"/>
    </row>
    <row r="288" spans="1:12">
      <c r="A288" s="487" t="s">
        <v>32</v>
      </c>
      <c r="B288" s="488" t="s">
        <v>3684</v>
      </c>
      <c r="C288" s="487" t="s">
        <v>155</v>
      </c>
      <c r="D288" s="489">
        <v>1</v>
      </c>
      <c r="E288" s="489"/>
      <c r="F288" s="489"/>
      <c r="G288" s="489"/>
      <c r="H288" s="489"/>
      <c r="I288" s="489"/>
      <c r="J288" s="489"/>
      <c r="K288" s="479"/>
      <c r="L288" s="479"/>
    </row>
    <row r="289" spans="1:12">
      <c r="A289" s="487" t="s">
        <v>32</v>
      </c>
      <c r="B289" s="488" t="s">
        <v>3685</v>
      </c>
      <c r="C289" s="487" t="s">
        <v>155</v>
      </c>
      <c r="D289" s="489">
        <v>1</v>
      </c>
      <c r="E289" s="489"/>
      <c r="F289" s="489"/>
      <c r="G289" s="489"/>
      <c r="H289" s="489"/>
      <c r="I289" s="489"/>
      <c r="J289" s="489"/>
      <c r="K289" s="479"/>
      <c r="L289" s="479"/>
    </row>
    <row r="290" spans="1:12">
      <c r="A290" s="487" t="s">
        <v>32</v>
      </c>
      <c r="B290" s="488" t="s">
        <v>3686</v>
      </c>
      <c r="C290" s="487" t="s">
        <v>155</v>
      </c>
      <c r="D290" s="489">
        <v>1</v>
      </c>
      <c r="E290" s="489"/>
      <c r="F290" s="489"/>
      <c r="G290" s="489"/>
      <c r="H290" s="489"/>
      <c r="I290" s="489"/>
      <c r="J290" s="489"/>
      <c r="K290" s="479"/>
      <c r="L290" s="479"/>
    </row>
    <row r="291" spans="1:12">
      <c r="A291" s="487" t="s">
        <v>32</v>
      </c>
      <c r="B291" s="488" t="s">
        <v>3687</v>
      </c>
      <c r="C291" s="487" t="s">
        <v>155</v>
      </c>
      <c r="D291" s="489">
        <v>1</v>
      </c>
      <c r="E291" s="489"/>
      <c r="F291" s="489"/>
      <c r="G291" s="489"/>
      <c r="H291" s="489"/>
      <c r="I291" s="489"/>
      <c r="J291" s="489"/>
      <c r="K291" s="479"/>
      <c r="L291" s="479"/>
    </row>
    <row r="292" spans="1:12">
      <c r="A292" s="481" t="s">
        <v>32</v>
      </c>
      <c r="B292" s="482" t="s">
        <v>3738</v>
      </c>
      <c r="C292" s="481" t="s">
        <v>32</v>
      </c>
      <c r="D292" s="491"/>
      <c r="E292" s="491"/>
      <c r="F292" s="483"/>
      <c r="G292" s="491"/>
      <c r="H292" s="483"/>
      <c r="I292" s="491"/>
      <c r="J292" s="483"/>
      <c r="K292" s="479"/>
      <c r="L292" s="479"/>
    </row>
    <row r="293" spans="1:12">
      <c r="A293" s="487" t="s">
        <v>32</v>
      </c>
      <c r="B293" s="488" t="s">
        <v>32</v>
      </c>
      <c r="C293" s="487" t="s">
        <v>32</v>
      </c>
      <c r="D293" s="490"/>
      <c r="E293" s="490"/>
      <c r="F293" s="490"/>
      <c r="G293" s="490"/>
      <c r="H293" s="490"/>
      <c r="I293" s="490"/>
      <c r="J293" s="490"/>
      <c r="K293" s="479"/>
      <c r="L293" s="479"/>
    </row>
    <row r="294" spans="1:12">
      <c r="A294" s="481" t="s">
        <v>32</v>
      </c>
      <c r="B294" s="482" t="s">
        <v>3739</v>
      </c>
      <c r="C294" s="481" t="s">
        <v>32</v>
      </c>
      <c r="D294" s="491"/>
      <c r="E294" s="491"/>
      <c r="F294" s="491"/>
      <c r="G294" s="491"/>
      <c r="H294" s="491"/>
      <c r="I294" s="491"/>
      <c r="J294" s="491"/>
      <c r="K294" s="479"/>
      <c r="L294" s="479"/>
    </row>
    <row r="295" spans="1:12">
      <c r="A295" s="484" t="s">
        <v>32</v>
      </c>
      <c r="B295" s="485" t="s">
        <v>3485</v>
      </c>
      <c r="C295" s="484" t="s">
        <v>32</v>
      </c>
      <c r="D295" s="492"/>
      <c r="E295" s="492"/>
      <c r="F295" s="492"/>
      <c r="G295" s="492"/>
      <c r="H295" s="492"/>
      <c r="I295" s="492"/>
      <c r="J295" s="492"/>
      <c r="K295" s="479"/>
      <c r="L295" s="479"/>
    </row>
    <row r="296" spans="1:12">
      <c r="A296" s="487" t="s">
        <v>3740</v>
      </c>
      <c r="B296" s="488" t="s">
        <v>3487</v>
      </c>
      <c r="C296" s="487" t="s">
        <v>2686</v>
      </c>
      <c r="D296" s="489">
        <v>1</v>
      </c>
      <c r="E296" s="489"/>
      <c r="F296" s="489"/>
      <c r="G296" s="489"/>
      <c r="H296" s="489"/>
      <c r="I296" s="489"/>
      <c r="J296" s="489"/>
      <c r="K296" s="479"/>
      <c r="L296" s="479"/>
    </row>
    <row r="297" spans="1:12">
      <c r="A297" s="487" t="s">
        <v>3488</v>
      </c>
      <c r="B297" s="488" t="s">
        <v>3489</v>
      </c>
      <c r="C297" s="487" t="s">
        <v>32</v>
      </c>
      <c r="D297" s="489"/>
      <c r="E297" s="489"/>
      <c r="F297" s="489"/>
      <c r="G297" s="489"/>
      <c r="H297" s="489"/>
      <c r="I297" s="489"/>
      <c r="J297" s="489"/>
      <c r="K297" s="479"/>
      <c r="L297" s="479"/>
    </row>
    <row r="298" spans="1:12" ht="40.200000000000003">
      <c r="A298" s="484" t="s">
        <v>32</v>
      </c>
      <c r="B298" s="485" t="s">
        <v>3741</v>
      </c>
      <c r="C298" s="484" t="s">
        <v>32</v>
      </c>
      <c r="D298" s="486"/>
      <c r="E298" s="486"/>
      <c r="F298" s="486"/>
      <c r="G298" s="486"/>
      <c r="H298" s="486"/>
      <c r="I298" s="486"/>
      <c r="J298" s="486"/>
      <c r="K298" s="479"/>
      <c r="L298" s="479"/>
    </row>
    <row r="299" spans="1:12">
      <c r="A299" s="487" t="s">
        <v>3742</v>
      </c>
      <c r="B299" s="488" t="s">
        <v>3495</v>
      </c>
      <c r="C299" s="487" t="s">
        <v>2686</v>
      </c>
      <c r="D299" s="489">
        <v>1</v>
      </c>
      <c r="E299" s="489"/>
      <c r="F299" s="489"/>
      <c r="G299" s="489"/>
      <c r="H299" s="489"/>
      <c r="I299" s="489"/>
      <c r="J299" s="489"/>
      <c r="K299" s="479"/>
      <c r="L299" s="479"/>
    </row>
    <row r="300" spans="1:12">
      <c r="A300" s="487" t="s">
        <v>3743</v>
      </c>
      <c r="B300" s="488" t="s">
        <v>3625</v>
      </c>
      <c r="C300" s="487" t="s">
        <v>2686</v>
      </c>
      <c r="D300" s="489">
        <v>12</v>
      </c>
      <c r="E300" s="489"/>
      <c r="F300" s="489"/>
      <c r="G300" s="489"/>
      <c r="H300" s="489"/>
      <c r="I300" s="489"/>
      <c r="J300" s="489"/>
      <c r="K300" s="479"/>
      <c r="L300" s="479"/>
    </row>
    <row r="301" spans="1:12" ht="40.200000000000003">
      <c r="A301" s="484" t="s">
        <v>32</v>
      </c>
      <c r="B301" s="485" t="s">
        <v>3744</v>
      </c>
      <c r="C301" s="484" t="s">
        <v>32</v>
      </c>
      <c r="D301" s="486"/>
      <c r="E301" s="486"/>
      <c r="F301" s="486"/>
      <c r="G301" s="486"/>
      <c r="H301" s="486"/>
      <c r="I301" s="486"/>
      <c r="J301" s="486"/>
      <c r="K301" s="479"/>
      <c r="L301" s="479"/>
    </row>
    <row r="302" spans="1:12">
      <c r="A302" s="487" t="s">
        <v>3745</v>
      </c>
      <c r="B302" s="488" t="s">
        <v>3746</v>
      </c>
      <c r="C302" s="487" t="s">
        <v>2686</v>
      </c>
      <c r="D302" s="489">
        <v>4</v>
      </c>
      <c r="E302" s="489"/>
      <c r="F302" s="489"/>
      <c r="G302" s="489"/>
      <c r="H302" s="489"/>
      <c r="I302" s="489"/>
      <c r="J302" s="489"/>
      <c r="K302" s="479"/>
      <c r="L302" s="479"/>
    </row>
    <row r="303" spans="1:12">
      <c r="A303" s="484" t="s">
        <v>32</v>
      </c>
      <c r="B303" s="485" t="s">
        <v>3747</v>
      </c>
      <c r="C303" s="484" t="s">
        <v>32</v>
      </c>
      <c r="D303" s="486"/>
      <c r="E303" s="486"/>
      <c r="F303" s="486"/>
      <c r="G303" s="486"/>
      <c r="H303" s="486"/>
      <c r="I303" s="486"/>
      <c r="J303" s="486"/>
      <c r="K303" s="479"/>
      <c r="L303" s="479"/>
    </row>
    <row r="304" spans="1:12">
      <c r="A304" s="487" t="s">
        <v>3748</v>
      </c>
      <c r="B304" s="488" t="s">
        <v>3749</v>
      </c>
      <c r="C304" s="487" t="s">
        <v>2686</v>
      </c>
      <c r="D304" s="489">
        <v>2</v>
      </c>
      <c r="E304" s="489"/>
      <c r="F304" s="489"/>
      <c r="G304" s="489"/>
      <c r="H304" s="489"/>
      <c r="I304" s="489"/>
      <c r="J304" s="489"/>
      <c r="K304" s="479"/>
      <c r="L304" s="479"/>
    </row>
    <row r="305" spans="1:12">
      <c r="A305" s="484" t="s">
        <v>32</v>
      </c>
      <c r="B305" s="485" t="s">
        <v>3634</v>
      </c>
      <c r="C305" s="484" t="s">
        <v>32</v>
      </c>
      <c r="D305" s="486"/>
      <c r="E305" s="486"/>
      <c r="F305" s="486"/>
      <c r="G305" s="486"/>
      <c r="H305" s="486"/>
      <c r="I305" s="486"/>
      <c r="J305" s="486"/>
      <c r="K305" s="479"/>
      <c r="L305" s="479"/>
    </row>
    <row r="306" spans="1:12">
      <c r="A306" s="487" t="s">
        <v>3750</v>
      </c>
      <c r="B306" s="488" t="s">
        <v>3751</v>
      </c>
      <c r="C306" s="487" t="s">
        <v>2686</v>
      </c>
      <c r="D306" s="489">
        <v>1</v>
      </c>
      <c r="E306" s="489"/>
      <c r="F306" s="489"/>
      <c r="G306" s="489"/>
      <c r="H306" s="489"/>
      <c r="I306" s="489"/>
      <c r="J306" s="489"/>
      <c r="K306" s="479"/>
      <c r="L306" s="479"/>
    </row>
    <row r="307" spans="1:12">
      <c r="A307" s="487" t="s">
        <v>3752</v>
      </c>
      <c r="B307" s="488" t="s">
        <v>3560</v>
      </c>
      <c r="C307" s="487" t="s">
        <v>2686</v>
      </c>
      <c r="D307" s="489">
        <v>3</v>
      </c>
      <c r="E307" s="489"/>
      <c r="F307" s="489"/>
      <c r="G307" s="489"/>
      <c r="H307" s="489"/>
      <c r="I307" s="489"/>
      <c r="J307" s="489"/>
      <c r="K307" s="479"/>
      <c r="L307" s="479"/>
    </row>
    <row r="308" spans="1:12">
      <c r="A308" s="487" t="s">
        <v>3753</v>
      </c>
      <c r="B308" s="488" t="s">
        <v>3558</v>
      </c>
      <c r="C308" s="487" t="s">
        <v>2686</v>
      </c>
      <c r="D308" s="489">
        <v>3</v>
      </c>
      <c r="E308" s="489"/>
      <c r="F308" s="489"/>
      <c r="G308" s="489"/>
      <c r="H308" s="489"/>
      <c r="I308" s="489"/>
      <c r="J308" s="489"/>
      <c r="K308" s="479"/>
      <c r="L308" s="479"/>
    </row>
    <row r="309" spans="1:12">
      <c r="A309" s="487" t="s">
        <v>3754</v>
      </c>
      <c r="B309" s="488" t="s">
        <v>3562</v>
      </c>
      <c r="C309" s="487" t="s">
        <v>32</v>
      </c>
      <c r="D309" s="490"/>
      <c r="E309" s="490"/>
      <c r="F309" s="490"/>
      <c r="G309" s="490"/>
      <c r="H309" s="490"/>
      <c r="I309" s="490"/>
      <c r="J309" s="490"/>
      <c r="K309" s="479"/>
      <c r="L309" s="479"/>
    </row>
    <row r="310" spans="1:12">
      <c r="A310" s="484" t="s">
        <v>32</v>
      </c>
      <c r="B310" s="485" t="s">
        <v>3596</v>
      </c>
      <c r="C310" s="484" t="s">
        <v>32</v>
      </c>
      <c r="D310" s="486"/>
      <c r="E310" s="486"/>
      <c r="F310" s="486"/>
      <c r="G310" s="486"/>
      <c r="H310" s="486"/>
      <c r="I310" s="486"/>
      <c r="J310" s="486"/>
      <c r="K310" s="479"/>
      <c r="L310" s="479"/>
    </row>
    <row r="311" spans="1:12">
      <c r="A311" s="487" t="s">
        <v>3755</v>
      </c>
      <c r="B311" s="488" t="s">
        <v>3733</v>
      </c>
      <c r="C311" s="487" t="s">
        <v>2686</v>
      </c>
      <c r="D311" s="489">
        <v>1</v>
      </c>
      <c r="E311" s="489"/>
      <c r="F311" s="489"/>
      <c r="G311" s="489"/>
      <c r="H311" s="489"/>
      <c r="I311" s="489"/>
      <c r="J311" s="489"/>
      <c r="K311" s="479"/>
      <c r="L311" s="479"/>
    </row>
    <row r="312" spans="1:12">
      <c r="A312" s="487" t="s">
        <v>3756</v>
      </c>
      <c r="B312" s="488" t="s">
        <v>3733</v>
      </c>
      <c r="C312" s="487" t="s">
        <v>2686</v>
      </c>
      <c r="D312" s="489">
        <v>1</v>
      </c>
      <c r="E312" s="489"/>
      <c r="F312" s="489"/>
      <c r="G312" s="489"/>
      <c r="H312" s="489"/>
      <c r="I312" s="489"/>
      <c r="J312" s="489"/>
      <c r="K312" s="479"/>
      <c r="L312" s="479"/>
    </row>
    <row r="313" spans="1:12">
      <c r="A313" s="487" t="s">
        <v>3757</v>
      </c>
      <c r="B313" s="488" t="s">
        <v>3733</v>
      </c>
      <c r="C313" s="487" t="s">
        <v>2686</v>
      </c>
      <c r="D313" s="489">
        <v>1</v>
      </c>
      <c r="E313" s="489"/>
      <c r="F313" s="489"/>
      <c r="G313" s="489"/>
      <c r="H313" s="489"/>
      <c r="I313" s="489"/>
      <c r="J313" s="489"/>
      <c r="K313" s="479"/>
      <c r="L313" s="479"/>
    </row>
    <row r="314" spans="1:12">
      <c r="A314" s="487" t="s">
        <v>3758</v>
      </c>
      <c r="B314" s="488" t="s">
        <v>3733</v>
      </c>
      <c r="C314" s="487" t="s">
        <v>2686</v>
      </c>
      <c r="D314" s="489">
        <v>1</v>
      </c>
      <c r="E314" s="489"/>
      <c r="F314" s="489"/>
      <c r="G314" s="489"/>
      <c r="H314" s="489"/>
      <c r="I314" s="489"/>
      <c r="J314" s="489"/>
      <c r="K314" s="479"/>
      <c r="L314" s="479"/>
    </row>
    <row r="315" spans="1:12" ht="27">
      <c r="A315" s="484" t="s">
        <v>32</v>
      </c>
      <c r="B315" s="485" t="s">
        <v>3609</v>
      </c>
      <c r="C315" s="484" t="s">
        <v>32</v>
      </c>
      <c r="D315" s="486"/>
      <c r="E315" s="486"/>
      <c r="F315" s="486"/>
      <c r="G315" s="486"/>
      <c r="H315" s="486"/>
      <c r="I315" s="486"/>
      <c r="J315" s="486"/>
      <c r="K315" s="479"/>
      <c r="L315" s="479"/>
    </row>
    <row r="316" spans="1:12">
      <c r="A316" s="487" t="s">
        <v>32</v>
      </c>
      <c r="B316" s="488" t="s">
        <v>3525</v>
      </c>
      <c r="C316" s="487" t="s">
        <v>3524</v>
      </c>
      <c r="D316" s="489">
        <v>85</v>
      </c>
      <c r="E316" s="489"/>
      <c r="F316" s="489"/>
      <c r="G316" s="489"/>
      <c r="H316" s="489"/>
      <c r="I316" s="489"/>
      <c r="J316" s="489"/>
      <c r="K316" s="479"/>
      <c r="L316" s="479"/>
    </row>
    <row r="317" spans="1:12">
      <c r="A317" s="487" t="s">
        <v>32</v>
      </c>
      <c r="B317" s="488" t="s">
        <v>3527</v>
      </c>
      <c r="C317" s="487" t="s">
        <v>3524</v>
      </c>
      <c r="D317" s="489">
        <v>32</v>
      </c>
      <c r="E317" s="489"/>
      <c r="F317" s="489"/>
      <c r="G317" s="489"/>
      <c r="H317" s="489"/>
      <c r="I317" s="489"/>
      <c r="J317" s="489"/>
      <c r="K317" s="479"/>
      <c r="L317" s="479"/>
    </row>
    <row r="318" spans="1:12">
      <c r="A318" s="484" t="s">
        <v>32</v>
      </c>
      <c r="B318" s="485" t="s">
        <v>3759</v>
      </c>
      <c r="C318" s="484" t="s">
        <v>32</v>
      </c>
      <c r="D318" s="486"/>
      <c r="E318" s="486"/>
      <c r="F318" s="486"/>
      <c r="G318" s="486"/>
      <c r="H318" s="486"/>
      <c r="I318" s="486"/>
      <c r="J318" s="486"/>
      <c r="K318" s="479"/>
      <c r="L318" s="479"/>
    </row>
    <row r="319" spans="1:12">
      <c r="A319" s="487" t="s">
        <v>32</v>
      </c>
      <c r="B319" s="488" t="s">
        <v>3523</v>
      </c>
      <c r="C319" s="487" t="s">
        <v>3524</v>
      </c>
      <c r="D319" s="489">
        <v>85</v>
      </c>
      <c r="E319" s="489"/>
      <c r="F319" s="489"/>
      <c r="G319" s="489"/>
      <c r="H319" s="489"/>
      <c r="I319" s="489"/>
      <c r="J319" s="489"/>
      <c r="K319" s="479"/>
      <c r="L319" s="479"/>
    </row>
    <row r="320" spans="1:12">
      <c r="A320" s="487" t="s">
        <v>32</v>
      </c>
      <c r="B320" s="488" t="s">
        <v>3525</v>
      </c>
      <c r="C320" s="487" t="s">
        <v>3524</v>
      </c>
      <c r="D320" s="489">
        <v>5</v>
      </c>
      <c r="E320" s="489"/>
      <c r="F320" s="489"/>
      <c r="G320" s="489"/>
      <c r="H320" s="489"/>
      <c r="I320" s="489"/>
      <c r="J320" s="489"/>
      <c r="K320" s="479"/>
      <c r="L320" s="479"/>
    </row>
    <row r="321" spans="1:12">
      <c r="A321" s="487" t="s">
        <v>32</v>
      </c>
      <c r="B321" s="488" t="s">
        <v>3526</v>
      </c>
      <c r="C321" s="487" t="s">
        <v>3524</v>
      </c>
      <c r="D321" s="489">
        <v>16</v>
      </c>
      <c r="E321" s="489"/>
      <c r="F321" s="489"/>
      <c r="G321" s="489"/>
      <c r="H321" s="489"/>
      <c r="I321" s="489"/>
      <c r="J321" s="489"/>
      <c r="K321" s="479"/>
      <c r="L321" s="479"/>
    </row>
    <row r="322" spans="1:12">
      <c r="A322" s="487" t="s">
        <v>32</v>
      </c>
      <c r="B322" s="488" t="s">
        <v>3527</v>
      </c>
      <c r="C322" s="487" t="s">
        <v>3524</v>
      </c>
      <c r="D322" s="489">
        <v>12</v>
      </c>
      <c r="E322" s="489"/>
      <c r="F322" s="489"/>
      <c r="G322" s="489"/>
      <c r="H322" s="489"/>
      <c r="I322" s="489"/>
      <c r="J322" s="489"/>
      <c r="K322" s="479"/>
      <c r="L322" s="479"/>
    </row>
    <row r="323" spans="1:12">
      <c r="A323" s="484" t="s">
        <v>32</v>
      </c>
      <c r="B323" s="485" t="s">
        <v>3760</v>
      </c>
      <c r="C323" s="484" t="s">
        <v>32</v>
      </c>
      <c r="D323" s="486"/>
      <c r="E323" s="486"/>
      <c r="F323" s="486"/>
      <c r="G323" s="486"/>
      <c r="H323" s="486"/>
      <c r="I323" s="486"/>
      <c r="J323" s="486"/>
      <c r="K323" s="479"/>
      <c r="L323" s="479"/>
    </row>
    <row r="324" spans="1:12">
      <c r="A324" s="487" t="s">
        <v>32</v>
      </c>
      <c r="B324" s="488" t="s">
        <v>3530</v>
      </c>
      <c r="C324" s="487" t="s">
        <v>2686</v>
      </c>
      <c r="D324" s="489">
        <v>1</v>
      </c>
      <c r="E324" s="489"/>
      <c r="F324" s="489"/>
      <c r="G324" s="489"/>
      <c r="H324" s="489"/>
      <c r="I324" s="489"/>
      <c r="J324" s="489"/>
      <c r="K324" s="479"/>
      <c r="L324" s="479"/>
    </row>
    <row r="325" spans="1:12">
      <c r="A325" s="484" t="s">
        <v>32</v>
      </c>
      <c r="B325" s="485" t="s">
        <v>3610</v>
      </c>
      <c r="C325" s="484" t="s">
        <v>32</v>
      </c>
      <c r="D325" s="486"/>
      <c r="E325" s="486"/>
      <c r="F325" s="486"/>
      <c r="G325" s="486"/>
      <c r="H325" s="486"/>
      <c r="I325" s="486"/>
      <c r="J325" s="486"/>
      <c r="K325" s="479"/>
      <c r="L325" s="479"/>
    </row>
    <row r="326" spans="1:12">
      <c r="A326" s="487" t="s">
        <v>32</v>
      </c>
      <c r="B326" s="488" t="s">
        <v>3611</v>
      </c>
      <c r="C326" s="487" t="s">
        <v>155</v>
      </c>
      <c r="D326" s="489">
        <v>5</v>
      </c>
      <c r="E326" s="489"/>
      <c r="F326" s="489"/>
      <c r="G326" s="489"/>
      <c r="H326" s="489"/>
      <c r="I326" s="489"/>
      <c r="J326" s="489"/>
      <c r="K326" s="479"/>
      <c r="L326" s="479"/>
    </row>
    <row r="327" spans="1:12">
      <c r="A327" s="487" t="s">
        <v>32</v>
      </c>
      <c r="B327" s="488" t="s">
        <v>3612</v>
      </c>
      <c r="C327" s="487" t="s">
        <v>155</v>
      </c>
      <c r="D327" s="489">
        <v>1</v>
      </c>
      <c r="E327" s="489"/>
      <c r="F327" s="489"/>
      <c r="G327" s="489"/>
      <c r="H327" s="489"/>
      <c r="I327" s="489"/>
      <c r="J327" s="489"/>
      <c r="K327" s="479"/>
      <c r="L327" s="479"/>
    </row>
    <row r="328" spans="1:12">
      <c r="A328" s="487" t="s">
        <v>32</v>
      </c>
      <c r="B328" s="488" t="s">
        <v>3686</v>
      </c>
      <c r="C328" s="487" t="s">
        <v>155</v>
      </c>
      <c r="D328" s="489">
        <v>12</v>
      </c>
      <c r="E328" s="489"/>
      <c r="F328" s="489"/>
      <c r="G328" s="489"/>
      <c r="H328" s="489"/>
      <c r="I328" s="489"/>
      <c r="J328" s="489"/>
      <c r="K328" s="479"/>
      <c r="L328" s="479"/>
    </row>
    <row r="329" spans="1:12">
      <c r="A329" s="487" t="s">
        <v>32</v>
      </c>
      <c r="B329" s="488" t="s">
        <v>3687</v>
      </c>
      <c r="C329" s="487" t="s">
        <v>155</v>
      </c>
      <c r="D329" s="489">
        <v>1</v>
      </c>
      <c r="E329" s="489"/>
      <c r="F329" s="489"/>
      <c r="G329" s="489"/>
      <c r="H329" s="489"/>
      <c r="I329" s="489"/>
      <c r="J329" s="489"/>
      <c r="K329" s="479"/>
      <c r="L329" s="479"/>
    </row>
    <row r="330" spans="1:12" ht="27">
      <c r="A330" s="484" t="s">
        <v>32</v>
      </c>
      <c r="B330" s="485" t="s">
        <v>3613</v>
      </c>
      <c r="C330" s="484" t="s">
        <v>32</v>
      </c>
      <c r="D330" s="486"/>
      <c r="E330" s="486"/>
      <c r="F330" s="486"/>
      <c r="G330" s="486"/>
      <c r="H330" s="486"/>
      <c r="I330" s="486"/>
      <c r="J330" s="486"/>
      <c r="K330" s="479"/>
      <c r="L330" s="479"/>
    </row>
    <row r="331" spans="1:12">
      <c r="A331" s="487" t="s">
        <v>32</v>
      </c>
      <c r="B331" s="488" t="s">
        <v>3761</v>
      </c>
      <c r="C331" s="487" t="s">
        <v>2686</v>
      </c>
      <c r="D331" s="489">
        <v>1</v>
      </c>
      <c r="E331" s="489"/>
      <c r="F331" s="489"/>
      <c r="G331" s="489"/>
      <c r="H331" s="489"/>
      <c r="I331" s="489"/>
      <c r="J331" s="489"/>
      <c r="K331" s="479"/>
      <c r="L331" s="479"/>
    </row>
    <row r="332" spans="1:12">
      <c r="A332" s="481" t="s">
        <v>32</v>
      </c>
      <c r="B332" s="482" t="s">
        <v>3762</v>
      </c>
      <c r="C332" s="481" t="s">
        <v>32</v>
      </c>
      <c r="D332" s="491"/>
      <c r="E332" s="491"/>
      <c r="F332" s="483"/>
      <c r="G332" s="491"/>
      <c r="H332" s="483"/>
      <c r="I332" s="491"/>
      <c r="J332" s="483"/>
      <c r="K332" s="479"/>
      <c r="L332" s="479"/>
    </row>
    <row r="333" spans="1:12">
      <c r="A333" s="487" t="s">
        <v>32</v>
      </c>
      <c r="B333" s="488" t="s">
        <v>32</v>
      </c>
      <c r="C333" s="487" t="s">
        <v>32</v>
      </c>
      <c r="D333" s="490"/>
      <c r="E333" s="490"/>
      <c r="F333" s="490"/>
      <c r="G333" s="490"/>
      <c r="H333" s="490"/>
      <c r="I333" s="490"/>
      <c r="J333" s="490"/>
      <c r="K333" s="479"/>
      <c r="L333" s="479"/>
    </row>
    <row r="334" spans="1:12">
      <c r="A334" s="481" t="s">
        <v>32</v>
      </c>
      <c r="B334" s="482" t="s">
        <v>3763</v>
      </c>
      <c r="C334" s="481" t="s">
        <v>32</v>
      </c>
      <c r="D334" s="491"/>
      <c r="E334" s="491"/>
      <c r="F334" s="491"/>
      <c r="G334" s="491"/>
      <c r="H334" s="491"/>
      <c r="I334" s="491"/>
      <c r="J334" s="491"/>
      <c r="K334" s="479"/>
      <c r="L334" s="479"/>
    </row>
    <row r="335" spans="1:12">
      <c r="A335" s="484" t="s">
        <v>32</v>
      </c>
      <c r="B335" s="485" t="s">
        <v>3485</v>
      </c>
      <c r="C335" s="484" t="s">
        <v>32</v>
      </c>
      <c r="D335" s="492"/>
      <c r="E335" s="492"/>
      <c r="F335" s="492"/>
      <c r="G335" s="492"/>
      <c r="H335" s="492"/>
      <c r="I335" s="492"/>
      <c r="J335" s="492"/>
      <c r="K335" s="479"/>
      <c r="L335" s="479"/>
    </row>
    <row r="336" spans="1:12">
      <c r="A336" s="487" t="s">
        <v>3764</v>
      </c>
      <c r="B336" s="488" t="s">
        <v>3487</v>
      </c>
      <c r="C336" s="487" t="s">
        <v>2686</v>
      </c>
      <c r="D336" s="489">
        <v>1</v>
      </c>
      <c r="E336" s="489"/>
      <c r="F336" s="489"/>
      <c r="G336" s="489"/>
      <c r="H336" s="489"/>
      <c r="I336" s="489"/>
      <c r="J336" s="489"/>
      <c r="K336" s="479"/>
      <c r="L336" s="479"/>
    </row>
    <row r="337" spans="1:12">
      <c r="A337" s="487" t="s">
        <v>3488</v>
      </c>
      <c r="B337" s="488" t="s">
        <v>3489</v>
      </c>
      <c r="C337" s="487" t="s">
        <v>32</v>
      </c>
      <c r="D337" s="489"/>
      <c r="E337" s="489"/>
      <c r="F337" s="489"/>
      <c r="G337" s="489"/>
      <c r="H337" s="489"/>
      <c r="I337" s="489"/>
      <c r="J337" s="489"/>
      <c r="K337" s="479"/>
      <c r="L337" s="479"/>
    </row>
    <row r="338" spans="1:12">
      <c r="A338" s="484" t="s">
        <v>32</v>
      </c>
      <c r="B338" s="485" t="s">
        <v>3765</v>
      </c>
      <c r="C338" s="484" t="s">
        <v>32</v>
      </c>
      <c r="D338" s="486"/>
      <c r="E338" s="486"/>
      <c r="F338" s="486"/>
      <c r="G338" s="486"/>
      <c r="H338" s="486"/>
      <c r="I338" s="486"/>
      <c r="J338" s="486"/>
      <c r="K338" s="479"/>
      <c r="L338" s="479"/>
    </row>
    <row r="339" spans="1:12">
      <c r="A339" s="487" t="s">
        <v>3766</v>
      </c>
      <c r="B339" s="488" t="s">
        <v>3767</v>
      </c>
      <c r="C339" s="487" t="s">
        <v>2686</v>
      </c>
      <c r="D339" s="489">
        <v>4</v>
      </c>
      <c r="E339" s="489"/>
      <c r="F339" s="489"/>
      <c r="G339" s="489"/>
      <c r="H339" s="489"/>
      <c r="I339" s="489"/>
      <c r="J339" s="489"/>
      <c r="K339" s="479"/>
      <c r="L339" s="479"/>
    </row>
    <row r="340" spans="1:12">
      <c r="A340" s="484" t="s">
        <v>32</v>
      </c>
      <c r="B340" s="485" t="s">
        <v>3768</v>
      </c>
      <c r="C340" s="484" t="s">
        <v>32</v>
      </c>
      <c r="D340" s="486"/>
      <c r="E340" s="486"/>
      <c r="F340" s="486"/>
      <c r="G340" s="486"/>
      <c r="H340" s="486"/>
      <c r="I340" s="486"/>
      <c r="J340" s="486"/>
      <c r="K340" s="479"/>
      <c r="L340" s="479"/>
    </row>
    <row r="341" spans="1:12">
      <c r="A341" s="487" t="s">
        <v>3769</v>
      </c>
      <c r="B341" s="488" t="s">
        <v>3666</v>
      </c>
      <c r="C341" s="487" t="s">
        <v>2686</v>
      </c>
      <c r="D341" s="489">
        <v>2</v>
      </c>
      <c r="E341" s="489"/>
      <c r="F341" s="489"/>
      <c r="G341" s="489"/>
      <c r="H341" s="489"/>
      <c r="I341" s="489"/>
      <c r="J341" s="489"/>
      <c r="K341" s="479"/>
      <c r="L341" s="479"/>
    </row>
    <row r="342" spans="1:12">
      <c r="A342" s="487" t="s">
        <v>3770</v>
      </c>
      <c r="B342" s="488" t="s">
        <v>3664</v>
      </c>
      <c r="C342" s="487" t="s">
        <v>2686</v>
      </c>
      <c r="D342" s="489">
        <v>2</v>
      </c>
      <c r="E342" s="489"/>
      <c r="F342" s="489"/>
      <c r="G342" s="489"/>
      <c r="H342" s="489"/>
      <c r="I342" s="489"/>
      <c r="J342" s="489"/>
      <c r="K342" s="479"/>
      <c r="L342" s="479"/>
    </row>
    <row r="343" spans="1:12" ht="40.200000000000003">
      <c r="A343" s="484" t="s">
        <v>32</v>
      </c>
      <c r="B343" s="485" t="s">
        <v>3647</v>
      </c>
      <c r="C343" s="484" t="s">
        <v>32</v>
      </c>
      <c r="D343" s="486"/>
      <c r="E343" s="486"/>
      <c r="F343" s="486"/>
      <c r="G343" s="486"/>
      <c r="H343" s="486"/>
      <c r="I343" s="486"/>
      <c r="J343" s="486"/>
      <c r="K343" s="479"/>
      <c r="L343" s="479"/>
    </row>
    <row r="344" spans="1:12">
      <c r="A344" s="487" t="s">
        <v>3771</v>
      </c>
      <c r="B344" s="488" t="s">
        <v>3772</v>
      </c>
      <c r="C344" s="487" t="s">
        <v>3502</v>
      </c>
      <c r="D344" s="489">
        <v>8</v>
      </c>
      <c r="E344" s="489"/>
      <c r="F344" s="489"/>
      <c r="G344" s="489"/>
      <c r="H344" s="489"/>
      <c r="I344" s="489"/>
      <c r="J344" s="489"/>
      <c r="K344" s="479"/>
      <c r="L344" s="479"/>
    </row>
    <row r="345" spans="1:12" ht="66.599999999999994">
      <c r="A345" s="484" t="s">
        <v>32</v>
      </c>
      <c r="B345" s="485" t="s">
        <v>3773</v>
      </c>
      <c r="C345" s="484" t="s">
        <v>32</v>
      </c>
      <c r="D345" s="486"/>
      <c r="E345" s="486"/>
      <c r="F345" s="486"/>
      <c r="G345" s="486"/>
      <c r="H345" s="486"/>
      <c r="I345" s="486"/>
      <c r="J345" s="486"/>
      <c r="K345" s="479"/>
      <c r="L345" s="479"/>
    </row>
    <row r="346" spans="1:12">
      <c r="A346" s="487" t="s">
        <v>3774</v>
      </c>
      <c r="B346" s="488" t="s">
        <v>3775</v>
      </c>
      <c r="C346" s="487" t="s">
        <v>155</v>
      </c>
      <c r="D346" s="489">
        <v>15</v>
      </c>
      <c r="E346" s="489"/>
      <c r="F346" s="489"/>
      <c r="G346" s="489"/>
      <c r="H346" s="489"/>
      <c r="I346" s="489"/>
      <c r="J346" s="489"/>
      <c r="K346" s="479"/>
      <c r="L346" s="479"/>
    </row>
    <row r="347" spans="1:12">
      <c r="A347" s="484" t="s">
        <v>32</v>
      </c>
      <c r="B347" s="485" t="s">
        <v>3610</v>
      </c>
      <c r="C347" s="484" t="s">
        <v>32</v>
      </c>
      <c r="D347" s="486"/>
      <c r="E347" s="486"/>
      <c r="F347" s="486"/>
      <c r="G347" s="486"/>
      <c r="H347" s="486"/>
      <c r="I347" s="486"/>
      <c r="J347" s="486"/>
      <c r="K347" s="479"/>
      <c r="L347" s="479"/>
    </row>
    <row r="348" spans="1:12">
      <c r="A348" s="487" t="s">
        <v>32</v>
      </c>
      <c r="B348" s="488" t="s">
        <v>3776</v>
      </c>
      <c r="C348" s="487" t="s">
        <v>3502</v>
      </c>
      <c r="D348" s="489">
        <v>30</v>
      </c>
      <c r="E348" s="489"/>
      <c r="F348" s="489"/>
      <c r="G348" s="489"/>
      <c r="H348" s="489"/>
      <c r="I348" s="489"/>
      <c r="J348" s="489"/>
      <c r="K348" s="479"/>
      <c r="L348" s="479"/>
    </row>
    <row r="349" spans="1:12">
      <c r="A349" s="481" t="s">
        <v>32</v>
      </c>
      <c r="B349" s="482" t="s">
        <v>3777</v>
      </c>
      <c r="C349" s="481" t="s">
        <v>32</v>
      </c>
      <c r="D349" s="491"/>
      <c r="E349" s="491"/>
      <c r="F349" s="483"/>
      <c r="G349" s="491"/>
      <c r="H349" s="483"/>
      <c r="I349" s="491"/>
      <c r="J349" s="483"/>
      <c r="K349" s="479"/>
      <c r="L349" s="479"/>
    </row>
    <row r="350" spans="1:12">
      <c r="A350" s="487" t="s">
        <v>32</v>
      </c>
      <c r="B350" s="488" t="s">
        <v>32</v>
      </c>
      <c r="C350" s="487" t="s">
        <v>32</v>
      </c>
      <c r="D350" s="490"/>
      <c r="E350" s="490"/>
      <c r="F350" s="490"/>
      <c r="G350" s="490"/>
      <c r="H350" s="490"/>
      <c r="I350" s="490"/>
      <c r="J350" s="490"/>
      <c r="K350" s="479"/>
      <c r="L350" s="479"/>
    </row>
    <row r="351" spans="1:12">
      <c r="A351" s="481" t="s">
        <v>32</v>
      </c>
      <c r="B351" s="482" t="s">
        <v>3778</v>
      </c>
      <c r="C351" s="481" t="s">
        <v>32</v>
      </c>
      <c r="D351" s="491"/>
      <c r="E351" s="491"/>
      <c r="F351" s="491"/>
      <c r="G351" s="491"/>
      <c r="H351" s="491"/>
      <c r="I351" s="491"/>
      <c r="J351" s="491"/>
      <c r="K351" s="479"/>
      <c r="L351" s="479"/>
    </row>
    <row r="352" spans="1:12">
      <c r="A352" s="484" t="s">
        <v>32</v>
      </c>
      <c r="B352" s="485" t="s">
        <v>3485</v>
      </c>
      <c r="C352" s="484" t="s">
        <v>32</v>
      </c>
      <c r="D352" s="492"/>
      <c r="E352" s="492"/>
      <c r="F352" s="492"/>
      <c r="G352" s="492"/>
      <c r="H352" s="492"/>
      <c r="I352" s="492"/>
      <c r="J352" s="492"/>
      <c r="K352" s="479"/>
      <c r="L352" s="479"/>
    </row>
    <row r="353" spans="1:12">
      <c r="A353" s="487" t="s">
        <v>3779</v>
      </c>
      <c r="B353" s="488" t="s">
        <v>3487</v>
      </c>
      <c r="C353" s="487" t="s">
        <v>2686</v>
      </c>
      <c r="D353" s="489">
        <v>1</v>
      </c>
      <c r="E353" s="489"/>
      <c r="F353" s="489"/>
      <c r="G353" s="489"/>
      <c r="H353" s="489"/>
      <c r="I353" s="489"/>
      <c r="J353" s="489"/>
      <c r="K353" s="479"/>
      <c r="L353" s="479"/>
    </row>
    <row r="354" spans="1:12">
      <c r="A354" s="487" t="s">
        <v>3488</v>
      </c>
      <c r="B354" s="488" t="s">
        <v>3489</v>
      </c>
      <c r="C354" s="487" t="s">
        <v>32</v>
      </c>
      <c r="D354" s="489"/>
      <c r="E354" s="489"/>
      <c r="F354" s="489"/>
      <c r="G354" s="489"/>
      <c r="H354" s="489"/>
      <c r="I354" s="489"/>
      <c r="J354" s="489"/>
      <c r="K354" s="479"/>
      <c r="L354" s="479"/>
    </row>
    <row r="355" spans="1:12" ht="27">
      <c r="A355" s="484" t="s">
        <v>32</v>
      </c>
      <c r="B355" s="485" t="s">
        <v>3780</v>
      </c>
      <c r="C355" s="484" t="s">
        <v>32</v>
      </c>
      <c r="D355" s="486"/>
      <c r="E355" s="486"/>
      <c r="F355" s="486"/>
      <c r="G355" s="486"/>
      <c r="H355" s="486"/>
      <c r="I355" s="486"/>
      <c r="J355" s="486"/>
      <c r="K355" s="479"/>
      <c r="L355" s="479"/>
    </row>
    <row r="356" spans="1:12">
      <c r="A356" s="487" t="s">
        <v>3781</v>
      </c>
      <c r="B356" s="488" t="s">
        <v>3570</v>
      </c>
      <c r="C356" s="487" t="s">
        <v>2686</v>
      </c>
      <c r="D356" s="489">
        <v>18</v>
      </c>
      <c r="E356" s="489"/>
      <c r="F356" s="489"/>
      <c r="G356" s="489"/>
      <c r="H356" s="489"/>
      <c r="I356" s="489"/>
      <c r="J356" s="489"/>
      <c r="K356" s="479"/>
      <c r="L356" s="479"/>
    </row>
    <row r="357" spans="1:12">
      <c r="A357" s="487" t="s">
        <v>3782</v>
      </c>
      <c r="B357" s="488" t="s">
        <v>3625</v>
      </c>
      <c r="C357" s="487" t="s">
        <v>2686</v>
      </c>
      <c r="D357" s="489">
        <v>12</v>
      </c>
      <c r="E357" s="489"/>
      <c r="F357" s="489"/>
      <c r="G357" s="489"/>
      <c r="H357" s="489"/>
      <c r="I357" s="489"/>
      <c r="J357" s="489"/>
      <c r="K357" s="479"/>
      <c r="L357" s="479"/>
    </row>
    <row r="358" spans="1:12">
      <c r="A358" s="484" t="s">
        <v>32</v>
      </c>
      <c r="B358" s="485" t="s">
        <v>3556</v>
      </c>
      <c r="C358" s="484" t="s">
        <v>32</v>
      </c>
      <c r="D358" s="486"/>
      <c r="E358" s="486"/>
      <c r="F358" s="486"/>
      <c r="G358" s="486"/>
      <c r="H358" s="486"/>
      <c r="I358" s="486"/>
      <c r="J358" s="486"/>
      <c r="K358" s="479"/>
      <c r="L358" s="479"/>
    </row>
    <row r="359" spans="1:12">
      <c r="A359" s="487" t="s">
        <v>3783</v>
      </c>
      <c r="B359" s="488" t="s">
        <v>3784</v>
      </c>
      <c r="C359" s="487" t="s">
        <v>2686</v>
      </c>
      <c r="D359" s="489">
        <v>12</v>
      </c>
      <c r="E359" s="489"/>
      <c r="F359" s="489"/>
      <c r="G359" s="489"/>
      <c r="H359" s="489"/>
      <c r="I359" s="489"/>
      <c r="J359" s="489"/>
      <c r="K359" s="479"/>
      <c r="L359" s="479"/>
    </row>
    <row r="360" spans="1:12">
      <c r="A360" s="487" t="s">
        <v>3785</v>
      </c>
      <c r="B360" s="488" t="s">
        <v>3751</v>
      </c>
      <c r="C360" s="487" t="s">
        <v>2686</v>
      </c>
      <c r="D360" s="489">
        <v>9</v>
      </c>
      <c r="E360" s="489"/>
      <c r="F360" s="489"/>
      <c r="G360" s="489"/>
      <c r="H360" s="489"/>
      <c r="I360" s="489"/>
      <c r="J360" s="489"/>
      <c r="K360" s="479"/>
      <c r="L360" s="479"/>
    </row>
    <row r="361" spans="1:12">
      <c r="A361" s="487" t="s">
        <v>3786</v>
      </c>
      <c r="B361" s="488" t="s">
        <v>3787</v>
      </c>
      <c r="C361" s="487" t="s">
        <v>2686</v>
      </c>
      <c r="D361" s="489">
        <v>2</v>
      </c>
      <c r="E361" s="489"/>
      <c r="F361" s="489"/>
      <c r="G361" s="489"/>
      <c r="H361" s="489"/>
      <c r="I361" s="489"/>
      <c r="J361" s="489"/>
      <c r="K361" s="479"/>
      <c r="L361" s="479"/>
    </row>
    <row r="362" spans="1:12">
      <c r="A362" s="487" t="s">
        <v>3788</v>
      </c>
      <c r="B362" s="488" t="s">
        <v>3562</v>
      </c>
      <c r="C362" s="487" t="s">
        <v>32</v>
      </c>
      <c r="D362" s="490"/>
      <c r="E362" s="490"/>
      <c r="F362" s="490"/>
      <c r="G362" s="490"/>
      <c r="H362" s="490"/>
      <c r="I362" s="490"/>
      <c r="J362" s="490"/>
      <c r="K362" s="479"/>
      <c r="L362" s="479"/>
    </row>
    <row r="363" spans="1:12">
      <c r="A363" s="484" t="s">
        <v>32</v>
      </c>
      <c r="B363" s="485" t="s">
        <v>3789</v>
      </c>
      <c r="C363" s="484" t="s">
        <v>32</v>
      </c>
      <c r="D363" s="492"/>
      <c r="E363" s="492"/>
      <c r="F363" s="492"/>
      <c r="G363" s="492"/>
      <c r="H363" s="492"/>
      <c r="I363" s="492"/>
      <c r="J363" s="492"/>
      <c r="K363" s="479"/>
      <c r="L363" s="479"/>
    </row>
    <row r="364" spans="1:12">
      <c r="A364" s="487" t="s">
        <v>3790</v>
      </c>
      <c r="B364" s="488" t="s">
        <v>3791</v>
      </c>
      <c r="C364" s="487" t="s">
        <v>2686</v>
      </c>
      <c r="D364" s="489">
        <v>1</v>
      </c>
      <c r="E364" s="489"/>
      <c r="F364" s="489"/>
      <c r="G364" s="489"/>
      <c r="H364" s="489"/>
      <c r="I364" s="489"/>
      <c r="J364" s="489"/>
      <c r="K364" s="479"/>
      <c r="L364" s="479"/>
    </row>
    <row r="365" spans="1:12">
      <c r="A365" s="487" t="s">
        <v>3792</v>
      </c>
      <c r="B365" s="488" t="s">
        <v>3791</v>
      </c>
      <c r="C365" s="487" t="s">
        <v>2686</v>
      </c>
      <c r="D365" s="489">
        <v>1</v>
      </c>
      <c r="E365" s="489"/>
      <c r="F365" s="489"/>
      <c r="G365" s="489"/>
      <c r="H365" s="489"/>
      <c r="I365" s="489"/>
      <c r="J365" s="489"/>
      <c r="K365" s="479"/>
      <c r="L365" s="479"/>
    </row>
    <row r="366" spans="1:12" ht="66.599999999999994">
      <c r="A366" s="484" t="s">
        <v>32</v>
      </c>
      <c r="B366" s="485" t="s">
        <v>3773</v>
      </c>
      <c r="C366" s="484" t="s">
        <v>32</v>
      </c>
      <c r="D366" s="492"/>
      <c r="E366" s="492"/>
      <c r="F366" s="492"/>
      <c r="G366" s="492"/>
      <c r="H366" s="492"/>
      <c r="I366" s="492"/>
      <c r="J366" s="492"/>
      <c r="K366" s="479"/>
      <c r="L366" s="479"/>
    </row>
    <row r="367" spans="1:12">
      <c r="A367" s="487" t="s">
        <v>3774</v>
      </c>
      <c r="B367" s="488" t="s">
        <v>3775</v>
      </c>
      <c r="C367" s="487" t="s">
        <v>155</v>
      </c>
      <c r="D367" s="489">
        <v>200</v>
      </c>
      <c r="E367" s="489"/>
      <c r="F367" s="489"/>
      <c r="G367" s="489"/>
      <c r="H367" s="489"/>
      <c r="I367" s="489"/>
      <c r="J367" s="489"/>
      <c r="K367" s="479"/>
      <c r="L367" s="479"/>
    </row>
    <row r="368" spans="1:12" ht="27">
      <c r="A368" s="484" t="s">
        <v>32</v>
      </c>
      <c r="B368" s="485" t="s">
        <v>3609</v>
      </c>
      <c r="C368" s="484" t="s">
        <v>32</v>
      </c>
      <c r="D368" s="486"/>
      <c r="E368" s="486"/>
      <c r="F368" s="486"/>
      <c r="G368" s="486"/>
      <c r="H368" s="486"/>
      <c r="I368" s="486"/>
      <c r="J368" s="486"/>
      <c r="K368" s="479"/>
      <c r="L368" s="479"/>
    </row>
    <row r="369" spans="1:12">
      <c r="A369" s="487" t="s">
        <v>32</v>
      </c>
      <c r="B369" s="488" t="s">
        <v>3523</v>
      </c>
      <c r="C369" s="487" t="s">
        <v>3524</v>
      </c>
      <c r="D369" s="489">
        <v>24</v>
      </c>
      <c r="E369" s="489"/>
      <c r="F369" s="489"/>
      <c r="G369" s="489"/>
      <c r="H369" s="489"/>
      <c r="I369" s="489"/>
      <c r="J369" s="489"/>
      <c r="K369" s="479"/>
      <c r="L369" s="479"/>
    </row>
    <row r="370" spans="1:12">
      <c r="A370" s="487" t="s">
        <v>32</v>
      </c>
      <c r="B370" s="488" t="s">
        <v>3525</v>
      </c>
      <c r="C370" s="487" t="s">
        <v>3524</v>
      </c>
      <c r="D370" s="489">
        <v>440</v>
      </c>
      <c r="E370" s="489"/>
      <c r="F370" s="489"/>
      <c r="G370" s="489"/>
      <c r="H370" s="489"/>
      <c r="I370" s="489"/>
      <c r="J370" s="489"/>
      <c r="K370" s="479"/>
      <c r="L370" s="479"/>
    </row>
    <row r="371" spans="1:12">
      <c r="A371" s="487" t="s">
        <v>32</v>
      </c>
      <c r="B371" s="488" t="s">
        <v>3526</v>
      </c>
      <c r="C371" s="487" t="s">
        <v>3524</v>
      </c>
      <c r="D371" s="489">
        <v>1</v>
      </c>
      <c r="E371" s="489"/>
      <c r="F371" s="489"/>
      <c r="G371" s="489"/>
      <c r="H371" s="489"/>
      <c r="I371" s="489"/>
      <c r="J371" s="489"/>
      <c r="K371" s="479"/>
      <c r="L371" s="479"/>
    </row>
    <row r="372" spans="1:12">
      <c r="A372" s="487" t="s">
        <v>32</v>
      </c>
      <c r="B372" s="488" t="s">
        <v>3527</v>
      </c>
      <c r="C372" s="487" t="s">
        <v>3524</v>
      </c>
      <c r="D372" s="489">
        <v>56</v>
      </c>
      <c r="E372" s="489"/>
      <c r="F372" s="489"/>
      <c r="G372" s="489"/>
      <c r="H372" s="489"/>
      <c r="I372" s="489"/>
      <c r="J372" s="489"/>
      <c r="K372" s="479"/>
      <c r="L372" s="479"/>
    </row>
    <row r="373" spans="1:12" ht="27">
      <c r="A373" s="484" t="s">
        <v>32</v>
      </c>
      <c r="B373" s="485" t="s">
        <v>3683</v>
      </c>
      <c r="C373" s="484" t="s">
        <v>32</v>
      </c>
      <c r="D373" s="486"/>
      <c r="E373" s="486"/>
      <c r="F373" s="486"/>
      <c r="G373" s="486"/>
      <c r="H373" s="486"/>
      <c r="I373" s="486"/>
      <c r="J373" s="486"/>
      <c r="K373" s="479"/>
      <c r="L373" s="479"/>
    </row>
    <row r="374" spans="1:12">
      <c r="A374" s="487" t="s">
        <v>32</v>
      </c>
      <c r="B374" s="488" t="s">
        <v>3529</v>
      </c>
      <c r="C374" s="487" t="s">
        <v>2686</v>
      </c>
      <c r="D374" s="489">
        <v>1</v>
      </c>
      <c r="E374" s="489"/>
      <c r="F374" s="489"/>
      <c r="G374" s="489"/>
      <c r="H374" s="489"/>
      <c r="I374" s="489"/>
      <c r="J374" s="489"/>
      <c r="K374" s="479"/>
      <c r="L374" s="479"/>
    </row>
    <row r="375" spans="1:12">
      <c r="A375" s="487" t="s">
        <v>32</v>
      </c>
      <c r="B375" s="488" t="s">
        <v>3607</v>
      </c>
      <c r="C375" s="487" t="s">
        <v>2686</v>
      </c>
      <c r="D375" s="489">
        <v>3</v>
      </c>
      <c r="E375" s="489"/>
      <c r="F375" s="489"/>
      <c r="G375" s="489"/>
      <c r="H375" s="489"/>
      <c r="I375" s="489"/>
      <c r="J375" s="489"/>
      <c r="K375" s="479"/>
      <c r="L375" s="479"/>
    </row>
    <row r="376" spans="1:12">
      <c r="A376" s="481" t="s">
        <v>32</v>
      </c>
      <c r="B376" s="482" t="s">
        <v>3793</v>
      </c>
      <c r="C376" s="481" t="s">
        <v>32</v>
      </c>
      <c r="D376" s="491"/>
      <c r="E376" s="491"/>
      <c r="F376" s="483"/>
      <c r="G376" s="491"/>
      <c r="H376" s="483"/>
      <c r="I376" s="491"/>
      <c r="J376" s="483"/>
      <c r="K376" s="479"/>
      <c r="L376" s="479"/>
    </row>
    <row r="377" spans="1:12">
      <c r="A377" s="487" t="s">
        <v>32</v>
      </c>
      <c r="B377" s="488" t="s">
        <v>32</v>
      </c>
      <c r="C377" s="487" t="s">
        <v>32</v>
      </c>
      <c r="D377" s="490"/>
      <c r="E377" s="490"/>
      <c r="F377" s="490"/>
      <c r="G377" s="490"/>
      <c r="H377" s="490"/>
      <c r="I377" s="490"/>
      <c r="J377" s="490"/>
      <c r="K377" s="479"/>
      <c r="L377" s="479"/>
    </row>
    <row r="378" spans="1:12">
      <c r="A378" s="481" t="s">
        <v>32</v>
      </c>
      <c r="B378" s="482" t="s">
        <v>3794</v>
      </c>
      <c r="C378" s="481" t="s">
        <v>32</v>
      </c>
      <c r="D378" s="491"/>
      <c r="E378" s="491"/>
      <c r="F378" s="491"/>
      <c r="G378" s="491"/>
      <c r="H378" s="491"/>
      <c r="I378" s="491"/>
      <c r="J378" s="491"/>
      <c r="K378" s="479"/>
      <c r="L378" s="479"/>
    </row>
    <row r="379" spans="1:12">
      <c r="A379" s="484" t="s">
        <v>32</v>
      </c>
      <c r="B379" s="485" t="s">
        <v>3795</v>
      </c>
      <c r="C379" s="484" t="s">
        <v>32</v>
      </c>
      <c r="D379" s="486"/>
      <c r="E379" s="486"/>
      <c r="F379" s="486"/>
      <c r="G379" s="486"/>
      <c r="H379" s="486"/>
      <c r="I379" s="486"/>
      <c r="J379" s="486"/>
      <c r="K379" s="479"/>
      <c r="L379" s="479"/>
    </row>
    <row r="380" spans="1:12">
      <c r="A380" s="487" t="s">
        <v>3796</v>
      </c>
      <c r="B380" s="488" t="s">
        <v>3797</v>
      </c>
      <c r="C380" s="487" t="s">
        <v>2686</v>
      </c>
      <c r="D380" s="489">
        <v>1</v>
      </c>
      <c r="E380" s="489"/>
      <c r="F380" s="489"/>
      <c r="G380" s="489"/>
      <c r="H380" s="489"/>
      <c r="I380" s="489"/>
      <c r="J380" s="489"/>
      <c r="K380" s="479"/>
      <c r="L380" s="479"/>
    </row>
    <row r="381" spans="1:12" ht="40.200000000000003">
      <c r="A381" s="484" t="s">
        <v>32</v>
      </c>
      <c r="B381" s="485" t="s">
        <v>3798</v>
      </c>
      <c r="C381" s="484" t="s">
        <v>32</v>
      </c>
      <c r="D381" s="486"/>
      <c r="E381" s="486"/>
      <c r="F381" s="486"/>
      <c r="G381" s="486"/>
      <c r="H381" s="486"/>
      <c r="I381" s="486"/>
      <c r="J381" s="486"/>
      <c r="K381" s="479"/>
      <c r="L381" s="479"/>
    </row>
    <row r="382" spans="1:12">
      <c r="A382" s="487" t="s">
        <v>3799</v>
      </c>
      <c r="B382" s="488" t="s">
        <v>3800</v>
      </c>
      <c r="C382" s="487" t="s">
        <v>2686</v>
      </c>
      <c r="D382" s="489">
        <v>2</v>
      </c>
      <c r="E382" s="489"/>
      <c r="F382" s="489"/>
      <c r="G382" s="489"/>
      <c r="H382" s="489"/>
      <c r="I382" s="489"/>
      <c r="J382" s="489"/>
      <c r="K382" s="479"/>
      <c r="L382" s="479"/>
    </row>
    <row r="383" spans="1:12">
      <c r="A383" s="484" t="s">
        <v>32</v>
      </c>
      <c r="B383" s="485" t="s">
        <v>3801</v>
      </c>
      <c r="C383" s="484" t="s">
        <v>32</v>
      </c>
      <c r="D383" s="486"/>
      <c r="E383" s="486"/>
      <c r="F383" s="486"/>
      <c r="G383" s="486"/>
      <c r="H383" s="486"/>
      <c r="I383" s="486"/>
      <c r="J383" s="486"/>
      <c r="K383" s="479"/>
      <c r="L383" s="479"/>
    </row>
    <row r="384" spans="1:12">
      <c r="A384" s="487" t="s">
        <v>3802</v>
      </c>
      <c r="B384" s="488" t="s">
        <v>3797</v>
      </c>
      <c r="C384" s="487" t="s">
        <v>2686</v>
      </c>
      <c r="D384" s="489">
        <v>1</v>
      </c>
      <c r="E384" s="489"/>
      <c r="F384" s="489"/>
      <c r="G384" s="489"/>
      <c r="H384" s="489"/>
      <c r="I384" s="489"/>
      <c r="J384" s="489"/>
      <c r="K384" s="479"/>
      <c r="L384" s="479"/>
    </row>
    <row r="385" spans="1:12">
      <c r="A385" s="484" t="s">
        <v>32</v>
      </c>
      <c r="B385" s="485" t="s">
        <v>3803</v>
      </c>
      <c r="C385" s="484" t="s">
        <v>32</v>
      </c>
      <c r="D385" s="486"/>
      <c r="E385" s="486"/>
      <c r="F385" s="486"/>
      <c r="G385" s="486"/>
      <c r="H385" s="486"/>
      <c r="I385" s="486"/>
      <c r="J385" s="486"/>
      <c r="K385" s="479"/>
      <c r="L385" s="479"/>
    </row>
    <row r="386" spans="1:12">
      <c r="A386" s="487" t="s">
        <v>3804</v>
      </c>
      <c r="B386" s="488" t="s">
        <v>3805</v>
      </c>
      <c r="C386" s="487" t="s">
        <v>2686</v>
      </c>
      <c r="D386" s="489">
        <v>1</v>
      </c>
      <c r="E386" s="489"/>
      <c r="F386" s="489"/>
      <c r="G386" s="489"/>
      <c r="H386" s="489"/>
      <c r="I386" s="489"/>
      <c r="J386" s="489"/>
      <c r="K386" s="479"/>
      <c r="L386" s="479"/>
    </row>
    <row r="387" spans="1:12">
      <c r="A387" s="484" t="s">
        <v>32</v>
      </c>
      <c r="B387" s="485" t="s">
        <v>3806</v>
      </c>
      <c r="C387" s="484" t="s">
        <v>32</v>
      </c>
      <c r="D387" s="486"/>
      <c r="E387" s="486"/>
      <c r="F387" s="486"/>
      <c r="G387" s="486"/>
      <c r="H387" s="486"/>
      <c r="I387" s="486"/>
      <c r="J387" s="486"/>
      <c r="K387" s="479"/>
      <c r="L387" s="479"/>
    </row>
    <row r="388" spans="1:12">
      <c r="A388" s="487" t="s">
        <v>3807</v>
      </c>
      <c r="B388" s="488" t="s">
        <v>3808</v>
      </c>
      <c r="C388" s="487" t="s">
        <v>2686</v>
      </c>
      <c r="D388" s="489">
        <v>1</v>
      </c>
      <c r="E388" s="489"/>
      <c r="F388" s="489"/>
      <c r="G388" s="489"/>
      <c r="H388" s="489"/>
      <c r="I388" s="489"/>
      <c r="J388" s="489"/>
      <c r="K388" s="479"/>
      <c r="L388" s="479"/>
    </row>
    <row r="389" spans="1:12">
      <c r="A389" s="484" t="s">
        <v>32</v>
      </c>
      <c r="B389" s="485" t="s">
        <v>3809</v>
      </c>
      <c r="C389" s="484" t="s">
        <v>32</v>
      </c>
      <c r="D389" s="486"/>
      <c r="E389" s="486"/>
      <c r="F389" s="486"/>
      <c r="G389" s="486"/>
      <c r="H389" s="486"/>
      <c r="I389" s="486"/>
      <c r="J389" s="486"/>
      <c r="K389" s="479"/>
      <c r="L389" s="479"/>
    </row>
    <row r="390" spans="1:12">
      <c r="A390" s="487" t="s">
        <v>32</v>
      </c>
      <c r="B390" s="488" t="s">
        <v>3810</v>
      </c>
      <c r="C390" s="487" t="s">
        <v>3502</v>
      </c>
      <c r="D390" s="489">
        <v>44</v>
      </c>
      <c r="E390" s="489"/>
      <c r="F390" s="489"/>
      <c r="G390" s="489"/>
      <c r="H390" s="489"/>
      <c r="I390" s="489"/>
      <c r="J390" s="489"/>
      <c r="K390" s="479"/>
      <c r="L390" s="479"/>
    </row>
    <row r="391" spans="1:12" ht="27">
      <c r="A391" s="484" t="s">
        <v>32</v>
      </c>
      <c r="B391" s="485" t="s">
        <v>3683</v>
      </c>
      <c r="C391" s="484" t="s">
        <v>32</v>
      </c>
      <c r="D391" s="486"/>
      <c r="E391" s="486"/>
      <c r="F391" s="486"/>
      <c r="G391" s="486"/>
      <c r="H391" s="486"/>
      <c r="I391" s="486"/>
      <c r="J391" s="486"/>
      <c r="K391" s="479"/>
      <c r="L391" s="479"/>
    </row>
    <row r="392" spans="1:12">
      <c r="A392" s="487" t="s">
        <v>32</v>
      </c>
      <c r="B392" s="488" t="s">
        <v>3529</v>
      </c>
      <c r="C392" s="487" t="s">
        <v>2686</v>
      </c>
      <c r="D392" s="489">
        <v>1</v>
      </c>
      <c r="E392" s="489"/>
      <c r="F392" s="489"/>
      <c r="G392" s="489"/>
      <c r="H392" s="489"/>
      <c r="I392" s="489"/>
      <c r="J392" s="489"/>
      <c r="K392" s="479"/>
      <c r="L392" s="479"/>
    </row>
    <row r="393" spans="1:12">
      <c r="A393" s="484" t="s">
        <v>32</v>
      </c>
      <c r="B393" s="485" t="s">
        <v>3811</v>
      </c>
      <c r="C393" s="484" t="s">
        <v>32</v>
      </c>
      <c r="D393" s="486"/>
      <c r="E393" s="486"/>
      <c r="F393" s="486"/>
      <c r="G393" s="486"/>
      <c r="H393" s="486"/>
      <c r="I393" s="486"/>
      <c r="J393" s="486"/>
      <c r="K393" s="479"/>
      <c r="L393" s="479"/>
    </row>
    <row r="394" spans="1:12">
      <c r="A394" s="487" t="s">
        <v>32</v>
      </c>
      <c r="B394" s="488" t="s">
        <v>3812</v>
      </c>
      <c r="C394" s="487" t="s">
        <v>3502</v>
      </c>
      <c r="D394" s="489">
        <v>25</v>
      </c>
      <c r="E394" s="489"/>
      <c r="F394" s="489"/>
      <c r="G394" s="489"/>
      <c r="H394" s="489"/>
      <c r="I394" s="489"/>
      <c r="J394" s="489"/>
      <c r="K394" s="479"/>
      <c r="L394" s="479"/>
    </row>
    <row r="395" spans="1:12">
      <c r="A395" s="481" t="s">
        <v>32</v>
      </c>
      <c r="B395" s="482" t="s">
        <v>3813</v>
      </c>
      <c r="C395" s="481" t="s">
        <v>32</v>
      </c>
      <c r="D395" s="491"/>
      <c r="E395" s="491"/>
      <c r="F395" s="483"/>
      <c r="G395" s="491"/>
      <c r="H395" s="483"/>
      <c r="I395" s="491"/>
      <c r="J395" s="483"/>
      <c r="K395" s="479"/>
      <c r="L395" s="479"/>
    </row>
    <row r="396" spans="1:12">
      <c r="A396" s="487" t="s">
        <v>32</v>
      </c>
      <c r="B396" s="488" t="s">
        <v>32</v>
      </c>
      <c r="C396" s="487" t="s">
        <v>32</v>
      </c>
      <c r="D396" s="490"/>
      <c r="E396" s="490"/>
      <c r="F396" s="490"/>
      <c r="G396" s="490"/>
      <c r="H396" s="490"/>
      <c r="I396" s="490"/>
      <c r="J396" s="490"/>
      <c r="K396" s="479"/>
      <c r="L396" s="479"/>
    </row>
    <row r="397" spans="1:12">
      <c r="A397" s="481" t="s">
        <v>32</v>
      </c>
      <c r="B397" s="482" t="s">
        <v>3814</v>
      </c>
      <c r="C397" s="481" t="s">
        <v>32</v>
      </c>
      <c r="D397" s="491"/>
      <c r="E397" s="491"/>
      <c r="F397" s="491"/>
      <c r="G397" s="491"/>
      <c r="H397" s="491"/>
      <c r="I397" s="491"/>
      <c r="J397" s="491"/>
      <c r="K397" s="479"/>
      <c r="L397" s="479"/>
    </row>
    <row r="398" spans="1:12" ht="27">
      <c r="A398" s="484" t="s">
        <v>32</v>
      </c>
      <c r="B398" s="485" t="s">
        <v>3815</v>
      </c>
      <c r="C398" s="484" t="s">
        <v>32</v>
      </c>
      <c r="D398" s="486"/>
      <c r="E398" s="486"/>
      <c r="F398" s="486"/>
      <c r="G398" s="486"/>
      <c r="H398" s="486"/>
      <c r="I398" s="486"/>
      <c r="J398" s="486"/>
      <c r="K398" s="479"/>
      <c r="L398" s="479"/>
    </row>
    <row r="399" spans="1:12">
      <c r="A399" s="487" t="s">
        <v>3816</v>
      </c>
      <c r="B399" s="488" t="s">
        <v>3817</v>
      </c>
      <c r="C399" s="487" t="s">
        <v>2686</v>
      </c>
      <c r="D399" s="489">
        <v>1</v>
      </c>
      <c r="E399" s="489"/>
      <c r="F399" s="489"/>
      <c r="G399" s="489"/>
      <c r="H399" s="489"/>
      <c r="I399" s="489"/>
      <c r="J399" s="489"/>
      <c r="K399" s="479"/>
      <c r="L399" s="479"/>
    </row>
    <row r="400" spans="1:12" ht="27">
      <c r="A400" s="484" t="s">
        <v>32</v>
      </c>
      <c r="B400" s="485" t="s">
        <v>3818</v>
      </c>
      <c r="C400" s="484" t="s">
        <v>32</v>
      </c>
      <c r="D400" s="486"/>
      <c r="E400" s="486"/>
      <c r="F400" s="486"/>
      <c r="G400" s="486"/>
      <c r="H400" s="486"/>
      <c r="I400" s="486"/>
      <c r="J400" s="486"/>
      <c r="K400" s="479"/>
      <c r="L400" s="479"/>
    </row>
    <row r="401" spans="1:12">
      <c r="A401" s="487" t="s">
        <v>3819</v>
      </c>
      <c r="B401" s="488" t="s">
        <v>3820</v>
      </c>
      <c r="C401" s="487" t="s">
        <v>2686</v>
      </c>
      <c r="D401" s="489">
        <v>3</v>
      </c>
      <c r="E401" s="489"/>
      <c r="F401" s="489"/>
      <c r="G401" s="489"/>
      <c r="H401" s="489"/>
      <c r="I401" s="489"/>
      <c r="J401" s="489"/>
      <c r="K401" s="479"/>
      <c r="L401" s="479"/>
    </row>
    <row r="402" spans="1:12" ht="53.4">
      <c r="A402" s="484" t="s">
        <v>32</v>
      </c>
      <c r="B402" s="485" t="s">
        <v>3821</v>
      </c>
      <c r="C402" s="484" t="s">
        <v>32</v>
      </c>
      <c r="D402" s="486"/>
      <c r="E402" s="486"/>
      <c r="F402" s="486"/>
      <c r="G402" s="486"/>
      <c r="H402" s="486"/>
      <c r="I402" s="486"/>
      <c r="J402" s="486"/>
      <c r="K402" s="479"/>
      <c r="L402" s="479"/>
    </row>
    <row r="403" spans="1:12">
      <c r="A403" s="487" t="s">
        <v>3822</v>
      </c>
      <c r="B403" s="488" t="s">
        <v>3823</v>
      </c>
      <c r="C403" s="487" t="s">
        <v>2686</v>
      </c>
      <c r="D403" s="489">
        <v>2</v>
      </c>
      <c r="E403" s="489"/>
      <c r="F403" s="489"/>
      <c r="G403" s="489"/>
      <c r="H403" s="489"/>
      <c r="I403" s="489"/>
      <c r="J403" s="489"/>
      <c r="K403" s="479"/>
      <c r="L403" s="479"/>
    </row>
    <row r="404" spans="1:12">
      <c r="A404" s="484" t="s">
        <v>32</v>
      </c>
      <c r="B404" s="485" t="s">
        <v>3824</v>
      </c>
      <c r="C404" s="484" t="s">
        <v>32</v>
      </c>
      <c r="D404" s="486"/>
      <c r="E404" s="486"/>
      <c r="F404" s="486"/>
      <c r="G404" s="486"/>
      <c r="H404" s="486"/>
      <c r="I404" s="486"/>
      <c r="J404" s="486"/>
      <c r="K404" s="479"/>
      <c r="L404" s="479"/>
    </row>
    <row r="405" spans="1:12">
      <c r="A405" s="487" t="s">
        <v>3825</v>
      </c>
      <c r="B405" s="488" t="s">
        <v>1379</v>
      </c>
      <c r="C405" s="487" t="s">
        <v>2686</v>
      </c>
      <c r="D405" s="489">
        <v>2</v>
      </c>
      <c r="E405" s="489"/>
      <c r="F405" s="489"/>
      <c r="G405" s="489"/>
      <c r="H405" s="489"/>
      <c r="I405" s="489"/>
      <c r="J405" s="489"/>
      <c r="K405" s="479"/>
      <c r="L405" s="479"/>
    </row>
    <row r="406" spans="1:12" ht="40.200000000000003">
      <c r="A406" s="484" t="s">
        <v>32</v>
      </c>
      <c r="B406" s="485" t="s">
        <v>3493</v>
      </c>
      <c r="C406" s="484" t="s">
        <v>32</v>
      </c>
      <c r="D406" s="486"/>
      <c r="E406" s="486"/>
      <c r="F406" s="486"/>
      <c r="G406" s="486"/>
      <c r="H406" s="486"/>
      <c r="I406" s="486"/>
      <c r="J406" s="486"/>
      <c r="K406" s="479"/>
      <c r="L406" s="479"/>
    </row>
    <row r="407" spans="1:12">
      <c r="A407" s="487" t="s">
        <v>3826</v>
      </c>
      <c r="B407" s="488" t="s">
        <v>3827</v>
      </c>
      <c r="C407" s="487" t="s">
        <v>2686</v>
      </c>
      <c r="D407" s="489">
        <v>2</v>
      </c>
      <c r="E407" s="489"/>
      <c r="F407" s="489"/>
      <c r="G407" s="489"/>
      <c r="H407" s="489"/>
      <c r="I407" s="489"/>
      <c r="J407" s="489"/>
      <c r="K407" s="479"/>
      <c r="L407" s="479"/>
    </row>
    <row r="408" spans="1:12" ht="27">
      <c r="A408" s="484" t="s">
        <v>32</v>
      </c>
      <c r="B408" s="485" t="s">
        <v>3828</v>
      </c>
      <c r="C408" s="484" t="s">
        <v>32</v>
      </c>
      <c r="D408" s="486"/>
      <c r="E408" s="486"/>
      <c r="F408" s="486"/>
      <c r="G408" s="486"/>
      <c r="H408" s="486"/>
      <c r="I408" s="486"/>
      <c r="J408" s="486"/>
      <c r="K408" s="479"/>
      <c r="L408" s="479"/>
    </row>
    <row r="409" spans="1:12">
      <c r="A409" s="487" t="s">
        <v>3829</v>
      </c>
      <c r="B409" s="488" t="s">
        <v>3830</v>
      </c>
      <c r="C409" s="487" t="s">
        <v>2686</v>
      </c>
      <c r="D409" s="489">
        <v>6</v>
      </c>
      <c r="E409" s="489"/>
      <c r="F409" s="489"/>
      <c r="G409" s="489"/>
      <c r="H409" s="489"/>
      <c r="I409" s="489"/>
      <c r="J409" s="489"/>
      <c r="K409" s="479"/>
      <c r="L409" s="479"/>
    </row>
    <row r="410" spans="1:12">
      <c r="A410" s="484" t="s">
        <v>32</v>
      </c>
      <c r="B410" s="485" t="s">
        <v>3831</v>
      </c>
      <c r="C410" s="484" t="s">
        <v>32</v>
      </c>
      <c r="D410" s="486"/>
      <c r="E410" s="486"/>
      <c r="F410" s="486"/>
      <c r="G410" s="486"/>
      <c r="H410" s="486"/>
      <c r="I410" s="486"/>
      <c r="J410" s="486"/>
      <c r="K410" s="479"/>
      <c r="L410" s="479"/>
    </row>
    <row r="411" spans="1:12">
      <c r="A411" s="487" t="s">
        <v>3832</v>
      </c>
      <c r="B411" s="488" t="s">
        <v>3833</v>
      </c>
      <c r="C411" s="487" t="s">
        <v>2686</v>
      </c>
      <c r="D411" s="489">
        <v>2</v>
      </c>
      <c r="E411" s="489"/>
      <c r="F411" s="489"/>
      <c r="G411" s="489"/>
      <c r="H411" s="489"/>
      <c r="I411" s="489"/>
      <c r="J411" s="489"/>
      <c r="K411" s="479"/>
      <c r="L411" s="479"/>
    </row>
    <row r="412" spans="1:12" ht="27">
      <c r="A412" s="484" t="s">
        <v>32</v>
      </c>
      <c r="B412" s="485" t="s">
        <v>3834</v>
      </c>
      <c r="C412" s="484" t="s">
        <v>32</v>
      </c>
      <c r="D412" s="486"/>
      <c r="E412" s="486"/>
      <c r="F412" s="486"/>
      <c r="G412" s="486"/>
      <c r="H412" s="486"/>
      <c r="I412" s="486"/>
      <c r="J412" s="486"/>
      <c r="K412" s="479"/>
      <c r="L412" s="479"/>
    </row>
    <row r="413" spans="1:12">
      <c r="A413" s="487" t="s">
        <v>3835</v>
      </c>
      <c r="B413" s="488" t="s">
        <v>3836</v>
      </c>
      <c r="C413" s="487" t="s">
        <v>2686</v>
      </c>
      <c r="D413" s="489">
        <v>1</v>
      </c>
      <c r="E413" s="489"/>
      <c r="F413" s="489"/>
      <c r="G413" s="489"/>
      <c r="H413" s="489"/>
      <c r="I413" s="489"/>
      <c r="J413" s="489"/>
      <c r="K413" s="479"/>
      <c r="L413" s="479"/>
    </row>
    <row r="414" spans="1:12">
      <c r="A414" s="487" t="s">
        <v>3837</v>
      </c>
      <c r="B414" s="488" t="s">
        <v>3838</v>
      </c>
      <c r="C414" s="487" t="s">
        <v>2686</v>
      </c>
      <c r="D414" s="489">
        <v>4</v>
      </c>
      <c r="E414" s="489"/>
      <c r="F414" s="489"/>
      <c r="G414" s="489"/>
      <c r="H414" s="489"/>
      <c r="I414" s="489"/>
      <c r="J414" s="489"/>
      <c r="K414" s="479"/>
      <c r="L414" s="479"/>
    </row>
    <row r="415" spans="1:12">
      <c r="A415" s="484" t="s">
        <v>32</v>
      </c>
      <c r="B415" s="485" t="s">
        <v>3839</v>
      </c>
      <c r="C415" s="484" t="s">
        <v>32</v>
      </c>
      <c r="D415" s="486"/>
      <c r="E415" s="486"/>
      <c r="F415" s="486"/>
      <c r="G415" s="486"/>
      <c r="H415" s="486"/>
      <c r="I415" s="486"/>
      <c r="J415" s="486"/>
      <c r="K415" s="479"/>
      <c r="L415" s="479"/>
    </row>
    <row r="416" spans="1:12">
      <c r="A416" s="487" t="s">
        <v>3840</v>
      </c>
      <c r="B416" s="488" t="s">
        <v>3841</v>
      </c>
      <c r="C416" s="487" t="s">
        <v>2686</v>
      </c>
      <c r="D416" s="489">
        <v>2</v>
      </c>
      <c r="E416" s="489"/>
      <c r="F416" s="489"/>
      <c r="G416" s="489"/>
      <c r="H416" s="489"/>
      <c r="I416" s="489"/>
      <c r="J416" s="489"/>
      <c r="K416" s="479"/>
      <c r="L416" s="479"/>
    </row>
    <row r="417" spans="1:12">
      <c r="A417" s="484" t="s">
        <v>32</v>
      </c>
      <c r="B417" s="485" t="s">
        <v>3556</v>
      </c>
      <c r="C417" s="484" t="s">
        <v>32</v>
      </c>
      <c r="D417" s="486"/>
      <c r="E417" s="486"/>
      <c r="F417" s="486"/>
      <c r="G417" s="486"/>
      <c r="H417" s="486"/>
      <c r="I417" s="486"/>
      <c r="J417" s="486"/>
      <c r="K417" s="479"/>
      <c r="L417" s="479"/>
    </row>
    <row r="418" spans="1:12">
      <c r="A418" s="487" t="s">
        <v>3842</v>
      </c>
      <c r="B418" s="488" t="s">
        <v>3843</v>
      </c>
      <c r="C418" s="487" t="s">
        <v>2686</v>
      </c>
      <c r="D418" s="489">
        <v>1</v>
      </c>
      <c r="E418" s="489"/>
      <c r="F418" s="489"/>
      <c r="G418" s="489"/>
      <c r="H418" s="489"/>
      <c r="I418" s="489"/>
      <c r="J418" s="489"/>
      <c r="K418" s="479"/>
      <c r="L418" s="479"/>
    </row>
    <row r="419" spans="1:12">
      <c r="A419" s="484" t="s">
        <v>32</v>
      </c>
      <c r="B419" s="485" t="s">
        <v>3541</v>
      </c>
      <c r="C419" s="484" t="s">
        <v>32</v>
      </c>
      <c r="D419" s="486"/>
      <c r="E419" s="486"/>
      <c r="F419" s="486"/>
      <c r="G419" s="486"/>
      <c r="H419" s="486"/>
      <c r="I419" s="486"/>
      <c r="J419" s="486"/>
      <c r="K419" s="479"/>
      <c r="L419" s="479"/>
    </row>
    <row r="420" spans="1:12">
      <c r="A420" s="487" t="s">
        <v>3844</v>
      </c>
      <c r="B420" s="488" t="s">
        <v>3845</v>
      </c>
      <c r="C420" s="487" t="s">
        <v>2686</v>
      </c>
      <c r="D420" s="489">
        <v>2</v>
      </c>
      <c r="E420" s="489"/>
      <c r="F420" s="489"/>
      <c r="G420" s="489"/>
      <c r="H420" s="489"/>
      <c r="I420" s="489"/>
      <c r="J420" s="489"/>
      <c r="K420" s="479"/>
      <c r="L420" s="479"/>
    </row>
    <row r="421" spans="1:12" ht="27">
      <c r="A421" s="484" t="s">
        <v>32</v>
      </c>
      <c r="B421" s="485" t="s">
        <v>3609</v>
      </c>
      <c r="C421" s="484" t="s">
        <v>32</v>
      </c>
      <c r="D421" s="486"/>
      <c r="E421" s="486"/>
      <c r="F421" s="486"/>
      <c r="G421" s="486"/>
      <c r="H421" s="486"/>
      <c r="I421" s="486"/>
      <c r="J421" s="486"/>
      <c r="K421" s="479"/>
      <c r="L421" s="479"/>
    </row>
    <row r="422" spans="1:12">
      <c r="A422" s="487" t="s">
        <v>32</v>
      </c>
      <c r="B422" s="488" t="s">
        <v>3846</v>
      </c>
      <c r="C422" s="487" t="s">
        <v>3502</v>
      </c>
      <c r="D422" s="489">
        <v>6</v>
      </c>
      <c r="E422" s="489"/>
      <c r="F422" s="489"/>
      <c r="G422" s="489"/>
      <c r="H422" s="489"/>
      <c r="I422" s="489"/>
      <c r="J422" s="489"/>
      <c r="K422" s="479"/>
      <c r="L422" s="479"/>
    </row>
    <row r="423" spans="1:12">
      <c r="A423" s="487" t="s">
        <v>32</v>
      </c>
      <c r="B423" s="488" t="s">
        <v>3847</v>
      </c>
      <c r="C423" s="487" t="s">
        <v>3502</v>
      </c>
      <c r="D423" s="489">
        <v>7</v>
      </c>
      <c r="E423" s="489"/>
      <c r="F423" s="489"/>
      <c r="G423" s="489"/>
      <c r="H423" s="489"/>
      <c r="I423" s="489"/>
      <c r="J423" s="489"/>
      <c r="K423" s="479"/>
      <c r="L423" s="479"/>
    </row>
    <row r="424" spans="1:12">
      <c r="A424" s="487" t="s">
        <v>32</v>
      </c>
      <c r="B424" s="488" t="s">
        <v>3848</v>
      </c>
      <c r="C424" s="487" t="s">
        <v>3502</v>
      </c>
      <c r="D424" s="489">
        <v>3</v>
      </c>
      <c r="E424" s="489"/>
      <c r="F424" s="489"/>
      <c r="G424" s="489"/>
      <c r="H424" s="489"/>
      <c r="I424" s="489"/>
      <c r="J424" s="489"/>
      <c r="K424" s="479"/>
      <c r="L424" s="479"/>
    </row>
    <row r="425" spans="1:12" ht="27">
      <c r="A425" s="484" t="s">
        <v>32</v>
      </c>
      <c r="B425" s="485" t="s">
        <v>3683</v>
      </c>
      <c r="C425" s="484" t="s">
        <v>32</v>
      </c>
      <c r="D425" s="486"/>
      <c r="E425" s="486"/>
      <c r="F425" s="486"/>
      <c r="G425" s="486"/>
      <c r="H425" s="486"/>
      <c r="I425" s="486"/>
      <c r="J425" s="486"/>
      <c r="K425" s="479"/>
      <c r="L425" s="479"/>
    </row>
    <row r="426" spans="1:12">
      <c r="A426" s="487" t="s">
        <v>32</v>
      </c>
      <c r="B426" s="488" t="s">
        <v>3530</v>
      </c>
      <c r="C426" s="487" t="s">
        <v>2686</v>
      </c>
      <c r="D426" s="489">
        <v>1</v>
      </c>
      <c r="E426" s="489"/>
      <c r="F426" s="489"/>
      <c r="G426" s="489"/>
      <c r="H426" s="489"/>
      <c r="I426" s="489"/>
      <c r="J426" s="489"/>
      <c r="K426" s="479"/>
      <c r="L426" s="479"/>
    </row>
    <row r="427" spans="1:12">
      <c r="A427" s="484" t="s">
        <v>32</v>
      </c>
      <c r="B427" s="485" t="s">
        <v>3610</v>
      </c>
      <c r="C427" s="484" t="s">
        <v>32</v>
      </c>
      <c r="D427" s="486"/>
      <c r="E427" s="486"/>
      <c r="F427" s="486"/>
      <c r="G427" s="486"/>
      <c r="H427" s="486"/>
      <c r="I427" s="486"/>
      <c r="J427" s="486"/>
      <c r="K427" s="479"/>
      <c r="L427" s="479"/>
    </row>
    <row r="428" spans="1:12">
      <c r="A428" s="487" t="s">
        <v>32</v>
      </c>
      <c r="B428" s="488" t="s">
        <v>3849</v>
      </c>
      <c r="C428" s="487" t="s">
        <v>3502</v>
      </c>
      <c r="D428" s="489">
        <v>5</v>
      </c>
      <c r="E428" s="489"/>
      <c r="F428" s="489"/>
      <c r="G428" s="489"/>
      <c r="H428" s="489"/>
      <c r="I428" s="489"/>
      <c r="J428" s="489"/>
      <c r="K428" s="479"/>
      <c r="L428" s="479"/>
    </row>
    <row r="429" spans="1:12" ht="27">
      <c r="A429" s="484" t="s">
        <v>32</v>
      </c>
      <c r="B429" s="485" t="s">
        <v>3613</v>
      </c>
      <c r="C429" s="484" t="s">
        <v>32</v>
      </c>
      <c r="D429" s="486"/>
      <c r="E429" s="486"/>
      <c r="F429" s="486"/>
      <c r="G429" s="486"/>
      <c r="H429" s="486"/>
      <c r="I429" s="486"/>
      <c r="J429" s="486"/>
      <c r="K429" s="479"/>
      <c r="L429" s="479"/>
    </row>
    <row r="430" spans="1:12">
      <c r="A430" s="487" t="s">
        <v>32</v>
      </c>
      <c r="B430" s="488" t="s">
        <v>3761</v>
      </c>
      <c r="C430" s="487" t="s">
        <v>2686</v>
      </c>
      <c r="D430" s="489">
        <v>2</v>
      </c>
      <c r="E430" s="489"/>
      <c r="F430" s="489"/>
      <c r="G430" s="489"/>
      <c r="H430" s="489"/>
      <c r="I430" s="489"/>
      <c r="J430" s="489"/>
      <c r="K430" s="479"/>
      <c r="L430" s="479"/>
    </row>
    <row r="431" spans="1:12">
      <c r="A431" s="481" t="s">
        <v>32</v>
      </c>
      <c r="B431" s="482" t="s">
        <v>3850</v>
      </c>
      <c r="C431" s="481" t="s">
        <v>32</v>
      </c>
      <c r="D431" s="491"/>
      <c r="E431" s="491"/>
      <c r="F431" s="483"/>
      <c r="G431" s="491"/>
      <c r="H431" s="483"/>
      <c r="I431" s="491"/>
      <c r="J431" s="483"/>
      <c r="K431" s="479"/>
      <c r="L431" s="479"/>
    </row>
    <row r="432" spans="1:12">
      <c r="A432" s="487" t="s">
        <v>32</v>
      </c>
      <c r="B432" s="488" t="s">
        <v>32</v>
      </c>
      <c r="C432" s="487" t="s">
        <v>32</v>
      </c>
      <c r="D432" s="490"/>
      <c r="E432" s="490"/>
      <c r="F432" s="490"/>
      <c r="G432" s="490"/>
      <c r="H432" s="490"/>
      <c r="I432" s="490"/>
      <c r="J432" s="490"/>
      <c r="K432" s="479"/>
      <c r="L432" s="479"/>
    </row>
    <row r="433" spans="1:12">
      <c r="A433" s="481" t="s">
        <v>32</v>
      </c>
      <c r="B433" s="482" t="s">
        <v>3851</v>
      </c>
      <c r="C433" s="481" t="s">
        <v>32</v>
      </c>
      <c r="D433" s="491"/>
      <c r="E433" s="491"/>
      <c r="F433" s="491"/>
      <c r="G433" s="491"/>
      <c r="H433" s="491"/>
      <c r="I433" s="491"/>
      <c r="J433" s="491"/>
      <c r="K433" s="479"/>
      <c r="L433" s="479"/>
    </row>
    <row r="434" spans="1:12">
      <c r="A434" s="484" t="s">
        <v>32</v>
      </c>
      <c r="B434" s="485" t="s">
        <v>3852</v>
      </c>
      <c r="C434" s="484" t="s">
        <v>32</v>
      </c>
      <c r="D434" s="486"/>
      <c r="E434" s="486"/>
      <c r="F434" s="486"/>
      <c r="G434" s="486"/>
      <c r="H434" s="486"/>
      <c r="I434" s="486"/>
      <c r="J434" s="486"/>
      <c r="K434" s="479"/>
      <c r="L434" s="479"/>
    </row>
    <row r="435" spans="1:12">
      <c r="A435" s="487" t="s">
        <v>3853</v>
      </c>
      <c r="B435" s="488" t="s">
        <v>3854</v>
      </c>
      <c r="C435" s="487" t="s">
        <v>2686</v>
      </c>
      <c r="D435" s="489">
        <v>1</v>
      </c>
      <c r="E435" s="489"/>
      <c r="F435" s="489"/>
      <c r="G435" s="489"/>
      <c r="H435" s="489"/>
      <c r="I435" s="489"/>
      <c r="J435" s="489"/>
      <c r="K435" s="479"/>
      <c r="L435" s="479"/>
    </row>
    <row r="436" spans="1:12" ht="27">
      <c r="A436" s="484" t="s">
        <v>32</v>
      </c>
      <c r="B436" s="485" t="s">
        <v>3855</v>
      </c>
      <c r="C436" s="484" t="s">
        <v>32</v>
      </c>
      <c r="D436" s="486"/>
      <c r="E436" s="486"/>
      <c r="F436" s="486"/>
      <c r="G436" s="486"/>
      <c r="H436" s="486"/>
      <c r="I436" s="486"/>
      <c r="J436" s="486"/>
      <c r="K436" s="479"/>
      <c r="L436" s="479"/>
    </row>
    <row r="437" spans="1:12">
      <c r="A437" s="487" t="s">
        <v>3856</v>
      </c>
      <c r="B437" s="488" t="s">
        <v>3854</v>
      </c>
      <c r="C437" s="487" t="s">
        <v>2686</v>
      </c>
      <c r="D437" s="489">
        <v>2</v>
      </c>
      <c r="E437" s="489"/>
      <c r="F437" s="489"/>
      <c r="G437" s="489"/>
      <c r="H437" s="489"/>
      <c r="I437" s="489"/>
      <c r="J437" s="489"/>
      <c r="K437" s="479"/>
      <c r="L437" s="479"/>
    </row>
    <row r="438" spans="1:12">
      <c r="A438" s="484" t="s">
        <v>32</v>
      </c>
      <c r="B438" s="485" t="s">
        <v>3857</v>
      </c>
      <c r="C438" s="484" t="s">
        <v>32</v>
      </c>
      <c r="D438" s="486"/>
      <c r="E438" s="486"/>
      <c r="F438" s="486"/>
      <c r="G438" s="486"/>
      <c r="H438" s="486"/>
      <c r="I438" s="486"/>
      <c r="J438" s="486"/>
      <c r="K438" s="479"/>
      <c r="L438" s="479"/>
    </row>
    <row r="439" spans="1:12">
      <c r="A439" s="487" t="s">
        <v>3858</v>
      </c>
      <c r="B439" s="488" t="s">
        <v>1089</v>
      </c>
      <c r="C439" s="487" t="s">
        <v>2686</v>
      </c>
      <c r="D439" s="489">
        <v>2</v>
      </c>
      <c r="E439" s="489"/>
      <c r="F439" s="489"/>
      <c r="G439" s="489"/>
      <c r="H439" s="489"/>
      <c r="I439" s="489"/>
      <c r="J439" s="489"/>
      <c r="K439" s="479"/>
      <c r="L439" s="479"/>
    </row>
    <row r="440" spans="1:12">
      <c r="A440" s="484" t="s">
        <v>32</v>
      </c>
      <c r="B440" s="485" t="s">
        <v>3806</v>
      </c>
      <c r="C440" s="484" t="s">
        <v>32</v>
      </c>
      <c r="D440" s="492"/>
      <c r="E440" s="492"/>
      <c r="F440" s="492"/>
      <c r="G440" s="492"/>
      <c r="H440" s="492"/>
      <c r="I440" s="492"/>
      <c r="J440" s="492"/>
      <c r="K440" s="479"/>
      <c r="L440" s="479"/>
    </row>
    <row r="441" spans="1:12">
      <c r="A441" s="487" t="s">
        <v>3859</v>
      </c>
      <c r="B441" s="488" t="s">
        <v>3808</v>
      </c>
      <c r="C441" s="487" t="s">
        <v>2686</v>
      </c>
      <c r="D441" s="489">
        <v>1</v>
      </c>
      <c r="E441" s="489"/>
      <c r="F441" s="489"/>
      <c r="G441" s="489"/>
      <c r="H441" s="489"/>
      <c r="I441" s="489"/>
      <c r="J441" s="489"/>
      <c r="K441" s="479"/>
      <c r="L441" s="479"/>
    </row>
    <row r="442" spans="1:12">
      <c r="A442" s="484" t="s">
        <v>32</v>
      </c>
      <c r="B442" s="485" t="s">
        <v>3610</v>
      </c>
      <c r="C442" s="484" t="s">
        <v>32</v>
      </c>
      <c r="D442" s="486"/>
      <c r="E442" s="486"/>
      <c r="F442" s="486"/>
      <c r="G442" s="486"/>
      <c r="H442" s="486"/>
      <c r="I442" s="486"/>
      <c r="J442" s="486"/>
      <c r="K442" s="479"/>
      <c r="L442" s="479"/>
    </row>
    <row r="443" spans="1:12">
      <c r="A443" s="487" t="s">
        <v>32</v>
      </c>
      <c r="B443" s="488" t="s">
        <v>3684</v>
      </c>
      <c r="C443" s="487" t="s">
        <v>155</v>
      </c>
      <c r="D443" s="489">
        <v>5</v>
      </c>
      <c r="E443" s="489"/>
      <c r="F443" s="489"/>
      <c r="G443" s="489"/>
      <c r="H443" s="489"/>
      <c r="I443" s="489"/>
      <c r="J443" s="489"/>
      <c r="K443" s="479"/>
      <c r="L443" s="479"/>
    </row>
    <row r="444" spans="1:12">
      <c r="A444" s="487" t="s">
        <v>32</v>
      </c>
      <c r="B444" s="488" t="s">
        <v>3685</v>
      </c>
      <c r="C444" s="487" t="s">
        <v>155</v>
      </c>
      <c r="D444" s="489">
        <v>1</v>
      </c>
      <c r="E444" s="489"/>
      <c r="F444" s="489"/>
      <c r="G444" s="489"/>
      <c r="H444" s="489"/>
      <c r="I444" s="489"/>
      <c r="J444" s="489"/>
      <c r="K444" s="479"/>
      <c r="L444" s="479"/>
    </row>
    <row r="445" spans="1:12">
      <c r="A445" s="481" t="s">
        <v>32</v>
      </c>
      <c r="B445" s="482" t="s">
        <v>3860</v>
      </c>
      <c r="C445" s="481" t="s">
        <v>32</v>
      </c>
      <c r="D445" s="491"/>
      <c r="E445" s="491"/>
      <c r="F445" s="483"/>
      <c r="G445" s="491"/>
      <c r="H445" s="483"/>
      <c r="I445" s="491"/>
      <c r="J445" s="483"/>
      <c r="K445" s="479"/>
      <c r="L445" s="479"/>
    </row>
    <row r="446" spans="1:12">
      <c r="A446" s="487" t="s">
        <v>32</v>
      </c>
      <c r="B446" s="488" t="s">
        <v>32</v>
      </c>
      <c r="C446" s="487" t="s">
        <v>32</v>
      </c>
      <c r="D446" s="490"/>
      <c r="E446" s="490"/>
      <c r="F446" s="490"/>
      <c r="G446" s="490"/>
      <c r="H446" s="490"/>
      <c r="I446" s="490"/>
      <c r="J446" s="490"/>
      <c r="K446" s="479"/>
      <c r="L446" s="479"/>
    </row>
    <row r="447" spans="1:12">
      <c r="A447" s="481" t="s">
        <v>32</v>
      </c>
      <c r="B447" s="482" t="s">
        <v>3861</v>
      </c>
      <c r="C447" s="481" t="s">
        <v>32</v>
      </c>
      <c r="D447" s="491"/>
      <c r="E447" s="491"/>
      <c r="F447" s="491"/>
      <c r="G447" s="491"/>
      <c r="H447" s="491"/>
      <c r="I447" s="491"/>
      <c r="J447" s="491"/>
      <c r="K447" s="479"/>
      <c r="L447" s="479"/>
    </row>
    <row r="448" spans="1:12">
      <c r="A448" s="484" t="s">
        <v>32</v>
      </c>
      <c r="B448" s="485" t="s">
        <v>3862</v>
      </c>
      <c r="C448" s="484" t="s">
        <v>32</v>
      </c>
      <c r="D448" s="492"/>
      <c r="E448" s="492"/>
      <c r="F448" s="492"/>
      <c r="G448" s="492"/>
      <c r="H448" s="492"/>
      <c r="I448" s="492"/>
      <c r="J448" s="492"/>
      <c r="K448" s="479"/>
      <c r="L448" s="479"/>
    </row>
    <row r="449" spans="1:12" ht="35.4">
      <c r="A449" s="487" t="s">
        <v>3863</v>
      </c>
      <c r="B449" s="488" t="s">
        <v>3864</v>
      </c>
      <c r="C449" s="487" t="s">
        <v>2686</v>
      </c>
      <c r="D449" s="489">
        <v>1</v>
      </c>
      <c r="E449" s="489"/>
      <c r="F449" s="489"/>
      <c r="G449" s="489"/>
      <c r="H449" s="489"/>
      <c r="I449" s="489"/>
      <c r="J449" s="489"/>
      <c r="K449" s="479"/>
      <c r="L449" s="479"/>
    </row>
    <row r="450" spans="1:12">
      <c r="A450" s="487" t="s">
        <v>3865</v>
      </c>
      <c r="B450" s="488" t="s">
        <v>3866</v>
      </c>
      <c r="C450" s="487" t="s">
        <v>32</v>
      </c>
      <c r="D450" s="489"/>
      <c r="E450" s="489"/>
      <c r="F450" s="489"/>
      <c r="G450" s="489"/>
      <c r="H450" s="489"/>
      <c r="I450" s="489"/>
      <c r="J450" s="489"/>
      <c r="K450" s="479"/>
      <c r="L450" s="479"/>
    </row>
    <row r="451" spans="1:12">
      <c r="A451" s="484" t="s">
        <v>32</v>
      </c>
      <c r="B451" s="485" t="s">
        <v>3867</v>
      </c>
      <c r="C451" s="484" t="s">
        <v>32</v>
      </c>
      <c r="D451" s="492"/>
      <c r="E451" s="492"/>
      <c r="F451" s="492"/>
      <c r="G451" s="492"/>
      <c r="H451" s="492"/>
      <c r="I451" s="492"/>
      <c r="J451" s="492"/>
      <c r="K451" s="479"/>
      <c r="L451" s="479"/>
    </row>
    <row r="452" spans="1:12">
      <c r="A452" s="487" t="s">
        <v>3868</v>
      </c>
      <c r="B452" s="488" t="s">
        <v>3869</v>
      </c>
      <c r="C452" s="487" t="s">
        <v>2686</v>
      </c>
      <c r="D452" s="489">
        <v>1</v>
      </c>
      <c r="E452" s="489"/>
      <c r="F452" s="489"/>
      <c r="G452" s="489"/>
      <c r="H452" s="489"/>
      <c r="I452" s="489"/>
      <c r="J452" s="489"/>
      <c r="K452" s="479"/>
      <c r="L452" s="479"/>
    </row>
    <row r="453" spans="1:12">
      <c r="A453" s="484" t="s">
        <v>32</v>
      </c>
      <c r="B453" s="485" t="s">
        <v>3870</v>
      </c>
      <c r="C453" s="484" t="s">
        <v>32</v>
      </c>
      <c r="D453" s="492"/>
      <c r="E453" s="492"/>
      <c r="F453" s="492"/>
      <c r="G453" s="492"/>
      <c r="H453" s="492"/>
      <c r="I453" s="492"/>
      <c r="J453" s="492"/>
      <c r="K453" s="479"/>
      <c r="L453" s="479"/>
    </row>
    <row r="454" spans="1:12">
      <c r="A454" s="487" t="s">
        <v>3871</v>
      </c>
      <c r="B454" s="488" t="s">
        <v>3872</v>
      </c>
      <c r="C454" s="487" t="s">
        <v>2686</v>
      </c>
      <c r="D454" s="489">
        <v>1</v>
      </c>
      <c r="E454" s="489"/>
      <c r="F454" s="489"/>
      <c r="G454" s="489"/>
      <c r="H454" s="489"/>
      <c r="I454" s="489"/>
      <c r="J454" s="489"/>
      <c r="K454" s="479"/>
      <c r="L454" s="479"/>
    </row>
    <row r="455" spans="1:12">
      <c r="A455" s="487" t="s">
        <v>3873</v>
      </c>
      <c r="B455" s="488" t="s">
        <v>3874</v>
      </c>
      <c r="C455" s="487" t="s">
        <v>2686</v>
      </c>
      <c r="D455" s="489">
        <v>3</v>
      </c>
      <c r="E455" s="489"/>
      <c r="F455" s="489"/>
      <c r="G455" s="489"/>
      <c r="H455" s="489"/>
      <c r="I455" s="489"/>
      <c r="J455" s="489"/>
      <c r="K455" s="479"/>
      <c r="L455" s="479"/>
    </row>
    <row r="456" spans="1:12">
      <c r="A456" s="484" t="s">
        <v>32</v>
      </c>
      <c r="B456" s="485" t="s">
        <v>3875</v>
      </c>
      <c r="C456" s="484" t="s">
        <v>32</v>
      </c>
      <c r="D456" s="492"/>
      <c r="E456" s="492"/>
      <c r="F456" s="492"/>
      <c r="G456" s="492"/>
      <c r="H456" s="492"/>
      <c r="I456" s="492"/>
      <c r="J456" s="492"/>
      <c r="K456" s="479"/>
      <c r="L456" s="479"/>
    </row>
    <row r="457" spans="1:12">
      <c r="A457" s="487" t="s">
        <v>3876</v>
      </c>
      <c r="B457" s="488" t="s">
        <v>3877</v>
      </c>
      <c r="C457" s="487" t="s">
        <v>2686</v>
      </c>
      <c r="D457" s="489">
        <v>3</v>
      </c>
      <c r="E457" s="489"/>
      <c r="F457" s="489"/>
      <c r="G457" s="489"/>
      <c r="H457" s="489"/>
      <c r="I457" s="489"/>
      <c r="J457" s="489"/>
      <c r="K457" s="479"/>
      <c r="L457" s="479"/>
    </row>
    <row r="458" spans="1:12">
      <c r="A458" s="484" t="s">
        <v>32</v>
      </c>
      <c r="B458" s="485" t="s">
        <v>3878</v>
      </c>
      <c r="C458" s="484" t="s">
        <v>32</v>
      </c>
      <c r="D458" s="492"/>
      <c r="E458" s="492"/>
      <c r="F458" s="492"/>
      <c r="G458" s="492"/>
      <c r="H458" s="492"/>
      <c r="I458" s="492"/>
      <c r="J458" s="492"/>
      <c r="K458" s="479"/>
      <c r="L458" s="479"/>
    </row>
    <row r="459" spans="1:12" ht="24">
      <c r="A459" s="487" t="s">
        <v>3879</v>
      </c>
      <c r="B459" s="488" t="s">
        <v>3880</v>
      </c>
      <c r="C459" s="487" t="s">
        <v>2686</v>
      </c>
      <c r="D459" s="489">
        <v>4</v>
      </c>
      <c r="E459" s="489"/>
      <c r="F459" s="489"/>
      <c r="G459" s="489"/>
      <c r="H459" s="489"/>
      <c r="I459" s="489"/>
      <c r="J459" s="489"/>
      <c r="K459" s="479"/>
      <c r="L459" s="479"/>
    </row>
    <row r="460" spans="1:12">
      <c r="A460" s="484" t="s">
        <v>32</v>
      </c>
      <c r="B460" s="485" t="s">
        <v>3881</v>
      </c>
      <c r="C460" s="484" t="s">
        <v>32</v>
      </c>
      <c r="D460" s="492"/>
      <c r="E460" s="492"/>
      <c r="F460" s="492"/>
      <c r="G460" s="492"/>
      <c r="H460" s="492"/>
      <c r="I460" s="492"/>
      <c r="J460" s="492"/>
      <c r="K460" s="479"/>
      <c r="L460" s="479"/>
    </row>
    <row r="461" spans="1:12">
      <c r="A461" s="487" t="s">
        <v>3882</v>
      </c>
      <c r="B461" s="488" t="s">
        <v>3883</v>
      </c>
      <c r="C461" s="487" t="s">
        <v>2686</v>
      </c>
      <c r="D461" s="489">
        <v>4</v>
      </c>
      <c r="E461" s="489"/>
      <c r="F461" s="489"/>
      <c r="G461" s="489"/>
      <c r="H461" s="489"/>
      <c r="I461" s="489"/>
      <c r="J461" s="489"/>
      <c r="K461" s="479"/>
      <c r="L461" s="479"/>
    </row>
    <row r="462" spans="1:12">
      <c r="A462" s="484" t="s">
        <v>32</v>
      </c>
      <c r="B462" s="485" t="s">
        <v>3884</v>
      </c>
      <c r="C462" s="484" t="s">
        <v>32</v>
      </c>
      <c r="D462" s="492"/>
      <c r="E462" s="492"/>
      <c r="F462" s="492"/>
      <c r="G462" s="492"/>
      <c r="H462" s="492"/>
      <c r="I462" s="492"/>
      <c r="J462" s="492"/>
      <c r="K462" s="479"/>
      <c r="L462" s="479"/>
    </row>
    <row r="463" spans="1:12">
      <c r="A463" s="487" t="s">
        <v>32</v>
      </c>
      <c r="B463" s="488" t="s">
        <v>3885</v>
      </c>
      <c r="C463" s="487" t="s">
        <v>2631</v>
      </c>
      <c r="D463" s="489">
        <v>1</v>
      </c>
      <c r="E463" s="489"/>
      <c r="F463" s="489"/>
      <c r="G463" s="489"/>
      <c r="H463" s="489"/>
      <c r="I463" s="489"/>
      <c r="J463" s="489"/>
      <c r="K463" s="479"/>
      <c r="L463" s="479"/>
    </row>
    <row r="464" spans="1:12">
      <c r="A464" s="484" t="s">
        <v>32</v>
      </c>
      <c r="B464" s="485" t="s">
        <v>3886</v>
      </c>
      <c r="C464" s="484" t="s">
        <v>32</v>
      </c>
      <c r="D464" s="492"/>
      <c r="E464" s="492"/>
      <c r="F464" s="492"/>
      <c r="G464" s="492"/>
      <c r="H464" s="492"/>
      <c r="I464" s="492"/>
      <c r="J464" s="492"/>
      <c r="K464" s="479"/>
      <c r="L464" s="479"/>
    </row>
    <row r="465" spans="1:12">
      <c r="A465" s="487" t="s">
        <v>32</v>
      </c>
      <c r="B465" s="488" t="s">
        <v>3887</v>
      </c>
      <c r="C465" s="487" t="s">
        <v>3502</v>
      </c>
      <c r="D465" s="489">
        <v>54</v>
      </c>
      <c r="E465" s="489"/>
      <c r="F465" s="489"/>
      <c r="G465" s="489"/>
      <c r="H465" s="489"/>
      <c r="I465" s="489"/>
      <c r="J465" s="489"/>
      <c r="K465" s="479"/>
      <c r="L465" s="479"/>
    </row>
    <row r="466" spans="1:12">
      <c r="A466" s="487" t="s">
        <v>32</v>
      </c>
      <c r="B466" s="488" t="s">
        <v>3888</v>
      </c>
      <c r="C466" s="487" t="s">
        <v>3502</v>
      </c>
      <c r="D466" s="489">
        <v>50</v>
      </c>
      <c r="E466" s="489"/>
      <c r="F466" s="489"/>
      <c r="G466" s="489"/>
      <c r="H466" s="489"/>
      <c r="I466" s="489"/>
      <c r="J466" s="489"/>
      <c r="K466" s="479"/>
      <c r="L466" s="479"/>
    </row>
    <row r="467" spans="1:12">
      <c r="A467" s="487" t="s">
        <v>32</v>
      </c>
      <c r="B467" s="488" t="s">
        <v>3889</v>
      </c>
      <c r="C467" s="487" t="s">
        <v>3502</v>
      </c>
      <c r="D467" s="489">
        <v>34</v>
      </c>
      <c r="E467" s="489"/>
      <c r="F467" s="489"/>
      <c r="G467" s="489"/>
      <c r="H467" s="489"/>
      <c r="I467" s="489"/>
      <c r="J467" s="489"/>
      <c r="K467" s="479"/>
      <c r="L467" s="479"/>
    </row>
    <row r="468" spans="1:12">
      <c r="A468" s="487" t="s">
        <v>32</v>
      </c>
      <c r="B468" s="488" t="s">
        <v>3890</v>
      </c>
      <c r="C468" s="487" t="s">
        <v>3502</v>
      </c>
      <c r="D468" s="489">
        <v>22</v>
      </c>
      <c r="E468" s="489"/>
      <c r="F468" s="489"/>
      <c r="G468" s="489"/>
      <c r="H468" s="489"/>
      <c r="I468" s="489"/>
      <c r="J468" s="489"/>
      <c r="K468" s="479"/>
      <c r="L468" s="479"/>
    </row>
    <row r="469" spans="1:12">
      <c r="A469" s="487" t="s">
        <v>32</v>
      </c>
      <c r="B469" s="488" t="s">
        <v>3891</v>
      </c>
      <c r="C469" s="487" t="s">
        <v>3502</v>
      </c>
      <c r="D469" s="489">
        <v>23</v>
      </c>
      <c r="E469" s="489"/>
      <c r="F469" s="489"/>
      <c r="G469" s="489"/>
      <c r="H469" s="489"/>
      <c r="I469" s="489"/>
      <c r="J469" s="489"/>
      <c r="K469" s="479"/>
      <c r="L469" s="479"/>
    </row>
    <row r="470" spans="1:12">
      <c r="A470" s="481" t="s">
        <v>32</v>
      </c>
      <c r="B470" s="482" t="s">
        <v>3892</v>
      </c>
      <c r="C470" s="481" t="s">
        <v>32</v>
      </c>
      <c r="D470" s="491"/>
      <c r="E470" s="491"/>
      <c r="F470" s="483"/>
      <c r="G470" s="491"/>
      <c r="H470" s="483"/>
      <c r="I470" s="491"/>
      <c r="J470" s="483"/>
      <c r="K470" s="479"/>
      <c r="L470" s="479"/>
    </row>
    <row r="471" spans="1:12">
      <c r="A471" s="487" t="s">
        <v>32</v>
      </c>
      <c r="B471" s="488" t="s">
        <v>32</v>
      </c>
      <c r="C471" s="487" t="s">
        <v>32</v>
      </c>
      <c r="D471" s="490"/>
      <c r="E471" s="490"/>
      <c r="F471" s="490"/>
      <c r="G471" s="490"/>
      <c r="H471" s="490"/>
      <c r="I471" s="490"/>
      <c r="J471" s="490"/>
      <c r="K471" s="479"/>
      <c r="L471" s="479"/>
    </row>
    <row r="472" spans="1:12">
      <c r="A472" s="481" t="s">
        <v>32</v>
      </c>
      <c r="B472" s="482" t="s">
        <v>3893</v>
      </c>
      <c r="C472" s="481" t="s">
        <v>32</v>
      </c>
      <c r="D472" s="491"/>
      <c r="E472" s="491"/>
      <c r="F472" s="491"/>
      <c r="G472" s="491"/>
      <c r="H472" s="491"/>
      <c r="I472" s="491"/>
      <c r="J472" s="491"/>
      <c r="K472" s="479"/>
      <c r="L472" s="479"/>
    </row>
    <row r="473" spans="1:12">
      <c r="A473" s="484" t="s">
        <v>32</v>
      </c>
      <c r="B473" s="485" t="s">
        <v>3894</v>
      </c>
      <c r="C473" s="484" t="s">
        <v>32</v>
      </c>
      <c r="D473" s="486"/>
      <c r="E473" s="486"/>
      <c r="F473" s="486"/>
      <c r="G473" s="486"/>
      <c r="H473" s="486"/>
      <c r="I473" s="486"/>
      <c r="J473" s="486"/>
      <c r="K473" s="479"/>
      <c r="L473" s="479"/>
    </row>
    <row r="474" spans="1:12">
      <c r="A474" s="487" t="s">
        <v>3895</v>
      </c>
      <c r="B474" s="488" t="s">
        <v>3896</v>
      </c>
      <c r="C474" s="487" t="s">
        <v>2686</v>
      </c>
      <c r="D474" s="489">
        <v>1</v>
      </c>
      <c r="E474" s="489"/>
      <c r="F474" s="489"/>
      <c r="G474" s="489"/>
      <c r="H474" s="489"/>
      <c r="I474" s="489"/>
      <c r="J474" s="489"/>
      <c r="K474" s="479"/>
      <c r="L474" s="479"/>
    </row>
    <row r="475" spans="1:12">
      <c r="A475" s="484" t="s">
        <v>32</v>
      </c>
      <c r="B475" s="485" t="s">
        <v>3897</v>
      </c>
      <c r="C475" s="484" t="s">
        <v>32</v>
      </c>
      <c r="D475" s="486"/>
      <c r="E475" s="486"/>
      <c r="F475" s="486"/>
      <c r="G475" s="486"/>
      <c r="H475" s="486"/>
      <c r="I475" s="486"/>
      <c r="J475" s="486"/>
      <c r="K475" s="479"/>
      <c r="L475" s="479"/>
    </row>
    <row r="476" spans="1:12">
      <c r="A476" s="487" t="s">
        <v>3898</v>
      </c>
      <c r="B476" s="488" t="s">
        <v>3899</v>
      </c>
      <c r="C476" s="487" t="s">
        <v>2686</v>
      </c>
      <c r="D476" s="489">
        <v>1</v>
      </c>
      <c r="E476" s="489"/>
      <c r="F476" s="489"/>
      <c r="G476" s="489"/>
      <c r="H476" s="489"/>
      <c r="I476" s="489"/>
      <c r="J476" s="489"/>
      <c r="K476" s="479"/>
      <c r="L476" s="479"/>
    </row>
    <row r="477" spans="1:12">
      <c r="A477" s="484" t="s">
        <v>32</v>
      </c>
      <c r="B477" s="485" t="s">
        <v>3900</v>
      </c>
      <c r="C477" s="484" t="s">
        <v>32</v>
      </c>
      <c r="D477" s="486"/>
      <c r="E477" s="486"/>
      <c r="F477" s="486"/>
      <c r="G477" s="486"/>
      <c r="H477" s="486"/>
      <c r="I477" s="486"/>
      <c r="J477" s="486"/>
      <c r="K477" s="479"/>
      <c r="L477" s="479"/>
    </row>
    <row r="478" spans="1:12">
      <c r="A478" s="487" t="s">
        <v>3901</v>
      </c>
      <c r="B478" s="488" t="s">
        <v>3902</v>
      </c>
      <c r="C478" s="487" t="s">
        <v>2686</v>
      </c>
      <c r="D478" s="489">
        <v>1</v>
      </c>
      <c r="E478" s="489"/>
      <c r="F478" s="489"/>
      <c r="G478" s="489"/>
      <c r="H478" s="489"/>
      <c r="I478" s="489"/>
      <c r="J478" s="489"/>
      <c r="K478" s="479"/>
      <c r="L478" s="479"/>
    </row>
    <row r="479" spans="1:12">
      <c r="A479" s="484" t="s">
        <v>32</v>
      </c>
      <c r="B479" s="485" t="s">
        <v>3881</v>
      </c>
      <c r="C479" s="484" t="s">
        <v>32</v>
      </c>
      <c r="D479" s="492"/>
      <c r="E479" s="492"/>
      <c r="F479" s="492"/>
      <c r="G479" s="492"/>
      <c r="H479" s="492"/>
      <c r="I479" s="492"/>
      <c r="J479" s="492"/>
      <c r="K479" s="479"/>
      <c r="L479" s="479"/>
    </row>
    <row r="480" spans="1:12">
      <c r="A480" s="487" t="s">
        <v>3903</v>
      </c>
      <c r="B480" s="488" t="s">
        <v>3883</v>
      </c>
      <c r="C480" s="487" t="s">
        <v>2686</v>
      </c>
      <c r="D480" s="489">
        <v>1</v>
      </c>
      <c r="E480" s="489"/>
      <c r="F480" s="489"/>
      <c r="G480" s="489"/>
      <c r="H480" s="489"/>
      <c r="I480" s="489"/>
      <c r="J480" s="489"/>
      <c r="K480" s="479"/>
      <c r="L480" s="479"/>
    </row>
    <row r="481" spans="1:12">
      <c r="A481" s="484" t="s">
        <v>32</v>
      </c>
      <c r="B481" s="485" t="s">
        <v>3878</v>
      </c>
      <c r="C481" s="484" t="s">
        <v>32</v>
      </c>
      <c r="D481" s="492"/>
      <c r="E481" s="492"/>
      <c r="F481" s="492"/>
      <c r="G481" s="492"/>
      <c r="H481" s="492"/>
      <c r="I481" s="492"/>
      <c r="J481" s="492"/>
      <c r="K481" s="479"/>
      <c r="L481" s="479"/>
    </row>
    <row r="482" spans="1:12" ht="24">
      <c r="A482" s="487" t="s">
        <v>3904</v>
      </c>
      <c r="B482" s="488" t="s">
        <v>3880</v>
      </c>
      <c r="C482" s="487" t="s">
        <v>2686</v>
      </c>
      <c r="D482" s="489">
        <v>1</v>
      </c>
      <c r="E482" s="489"/>
      <c r="F482" s="489"/>
      <c r="G482" s="489"/>
      <c r="H482" s="489"/>
      <c r="I482" s="489"/>
      <c r="J482" s="489"/>
      <c r="K482" s="479"/>
      <c r="L482" s="479"/>
    </row>
    <row r="483" spans="1:12" ht="27">
      <c r="A483" s="484" t="s">
        <v>32</v>
      </c>
      <c r="B483" s="485" t="s">
        <v>3905</v>
      </c>
      <c r="C483" s="484" t="s">
        <v>32</v>
      </c>
      <c r="D483" s="492"/>
      <c r="E483" s="492"/>
      <c r="F483" s="492"/>
      <c r="G483" s="492"/>
      <c r="H483" s="492"/>
      <c r="I483" s="492"/>
      <c r="J483" s="492"/>
      <c r="K483" s="479"/>
      <c r="L483" s="479"/>
    </row>
    <row r="484" spans="1:12">
      <c r="A484" s="487" t="s">
        <v>32</v>
      </c>
      <c r="B484" s="488" t="s">
        <v>3887</v>
      </c>
      <c r="C484" s="487" t="s">
        <v>3502</v>
      </c>
      <c r="D484" s="489">
        <v>30</v>
      </c>
      <c r="E484" s="489"/>
      <c r="F484" s="489"/>
      <c r="G484" s="489"/>
      <c r="H484" s="489"/>
      <c r="I484" s="489"/>
      <c r="J484" s="489"/>
      <c r="K484" s="479"/>
      <c r="L484" s="479"/>
    </row>
    <row r="485" spans="1:12">
      <c r="A485" s="487" t="s">
        <v>32</v>
      </c>
      <c r="B485" s="488" t="s">
        <v>3888</v>
      </c>
      <c r="C485" s="487" t="s">
        <v>3502</v>
      </c>
      <c r="D485" s="489">
        <v>30</v>
      </c>
      <c r="E485" s="489"/>
      <c r="F485" s="489"/>
      <c r="G485" s="489"/>
      <c r="H485" s="489"/>
      <c r="I485" s="489"/>
      <c r="J485" s="489"/>
      <c r="K485" s="479"/>
      <c r="L485" s="479"/>
    </row>
    <row r="486" spans="1:12">
      <c r="A486" s="481" t="s">
        <v>32</v>
      </c>
      <c r="B486" s="482" t="s">
        <v>3906</v>
      </c>
      <c r="C486" s="481" t="s">
        <v>32</v>
      </c>
      <c r="D486" s="491"/>
      <c r="E486" s="491"/>
      <c r="F486" s="483"/>
      <c r="G486" s="491"/>
      <c r="H486" s="483"/>
      <c r="I486" s="491"/>
      <c r="J486" s="483"/>
      <c r="K486" s="479"/>
      <c r="L486" s="479"/>
    </row>
    <row r="487" spans="1:12">
      <c r="A487" s="487" t="s">
        <v>32</v>
      </c>
      <c r="B487" s="488" t="s">
        <v>32</v>
      </c>
      <c r="C487" s="487" t="s">
        <v>32</v>
      </c>
      <c r="D487" s="490"/>
      <c r="E487" s="490"/>
      <c r="F487" s="490"/>
      <c r="G487" s="490"/>
      <c r="H487" s="490"/>
      <c r="I487" s="490"/>
      <c r="J487" s="490"/>
      <c r="K487" s="479"/>
      <c r="L487" s="479"/>
    </row>
    <row r="488" spans="1:12">
      <c r="A488" s="481" t="s">
        <v>32</v>
      </c>
      <c r="B488" s="482" t="s">
        <v>3907</v>
      </c>
      <c r="C488" s="481" t="s">
        <v>32</v>
      </c>
      <c r="D488" s="491"/>
      <c r="E488" s="491"/>
      <c r="F488" s="491"/>
      <c r="G488" s="491"/>
      <c r="H488" s="491"/>
      <c r="I488" s="491"/>
      <c r="J488" s="491"/>
      <c r="K488" s="479"/>
      <c r="L488" s="479"/>
    </row>
    <row r="489" spans="1:12">
      <c r="A489" s="484" t="s">
        <v>32</v>
      </c>
      <c r="B489" s="485" t="s">
        <v>3894</v>
      </c>
      <c r="C489" s="484" t="s">
        <v>32</v>
      </c>
      <c r="D489" s="492"/>
      <c r="E489" s="492"/>
      <c r="F489" s="492"/>
      <c r="G489" s="492"/>
      <c r="H489" s="492"/>
      <c r="I489" s="492"/>
      <c r="J489" s="492"/>
      <c r="K489" s="479"/>
      <c r="L489" s="479"/>
    </row>
    <row r="490" spans="1:12">
      <c r="A490" s="487" t="s">
        <v>3908</v>
      </c>
      <c r="B490" s="488" t="s">
        <v>3909</v>
      </c>
      <c r="C490" s="487" t="s">
        <v>2686</v>
      </c>
      <c r="D490" s="489">
        <v>1</v>
      </c>
      <c r="E490" s="489"/>
      <c r="F490" s="489"/>
      <c r="G490" s="489"/>
      <c r="H490" s="489"/>
      <c r="I490" s="489"/>
      <c r="J490" s="489"/>
      <c r="K490" s="479"/>
      <c r="L490" s="479"/>
    </row>
    <row r="491" spans="1:12">
      <c r="A491" s="484" t="s">
        <v>32</v>
      </c>
      <c r="B491" s="485" t="s">
        <v>3897</v>
      </c>
      <c r="C491" s="484" t="s">
        <v>32</v>
      </c>
      <c r="D491" s="492"/>
      <c r="E491" s="492"/>
      <c r="F491" s="492"/>
      <c r="G491" s="492"/>
      <c r="H491" s="492"/>
      <c r="I491" s="492"/>
      <c r="J491" s="492"/>
      <c r="K491" s="479"/>
      <c r="L491" s="479"/>
    </row>
    <row r="492" spans="1:12">
      <c r="A492" s="487" t="s">
        <v>3910</v>
      </c>
      <c r="B492" s="488" t="s">
        <v>3899</v>
      </c>
      <c r="C492" s="487" t="s">
        <v>2686</v>
      </c>
      <c r="D492" s="489">
        <v>1</v>
      </c>
      <c r="E492" s="489"/>
      <c r="F492" s="489"/>
      <c r="G492" s="489"/>
      <c r="H492" s="489"/>
      <c r="I492" s="489"/>
      <c r="J492" s="489"/>
      <c r="K492" s="479"/>
      <c r="L492" s="479"/>
    </row>
    <row r="493" spans="1:12">
      <c r="A493" s="484" t="s">
        <v>32</v>
      </c>
      <c r="B493" s="485" t="s">
        <v>3900</v>
      </c>
      <c r="C493" s="484" t="s">
        <v>32</v>
      </c>
      <c r="D493" s="492"/>
      <c r="E493" s="492"/>
      <c r="F493" s="492"/>
      <c r="G493" s="492"/>
      <c r="H493" s="492"/>
      <c r="I493" s="492"/>
      <c r="J493" s="492"/>
      <c r="K493" s="479"/>
      <c r="L493" s="479"/>
    </row>
    <row r="494" spans="1:12">
      <c r="A494" s="487" t="s">
        <v>3911</v>
      </c>
      <c r="B494" s="488" t="s">
        <v>3902</v>
      </c>
      <c r="C494" s="487" t="s">
        <v>2686</v>
      </c>
      <c r="D494" s="489">
        <v>1</v>
      </c>
      <c r="E494" s="489"/>
      <c r="F494" s="489"/>
      <c r="G494" s="489"/>
      <c r="H494" s="489"/>
      <c r="I494" s="489"/>
      <c r="J494" s="489"/>
      <c r="K494" s="479"/>
      <c r="L494" s="479"/>
    </row>
    <row r="495" spans="1:12">
      <c r="A495" s="484" t="s">
        <v>32</v>
      </c>
      <c r="B495" s="485" t="s">
        <v>3881</v>
      </c>
      <c r="C495" s="484" t="s">
        <v>32</v>
      </c>
      <c r="D495" s="492"/>
      <c r="E495" s="492"/>
      <c r="F495" s="492"/>
      <c r="G495" s="492"/>
      <c r="H495" s="492"/>
      <c r="I495" s="492"/>
      <c r="J495" s="492"/>
      <c r="K495" s="479"/>
      <c r="L495" s="479"/>
    </row>
    <row r="496" spans="1:12">
      <c r="A496" s="487" t="s">
        <v>3912</v>
      </c>
      <c r="B496" s="488" t="s">
        <v>3883</v>
      </c>
      <c r="C496" s="487" t="s">
        <v>2686</v>
      </c>
      <c r="D496" s="489">
        <v>1</v>
      </c>
      <c r="E496" s="489"/>
      <c r="F496" s="489"/>
      <c r="G496" s="489"/>
      <c r="H496" s="489"/>
      <c r="I496" s="489"/>
      <c r="J496" s="489"/>
      <c r="K496" s="479"/>
      <c r="L496" s="479"/>
    </row>
    <row r="497" spans="1:12">
      <c r="A497" s="484" t="s">
        <v>32</v>
      </c>
      <c r="B497" s="485" t="s">
        <v>3878</v>
      </c>
      <c r="C497" s="484" t="s">
        <v>32</v>
      </c>
      <c r="D497" s="492"/>
      <c r="E497" s="492"/>
      <c r="F497" s="492"/>
      <c r="G497" s="492"/>
      <c r="H497" s="492"/>
      <c r="I497" s="492"/>
      <c r="J497" s="492"/>
      <c r="K497" s="479"/>
      <c r="L497" s="479"/>
    </row>
    <row r="498" spans="1:12" ht="24">
      <c r="A498" s="487" t="s">
        <v>3913</v>
      </c>
      <c r="B498" s="488" t="s">
        <v>3880</v>
      </c>
      <c r="C498" s="487" t="s">
        <v>2686</v>
      </c>
      <c r="D498" s="489">
        <v>1</v>
      </c>
      <c r="E498" s="489"/>
      <c r="F498" s="489"/>
      <c r="G498" s="489"/>
      <c r="H498" s="489"/>
      <c r="I498" s="489"/>
      <c r="J498" s="489"/>
      <c r="K498" s="479"/>
      <c r="L498" s="479"/>
    </row>
    <row r="499" spans="1:12" ht="27">
      <c r="A499" s="484" t="s">
        <v>32</v>
      </c>
      <c r="B499" s="485" t="s">
        <v>3905</v>
      </c>
      <c r="C499" s="484" t="s">
        <v>32</v>
      </c>
      <c r="D499" s="492"/>
      <c r="E499" s="492"/>
      <c r="F499" s="492"/>
      <c r="G499" s="492"/>
      <c r="H499" s="492"/>
      <c r="I499" s="492"/>
      <c r="J499" s="492"/>
      <c r="K499" s="479"/>
      <c r="L499" s="479"/>
    </row>
    <row r="500" spans="1:12">
      <c r="A500" s="487" t="s">
        <v>32</v>
      </c>
      <c r="B500" s="488" t="s">
        <v>3887</v>
      </c>
      <c r="C500" s="487" t="s">
        <v>3502</v>
      </c>
      <c r="D500" s="489">
        <v>30</v>
      </c>
      <c r="E500" s="489"/>
      <c r="F500" s="489"/>
      <c r="G500" s="489"/>
      <c r="H500" s="489"/>
      <c r="I500" s="489"/>
      <c r="J500" s="489"/>
      <c r="K500" s="479"/>
      <c r="L500" s="479"/>
    </row>
    <row r="501" spans="1:12">
      <c r="A501" s="487" t="s">
        <v>32</v>
      </c>
      <c r="B501" s="488" t="s">
        <v>3888</v>
      </c>
      <c r="C501" s="487" t="s">
        <v>3502</v>
      </c>
      <c r="D501" s="489">
        <v>30</v>
      </c>
      <c r="E501" s="489"/>
      <c r="F501" s="489"/>
      <c r="G501" s="489"/>
      <c r="H501" s="489"/>
      <c r="I501" s="489"/>
      <c r="J501" s="489"/>
      <c r="K501" s="479"/>
      <c r="L501" s="479"/>
    </row>
    <row r="502" spans="1:12">
      <c r="A502" s="481" t="s">
        <v>32</v>
      </c>
      <c r="B502" s="482" t="s">
        <v>3914</v>
      </c>
      <c r="C502" s="481" t="s">
        <v>32</v>
      </c>
      <c r="D502" s="491"/>
      <c r="E502" s="491"/>
      <c r="F502" s="483"/>
      <c r="G502" s="491"/>
      <c r="H502" s="483"/>
      <c r="I502" s="491"/>
      <c r="J502" s="483"/>
      <c r="K502" s="479"/>
      <c r="L502" s="479"/>
    </row>
    <row r="503" spans="1:12">
      <c r="A503" s="487" t="s">
        <v>32</v>
      </c>
      <c r="B503" s="488" t="s">
        <v>32</v>
      </c>
      <c r="C503" s="487" t="s">
        <v>32</v>
      </c>
      <c r="D503" s="490"/>
      <c r="E503" s="490"/>
      <c r="F503" s="490"/>
      <c r="G503" s="490"/>
      <c r="H503" s="490"/>
      <c r="I503" s="490"/>
      <c r="J503" s="490"/>
      <c r="K503" s="479"/>
      <c r="L503" s="479"/>
    </row>
    <row r="504" spans="1:12">
      <c r="A504" s="481" t="s">
        <v>32</v>
      </c>
      <c r="B504" s="482" t="s">
        <v>3915</v>
      </c>
      <c r="C504" s="481" t="s">
        <v>32</v>
      </c>
      <c r="D504" s="483"/>
      <c r="E504" s="483"/>
      <c r="F504" s="483"/>
      <c r="G504" s="483"/>
      <c r="H504" s="483"/>
      <c r="I504" s="483"/>
      <c r="J504" s="483"/>
      <c r="K504" s="479"/>
      <c r="L504" s="479"/>
    </row>
    <row r="505" spans="1:12">
      <c r="A505" s="484" t="s">
        <v>32</v>
      </c>
      <c r="B505" s="485" t="s">
        <v>3894</v>
      </c>
      <c r="C505" s="484" t="s">
        <v>32</v>
      </c>
      <c r="D505" s="492"/>
      <c r="E505" s="492"/>
      <c r="F505" s="492"/>
      <c r="G505" s="492"/>
      <c r="H505" s="492"/>
      <c r="I505" s="492"/>
      <c r="J505" s="492"/>
      <c r="K505" s="479"/>
      <c r="L505" s="479"/>
    </row>
    <row r="506" spans="1:12">
      <c r="A506" s="487" t="s">
        <v>3916</v>
      </c>
      <c r="B506" s="488" t="s">
        <v>3896</v>
      </c>
      <c r="C506" s="487" t="s">
        <v>2686</v>
      </c>
      <c r="D506" s="489">
        <v>1</v>
      </c>
      <c r="E506" s="489"/>
      <c r="F506" s="489"/>
      <c r="G506" s="489"/>
      <c r="H506" s="489"/>
      <c r="I506" s="489"/>
      <c r="J506" s="489"/>
      <c r="K506" s="479"/>
      <c r="L506" s="479"/>
    </row>
    <row r="507" spans="1:12">
      <c r="A507" s="484" t="s">
        <v>32</v>
      </c>
      <c r="B507" s="485" t="s">
        <v>3897</v>
      </c>
      <c r="C507" s="484" t="s">
        <v>32</v>
      </c>
      <c r="D507" s="492"/>
      <c r="E507" s="492"/>
      <c r="F507" s="492"/>
      <c r="G507" s="492"/>
      <c r="H507" s="492"/>
      <c r="I507" s="492"/>
      <c r="J507" s="492"/>
      <c r="K507" s="479"/>
      <c r="L507" s="479"/>
    </row>
    <row r="508" spans="1:12">
      <c r="A508" s="487" t="s">
        <v>3917</v>
      </c>
      <c r="B508" s="488" t="s">
        <v>3899</v>
      </c>
      <c r="C508" s="487" t="s">
        <v>2686</v>
      </c>
      <c r="D508" s="489">
        <v>1</v>
      </c>
      <c r="E508" s="489"/>
      <c r="F508" s="489"/>
      <c r="G508" s="489"/>
      <c r="H508" s="489"/>
      <c r="I508" s="489"/>
      <c r="J508" s="489"/>
      <c r="K508" s="479"/>
      <c r="L508" s="479"/>
    </row>
    <row r="509" spans="1:12">
      <c r="A509" s="484" t="s">
        <v>32</v>
      </c>
      <c r="B509" s="485" t="s">
        <v>3900</v>
      </c>
      <c r="C509" s="484" t="s">
        <v>32</v>
      </c>
      <c r="D509" s="492"/>
      <c r="E509" s="492"/>
      <c r="F509" s="492"/>
      <c r="G509" s="492"/>
      <c r="H509" s="492"/>
      <c r="I509" s="492"/>
      <c r="J509" s="492"/>
      <c r="K509" s="479"/>
      <c r="L509" s="479"/>
    </row>
    <row r="510" spans="1:12">
      <c r="A510" s="487" t="s">
        <v>3918</v>
      </c>
      <c r="B510" s="488" t="s">
        <v>3902</v>
      </c>
      <c r="C510" s="487" t="s">
        <v>2686</v>
      </c>
      <c r="D510" s="489">
        <v>1</v>
      </c>
      <c r="E510" s="489"/>
      <c r="F510" s="489"/>
      <c r="G510" s="489"/>
      <c r="H510" s="489"/>
      <c r="I510" s="489"/>
      <c r="J510" s="489"/>
      <c r="K510" s="479"/>
      <c r="L510" s="479"/>
    </row>
    <row r="511" spans="1:12">
      <c r="A511" s="484" t="s">
        <v>32</v>
      </c>
      <c r="B511" s="485" t="s">
        <v>3881</v>
      </c>
      <c r="C511" s="484" t="s">
        <v>32</v>
      </c>
      <c r="D511" s="492"/>
      <c r="E511" s="492"/>
      <c r="F511" s="492"/>
      <c r="G511" s="492"/>
      <c r="H511" s="492"/>
      <c r="I511" s="492"/>
      <c r="J511" s="492"/>
      <c r="K511" s="479"/>
      <c r="L511" s="479"/>
    </row>
    <row r="512" spans="1:12">
      <c r="A512" s="487" t="s">
        <v>3919</v>
      </c>
      <c r="B512" s="488" t="s">
        <v>3883</v>
      </c>
      <c r="C512" s="487" t="s">
        <v>2686</v>
      </c>
      <c r="D512" s="489">
        <v>1</v>
      </c>
      <c r="E512" s="489"/>
      <c r="F512" s="489"/>
      <c r="G512" s="489"/>
      <c r="H512" s="489"/>
      <c r="I512" s="489"/>
      <c r="J512" s="489"/>
      <c r="K512" s="479"/>
      <c r="L512" s="479"/>
    </row>
    <row r="513" spans="1:12">
      <c r="A513" s="484" t="s">
        <v>32</v>
      </c>
      <c r="B513" s="485" t="s">
        <v>3878</v>
      </c>
      <c r="C513" s="484" t="s">
        <v>32</v>
      </c>
      <c r="D513" s="492"/>
      <c r="E513" s="492"/>
      <c r="F513" s="492"/>
      <c r="G513" s="492"/>
      <c r="H513" s="492"/>
      <c r="I513" s="492"/>
      <c r="J513" s="492"/>
      <c r="K513" s="479"/>
      <c r="L513" s="479"/>
    </row>
    <row r="514" spans="1:12" ht="24">
      <c r="A514" s="487" t="s">
        <v>3920</v>
      </c>
      <c r="B514" s="488" t="s">
        <v>3880</v>
      </c>
      <c r="C514" s="487" t="s">
        <v>2686</v>
      </c>
      <c r="D514" s="489">
        <v>1</v>
      </c>
      <c r="E514" s="489"/>
      <c r="F514" s="489"/>
      <c r="G514" s="489"/>
      <c r="H514" s="489"/>
      <c r="I514" s="489"/>
      <c r="J514" s="489"/>
      <c r="K514" s="479"/>
      <c r="L514" s="479"/>
    </row>
    <row r="515" spans="1:12" ht="27">
      <c r="A515" s="484" t="s">
        <v>32</v>
      </c>
      <c r="B515" s="485" t="s">
        <v>3905</v>
      </c>
      <c r="C515" s="484" t="s">
        <v>32</v>
      </c>
      <c r="D515" s="492"/>
      <c r="E515" s="492"/>
      <c r="F515" s="492"/>
      <c r="G515" s="492"/>
      <c r="H515" s="492"/>
      <c r="I515" s="492"/>
      <c r="J515" s="492"/>
      <c r="K515" s="479"/>
      <c r="L515" s="479"/>
    </row>
    <row r="516" spans="1:12">
      <c r="A516" s="487" t="s">
        <v>32</v>
      </c>
      <c r="B516" s="488" t="s">
        <v>3887</v>
      </c>
      <c r="C516" s="487" t="s">
        <v>3502</v>
      </c>
      <c r="D516" s="489">
        <v>30</v>
      </c>
      <c r="E516" s="489"/>
      <c r="F516" s="489"/>
      <c r="G516" s="489"/>
      <c r="H516" s="489"/>
      <c r="I516" s="489"/>
      <c r="J516" s="489"/>
      <c r="K516" s="479"/>
      <c r="L516" s="479"/>
    </row>
    <row r="517" spans="1:12">
      <c r="A517" s="487" t="s">
        <v>32</v>
      </c>
      <c r="B517" s="488" t="s">
        <v>3888</v>
      </c>
      <c r="C517" s="487" t="s">
        <v>3502</v>
      </c>
      <c r="D517" s="489">
        <v>30</v>
      </c>
      <c r="E517" s="489"/>
      <c r="F517" s="489"/>
      <c r="G517" s="489"/>
      <c r="H517" s="489"/>
      <c r="I517" s="489"/>
      <c r="J517" s="489"/>
      <c r="K517" s="479"/>
      <c r="L517" s="479"/>
    </row>
    <row r="518" spans="1:12">
      <c r="A518" s="481" t="s">
        <v>32</v>
      </c>
      <c r="B518" s="482" t="s">
        <v>3921</v>
      </c>
      <c r="C518" s="481" t="s">
        <v>32</v>
      </c>
      <c r="D518" s="483"/>
      <c r="E518" s="483"/>
      <c r="F518" s="483"/>
      <c r="G518" s="483"/>
      <c r="H518" s="483"/>
      <c r="I518" s="483"/>
      <c r="J518" s="483"/>
      <c r="K518" s="479"/>
      <c r="L518" s="479"/>
    </row>
    <row r="519" spans="1:12">
      <c r="A519" s="487" t="s">
        <v>32</v>
      </c>
      <c r="B519" s="488" t="s">
        <v>32</v>
      </c>
      <c r="C519" s="487" t="s">
        <v>32</v>
      </c>
      <c r="D519" s="490"/>
      <c r="E519" s="490"/>
      <c r="F519" s="490"/>
      <c r="G519" s="490"/>
      <c r="H519" s="490"/>
      <c r="I519" s="490"/>
      <c r="J519" s="490"/>
      <c r="K519" s="479"/>
      <c r="L519" s="479"/>
    </row>
    <row r="520" spans="1:12">
      <c r="A520" s="481" t="s">
        <v>32</v>
      </c>
      <c r="B520" s="482" t="s">
        <v>3922</v>
      </c>
      <c r="C520" s="481" t="s">
        <v>32</v>
      </c>
      <c r="D520" s="483"/>
      <c r="E520" s="483"/>
      <c r="F520" s="483"/>
      <c r="G520" s="483"/>
      <c r="H520" s="483"/>
      <c r="I520" s="483"/>
      <c r="J520" s="483"/>
      <c r="K520" s="479"/>
      <c r="L520" s="479"/>
    </row>
    <row r="521" spans="1:12">
      <c r="A521" s="484" t="s">
        <v>32</v>
      </c>
      <c r="B521" s="485" t="s">
        <v>3894</v>
      </c>
      <c r="C521" s="484" t="s">
        <v>32</v>
      </c>
      <c r="D521" s="492"/>
      <c r="E521" s="492"/>
      <c r="F521" s="492"/>
      <c r="G521" s="492"/>
      <c r="H521" s="492"/>
      <c r="I521" s="492"/>
      <c r="J521" s="492"/>
      <c r="K521" s="479"/>
      <c r="L521" s="479"/>
    </row>
    <row r="522" spans="1:12">
      <c r="A522" s="487" t="s">
        <v>3923</v>
      </c>
      <c r="B522" s="488" t="s">
        <v>3896</v>
      </c>
      <c r="C522" s="487" t="s">
        <v>2686</v>
      </c>
      <c r="D522" s="489">
        <v>1</v>
      </c>
      <c r="E522" s="489"/>
      <c r="F522" s="489"/>
      <c r="G522" s="489"/>
      <c r="H522" s="489"/>
      <c r="I522" s="489"/>
      <c r="J522" s="489"/>
      <c r="K522" s="479"/>
      <c r="L522" s="479"/>
    </row>
    <row r="523" spans="1:12">
      <c r="A523" s="484" t="s">
        <v>32</v>
      </c>
      <c r="B523" s="485" t="s">
        <v>3897</v>
      </c>
      <c r="C523" s="484" t="s">
        <v>32</v>
      </c>
      <c r="D523" s="492"/>
      <c r="E523" s="492"/>
      <c r="F523" s="492"/>
      <c r="G523" s="492"/>
      <c r="H523" s="492"/>
      <c r="I523" s="492"/>
      <c r="J523" s="492"/>
      <c r="K523" s="479"/>
      <c r="L523" s="479"/>
    </row>
    <row r="524" spans="1:12">
      <c r="A524" s="487" t="s">
        <v>3924</v>
      </c>
      <c r="B524" s="488" t="s">
        <v>3899</v>
      </c>
      <c r="C524" s="487" t="s">
        <v>2686</v>
      </c>
      <c r="D524" s="489">
        <v>1</v>
      </c>
      <c r="E524" s="489"/>
      <c r="F524" s="489"/>
      <c r="G524" s="489"/>
      <c r="H524" s="489"/>
      <c r="I524" s="489"/>
      <c r="J524" s="489"/>
      <c r="K524" s="479"/>
      <c r="L524" s="479"/>
    </row>
    <row r="525" spans="1:12">
      <c r="A525" s="484" t="s">
        <v>32</v>
      </c>
      <c r="B525" s="485" t="s">
        <v>3900</v>
      </c>
      <c r="C525" s="484" t="s">
        <v>32</v>
      </c>
      <c r="D525" s="492"/>
      <c r="E525" s="492"/>
      <c r="F525" s="492"/>
      <c r="G525" s="492"/>
      <c r="H525" s="492"/>
      <c r="I525" s="492"/>
      <c r="J525" s="492"/>
      <c r="K525" s="479"/>
      <c r="L525" s="479"/>
    </row>
    <row r="526" spans="1:12">
      <c r="A526" s="487" t="s">
        <v>3925</v>
      </c>
      <c r="B526" s="488" t="s">
        <v>3902</v>
      </c>
      <c r="C526" s="487" t="s">
        <v>2686</v>
      </c>
      <c r="D526" s="489">
        <v>1</v>
      </c>
      <c r="E526" s="489"/>
      <c r="F526" s="489"/>
      <c r="G526" s="489"/>
      <c r="H526" s="489"/>
      <c r="I526" s="489"/>
      <c r="J526" s="489"/>
      <c r="K526" s="479"/>
      <c r="L526" s="479"/>
    </row>
    <row r="527" spans="1:12">
      <c r="A527" s="484" t="s">
        <v>32</v>
      </c>
      <c r="B527" s="485" t="s">
        <v>3881</v>
      </c>
      <c r="C527" s="484" t="s">
        <v>32</v>
      </c>
      <c r="D527" s="492"/>
      <c r="E527" s="492"/>
      <c r="F527" s="492"/>
      <c r="G527" s="492"/>
      <c r="H527" s="492"/>
      <c r="I527" s="492"/>
      <c r="J527" s="492"/>
      <c r="K527" s="479"/>
      <c r="L527" s="479"/>
    </row>
    <row r="528" spans="1:12">
      <c r="A528" s="487" t="s">
        <v>3926</v>
      </c>
      <c r="B528" s="488" t="s">
        <v>3883</v>
      </c>
      <c r="C528" s="487" t="s">
        <v>2686</v>
      </c>
      <c r="D528" s="489">
        <v>1</v>
      </c>
      <c r="E528" s="489"/>
      <c r="F528" s="489"/>
      <c r="G528" s="489"/>
      <c r="H528" s="489"/>
      <c r="I528" s="489"/>
      <c r="J528" s="489"/>
      <c r="K528" s="479"/>
      <c r="L528" s="479"/>
    </row>
    <row r="529" spans="1:12">
      <c r="A529" s="484" t="s">
        <v>32</v>
      </c>
      <c r="B529" s="485" t="s">
        <v>3878</v>
      </c>
      <c r="C529" s="484" t="s">
        <v>32</v>
      </c>
      <c r="D529" s="492"/>
      <c r="E529" s="492"/>
      <c r="F529" s="492"/>
      <c r="G529" s="492"/>
      <c r="H529" s="492"/>
      <c r="I529" s="492"/>
      <c r="J529" s="492"/>
      <c r="K529" s="479"/>
      <c r="L529" s="479"/>
    </row>
    <row r="530" spans="1:12" ht="24">
      <c r="A530" s="487" t="s">
        <v>3927</v>
      </c>
      <c r="B530" s="488" t="s">
        <v>3880</v>
      </c>
      <c r="C530" s="487" t="s">
        <v>2686</v>
      </c>
      <c r="D530" s="489">
        <v>1</v>
      </c>
      <c r="E530" s="489"/>
      <c r="F530" s="489"/>
      <c r="G530" s="489"/>
      <c r="H530" s="489"/>
      <c r="I530" s="489"/>
      <c r="J530" s="489"/>
      <c r="K530" s="479"/>
      <c r="L530" s="479"/>
    </row>
    <row r="531" spans="1:12" ht="27">
      <c r="A531" s="484" t="s">
        <v>32</v>
      </c>
      <c r="B531" s="485" t="s">
        <v>3905</v>
      </c>
      <c r="C531" s="484" t="s">
        <v>32</v>
      </c>
      <c r="D531" s="492"/>
      <c r="E531" s="492"/>
      <c r="F531" s="492"/>
      <c r="G531" s="492"/>
      <c r="H531" s="492"/>
      <c r="I531" s="492"/>
      <c r="J531" s="492"/>
      <c r="K531" s="479"/>
      <c r="L531" s="479"/>
    </row>
    <row r="532" spans="1:12">
      <c r="A532" s="487" t="s">
        <v>32</v>
      </c>
      <c r="B532" s="488" t="s">
        <v>3887</v>
      </c>
      <c r="C532" s="487" t="s">
        <v>3502</v>
      </c>
      <c r="D532" s="489">
        <v>30</v>
      </c>
      <c r="E532" s="489"/>
      <c r="F532" s="489"/>
      <c r="G532" s="489"/>
      <c r="H532" s="489"/>
      <c r="I532" s="489"/>
      <c r="J532" s="489"/>
      <c r="K532" s="479"/>
      <c r="L532" s="479"/>
    </row>
    <row r="533" spans="1:12">
      <c r="A533" s="487" t="s">
        <v>32</v>
      </c>
      <c r="B533" s="488" t="s">
        <v>3888</v>
      </c>
      <c r="C533" s="487" t="s">
        <v>3502</v>
      </c>
      <c r="D533" s="489">
        <v>30</v>
      </c>
      <c r="E533" s="489"/>
      <c r="F533" s="489"/>
      <c r="G533" s="489"/>
      <c r="H533" s="489"/>
      <c r="I533" s="489"/>
      <c r="J533" s="489"/>
      <c r="K533" s="479"/>
      <c r="L533" s="479"/>
    </row>
    <row r="534" spans="1:12">
      <c r="A534" s="481" t="s">
        <v>32</v>
      </c>
      <c r="B534" s="482" t="s">
        <v>3921</v>
      </c>
      <c r="C534" s="481" t="s">
        <v>32</v>
      </c>
      <c r="D534" s="483"/>
      <c r="E534" s="483"/>
      <c r="F534" s="483"/>
      <c r="G534" s="483"/>
      <c r="H534" s="483"/>
      <c r="I534" s="483"/>
      <c r="J534" s="483"/>
      <c r="K534" s="479"/>
      <c r="L534" s="479"/>
    </row>
    <row r="535" spans="1:12">
      <c r="A535" s="487" t="s">
        <v>32</v>
      </c>
      <c r="B535" s="488" t="s">
        <v>32</v>
      </c>
      <c r="C535" s="487" t="s">
        <v>32</v>
      </c>
      <c r="D535" s="490"/>
      <c r="E535" s="490"/>
      <c r="F535" s="490"/>
      <c r="G535" s="490"/>
      <c r="H535" s="490"/>
      <c r="I535" s="490"/>
      <c r="J535" s="490"/>
      <c r="K535" s="479"/>
      <c r="L535" s="479"/>
    </row>
    <row r="536" spans="1:12">
      <c r="A536" s="481" t="s">
        <v>32</v>
      </c>
      <c r="B536" s="482" t="s">
        <v>3928</v>
      </c>
      <c r="C536" s="481" t="s">
        <v>32</v>
      </c>
      <c r="D536" s="483"/>
      <c r="E536" s="483"/>
      <c r="F536" s="483"/>
      <c r="G536" s="483"/>
      <c r="H536" s="483"/>
      <c r="I536" s="483"/>
      <c r="J536" s="483"/>
      <c r="K536" s="479"/>
      <c r="L536" s="479"/>
    </row>
    <row r="537" spans="1:12">
      <c r="A537" s="487" t="s">
        <v>32</v>
      </c>
      <c r="B537" s="488" t="s">
        <v>3929</v>
      </c>
      <c r="C537" s="487" t="s">
        <v>32</v>
      </c>
      <c r="D537" s="489"/>
      <c r="E537" s="489"/>
      <c r="F537" s="489"/>
      <c r="G537" s="489"/>
      <c r="H537" s="489"/>
      <c r="I537" s="489"/>
      <c r="J537" s="489"/>
      <c r="K537" s="479"/>
      <c r="L537" s="479"/>
    </row>
    <row r="538" spans="1:12">
      <c r="A538" s="487" t="s">
        <v>32</v>
      </c>
      <c r="B538" s="488" t="s">
        <v>3930</v>
      </c>
      <c r="C538" s="487" t="s">
        <v>2733</v>
      </c>
      <c r="D538" s="489">
        <v>1</v>
      </c>
      <c r="E538" s="489"/>
      <c r="F538" s="489"/>
      <c r="G538" s="489"/>
      <c r="H538" s="489"/>
      <c r="I538" s="489"/>
      <c r="J538" s="489"/>
      <c r="K538" s="479"/>
      <c r="L538" s="479"/>
    </row>
    <row r="539" spans="1:12">
      <c r="A539" s="487" t="s">
        <v>32</v>
      </c>
      <c r="B539" s="488" t="s">
        <v>3931</v>
      </c>
      <c r="C539" s="487" t="s">
        <v>2733</v>
      </c>
      <c r="D539" s="489">
        <v>1</v>
      </c>
      <c r="E539" s="489"/>
      <c r="F539" s="489"/>
      <c r="G539" s="489"/>
      <c r="H539" s="489"/>
      <c r="I539" s="489"/>
      <c r="J539" s="489"/>
      <c r="K539" s="479"/>
      <c r="L539" s="479"/>
    </row>
    <row r="540" spans="1:12">
      <c r="A540" s="487" t="s">
        <v>32</v>
      </c>
      <c r="B540" s="488" t="s">
        <v>3932</v>
      </c>
      <c r="C540" s="487" t="s">
        <v>2733</v>
      </c>
      <c r="D540" s="489">
        <v>1</v>
      </c>
      <c r="E540" s="489"/>
      <c r="F540" s="489"/>
      <c r="G540" s="489"/>
      <c r="H540" s="489"/>
      <c r="I540" s="489"/>
      <c r="J540" s="489"/>
      <c r="K540" s="479"/>
      <c r="L540" s="479"/>
    </row>
    <row r="541" spans="1:12">
      <c r="A541" s="481" t="s">
        <v>32</v>
      </c>
      <c r="B541" s="482" t="s">
        <v>3933</v>
      </c>
      <c r="C541" s="481" t="s">
        <v>32</v>
      </c>
      <c r="D541" s="483"/>
      <c r="E541" s="483"/>
      <c r="F541" s="483"/>
      <c r="G541" s="483"/>
      <c r="H541" s="483"/>
      <c r="I541" s="483"/>
      <c r="J541" s="483"/>
      <c r="K541" s="479"/>
      <c r="L541" s="479"/>
    </row>
    <row r="542" spans="1:12">
      <c r="A542" s="487" t="s">
        <v>32</v>
      </c>
      <c r="B542" s="488" t="s">
        <v>32</v>
      </c>
      <c r="C542" s="487" t="s">
        <v>32</v>
      </c>
      <c r="D542" s="489"/>
      <c r="E542" s="489"/>
      <c r="F542" s="489"/>
      <c r="G542" s="489"/>
      <c r="H542" s="489"/>
      <c r="I542" s="489"/>
      <c r="J542" s="489"/>
      <c r="K542" s="479"/>
      <c r="L542" s="479"/>
    </row>
    <row r="543" spans="1:12">
      <c r="A543" s="481" t="s">
        <v>32</v>
      </c>
      <c r="B543" s="482" t="s">
        <v>2537</v>
      </c>
      <c r="C543" s="481" t="s">
        <v>32</v>
      </c>
      <c r="D543" s="483"/>
      <c r="E543" s="483"/>
      <c r="F543" s="483"/>
      <c r="G543" s="483"/>
      <c r="H543" s="483"/>
      <c r="I543" s="483"/>
      <c r="J543" s="483"/>
      <c r="K543" s="479"/>
      <c r="L543" s="479"/>
    </row>
    <row r="544" spans="1:12">
      <c r="A544" s="484" t="s">
        <v>32</v>
      </c>
      <c r="B544" s="485" t="s">
        <v>3934</v>
      </c>
      <c r="C544" s="484" t="s">
        <v>32</v>
      </c>
      <c r="D544" s="492"/>
      <c r="E544" s="492"/>
      <c r="F544" s="492"/>
      <c r="G544" s="492"/>
      <c r="H544" s="492"/>
      <c r="I544" s="492"/>
      <c r="J544" s="492"/>
      <c r="K544" s="479"/>
      <c r="L544" s="479"/>
    </row>
    <row r="545" spans="1:12">
      <c r="A545" s="487" t="s">
        <v>32</v>
      </c>
      <c r="B545" s="488" t="s">
        <v>3935</v>
      </c>
      <c r="C545" s="487" t="s">
        <v>3936</v>
      </c>
      <c r="D545" s="489">
        <v>18</v>
      </c>
      <c r="E545" s="489"/>
      <c r="F545" s="489"/>
      <c r="G545" s="489"/>
      <c r="H545" s="489"/>
      <c r="I545" s="489"/>
      <c r="J545" s="489"/>
      <c r="K545" s="479"/>
      <c r="L545" s="479"/>
    </row>
    <row r="546" spans="1:12">
      <c r="A546" s="487" t="s">
        <v>32</v>
      </c>
      <c r="B546" s="488" t="s">
        <v>3937</v>
      </c>
      <c r="C546" s="487" t="s">
        <v>3936</v>
      </c>
      <c r="D546" s="489">
        <v>48</v>
      </c>
      <c r="E546" s="489"/>
      <c r="F546" s="489"/>
      <c r="G546" s="489"/>
      <c r="H546" s="489"/>
      <c r="I546" s="489"/>
      <c r="J546" s="489"/>
      <c r="K546" s="479"/>
      <c r="L546" s="479"/>
    </row>
    <row r="547" spans="1:12">
      <c r="A547" s="487" t="s">
        <v>32</v>
      </c>
      <c r="B547" s="488" t="s">
        <v>3938</v>
      </c>
      <c r="C547" s="487" t="s">
        <v>3936</v>
      </c>
      <c r="D547" s="489">
        <v>24</v>
      </c>
      <c r="E547" s="489"/>
      <c r="F547" s="489"/>
      <c r="G547" s="489"/>
      <c r="H547" s="489"/>
      <c r="I547" s="489"/>
      <c r="J547" s="489"/>
      <c r="K547" s="479"/>
      <c r="L547" s="479"/>
    </row>
    <row r="548" spans="1:12">
      <c r="A548" s="487" t="s">
        <v>32</v>
      </c>
      <c r="B548" s="488" t="s">
        <v>3939</v>
      </c>
      <c r="C548" s="487" t="s">
        <v>3936</v>
      </c>
      <c r="D548" s="489">
        <v>6</v>
      </c>
      <c r="E548" s="489"/>
      <c r="F548" s="489"/>
      <c r="G548" s="489"/>
      <c r="H548" s="489"/>
      <c r="I548" s="489"/>
      <c r="J548" s="489"/>
      <c r="K548" s="479"/>
      <c r="L548" s="479"/>
    </row>
    <row r="549" spans="1:12">
      <c r="A549" s="487" t="s">
        <v>32</v>
      </c>
      <c r="B549" s="488" t="s">
        <v>3940</v>
      </c>
      <c r="C549" s="487" t="s">
        <v>3936</v>
      </c>
      <c r="D549" s="489">
        <v>6</v>
      </c>
      <c r="E549" s="489"/>
      <c r="F549" s="489"/>
      <c r="G549" s="489"/>
      <c r="H549" s="489"/>
      <c r="I549" s="489"/>
      <c r="J549" s="489"/>
      <c r="K549" s="479"/>
      <c r="L549" s="479"/>
    </row>
    <row r="550" spans="1:12">
      <c r="A550" s="487" t="s">
        <v>32</v>
      </c>
      <c r="B550" s="488" t="s">
        <v>3939</v>
      </c>
      <c r="C550" s="487" t="s">
        <v>3936</v>
      </c>
      <c r="D550" s="489">
        <v>6</v>
      </c>
      <c r="E550" s="489"/>
      <c r="F550" s="489"/>
      <c r="G550" s="489"/>
      <c r="H550" s="489"/>
      <c r="I550" s="489"/>
      <c r="J550" s="489"/>
      <c r="K550" s="479"/>
      <c r="L550" s="479"/>
    </row>
    <row r="551" spans="1:12">
      <c r="A551" s="487" t="s">
        <v>32</v>
      </c>
      <c r="B551" s="488" t="s">
        <v>3941</v>
      </c>
      <c r="C551" s="487" t="s">
        <v>3936</v>
      </c>
      <c r="D551" s="489">
        <v>24</v>
      </c>
      <c r="E551" s="489"/>
      <c r="F551" s="489"/>
      <c r="G551" s="489"/>
      <c r="H551" s="489"/>
      <c r="I551" s="489"/>
      <c r="J551" s="489"/>
      <c r="K551" s="479"/>
      <c r="L551" s="479"/>
    </row>
    <row r="552" spans="1:12">
      <c r="A552" s="487" t="s">
        <v>32</v>
      </c>
      <c r="B552" s="488" t="s">
        <v>3942</v>
      </c>
      <c r="C552" s="487" t="s">
        <v>3936</v>
      </c>
      <c r="D552" s="489">
        <v>48</v>
      </c>
      <c r="E552" s="489"/>
      <c r="F552" s="489"/>
      <c r="G552" s="489"/>
      <c r="H552" s="489"/>
      <c r="I552" s="489"/>
      <c r="J552" s="489"/>
      <c r="K552" s="479"/>
      <c r="L552" s="479"/>
    </row>
    <row r="553" spans="1:12">
      <c r="A553" s="487" t="s">
        <v>32</v>
      </c>
      <c r="B553" s="488" t="s">
        <v>3939</v>
      </c>
      <c r="C553" s="487" t="s">
        <v>3936</v>
      </c>
      <c r="D553" s="489">
        <v>3</v>
      </c>
      <c r="E553" s="489"/>
      <c r="F553" s="489"/>
      <c r="G553" s="489"/>
      <c r="H553" s="489"/>
      <c r="I553" s="489"/>
      <c r="J553" s="489"/>
      <c r="K553" s="479"/>
      <c r="L553" s="479"/>
    </row>
    <row r="554" spans="1:12">
      <c r="A554" s="487" t="s">
        <v>32</v>
      </c>
      <c r="B554" s="488" t="s">
        <v>3943</v>
      </c>
      <c r="C554" s="487" t="s">
        <v>3944</v>
      </c>
      <c r="D554" s="489">
        <v>1</v>
      </c>
      <c r="E554" s="489"/>
      <c r="F554" s="489"/>
      <c r="G554" s="489"/>
      <c r="H554" s="489"/>
      <c r="I554" s="489"/>
      <c r="J554" s="489"/>
      <c r="K554" s="479"/>
      <c r="L554" s="479"/>
    </row>
    <row r="555" spans="1:12">
      <c r="A555" s="487" t="s">
        <v>32</v>
      </c>
      <c r="B555" s="488" t="s">
        <v>3945</v>
      </c>
      <c r="C555" s="487" t="s">
        <v>3944</v>
      </c>
      <c r="D555" s="489">
        <v>1</v>
      </c>
      <c r="E555" s="489"/>
      <c r="F555" s="489"/>
      <c r="G555" s="489"/>
      <c r="H555" s="489"/>
      <c r="I555" s="489"/>
      <c r="J555" s="489"/>
      <c r="K555" s="479"/>
      <c r="L555" s="479"/>
    </row>
    <row r="556" spans="1:12">
      <c r="A556" s="487" t="s">
        <v>32</v>
      </c>
      <c r="B556" s="488" t="s">
        <v>3946</v>
      </c>
      <c r="C556" s="487" t="s">
        <v>32</v>
      </c>
      <c r="D556" s="489"/>
      <c r="E556" s="489"/>
      <c r="F556" s="489"/>
      <c r="G556" s="489"/>
      <c r="H556" s="489"/>
      <c r="I556" s="489"/>
      <c r="J556" s="489"/>
      <c r="K556" s="479"/>
      <c r="L556" s="479"/>
    </row>
    <row r="557" spans="1:12">
      <c r="A557" s="481" t="s">
        <v>32</v>
      </c>
      <c r="B557" s="482" t="s">
        <v>3947</v>
      </c>
      <c r="C557" s="481" t="s">
        <v>32</v>
      </c>
      <c r="D557" s="483"/>
      <c r="E557" s="483"/>
      <c r="F557" s="483"/>
      <c r="G557" s="483"/>
      <c r="H557" s="483"/>
      <c r="I557" s="483"/>
      <c r="J557" s="483"/>
      <c r="K557" s="479"/>
      <c r="L557" s="479"/>
    </row>
    <row r="558" spans="1:12">
      <c r="A558" s="493"/>
      <c r="B558" s="494"/>
      <c r="C558" s="493"/>
      <c r="D558" s="495"/>
      <c r="E558" s="495"/>
      <c r="F558" s="495"/>
      <c r="G558" s="495"/>
      <c r="H558" s="495"/>
      <c r="I558" s="495"/>
      <c r="J558" s="495"/>
      <c r="K558" s="479"/>
      <c r="L558" s="479"/>
    </row>
    <row r="559" spans="1:12">
      <c r="A559" s="481"/>
      <c r="B559" s="482" t="s">
        <v>3948</v>
      </c>
      <c r="C559" s="481"/>
      <c r="D559" s="483"/>
      <c r="E559" s="483"/>
      <c r="F559" s="483"/>
      <c r="G559" s="483"/>
      <c r="H559" s="483"/>
      <c r="I559" s="483"/>
      <c r="J559" s="483"/>
      <c r="K559" s="479"/>
      <c r="L559" s="479"/>
    </row>
    <row r="560" spans="1:12">
      <c r="A560" s="487" t="s">
        <v>32</v>
      </c>
      <c r="B560" s="488" t="s">
        <v>32</v>
      </c>
      <c r="C560" s="487" t="s">
        <v>32</v>
      </c>
      <c r="D560" s="489"/>
      <c r="E560" s="489"/>
      <c r="F560" s="489"/>
      <c r="G560" s="489"/>
      <c r="H560" s="489"/>
      <c r="I560" s="489"/>
      <c r="J560" s="489"/>
      <c r="K560" s="479"/>
      <c r="L560" s="479"/>
    </row>
    <row r="561" spans="1:12">
      <c r="A561" s="487" t="s">
        <v>32</v>
      </c>
      <c r="B561" s="488" t="s">
        <v>3949</v>
      </c>
      <c r="C561" s="487" t="s">
        <v>32</v>
      </c>
      <c r="D561" s="489"/>
      <c r="E561" s="489"/>
      <c r="F561" s="489"/>
      <c r="G561" s="489"/>
      <c r="H561" s="489"/>
      <c r="I561" s="489"/>
      <c r="J561" s="489"/>
      <c r="K561" s="479"/>
      <c r="L561" s="479"/>
    </row>
    <row r="562" spans="1:12">
      <c r="A562" s="487" t="s">
        <v>32</v>
      </c>
      <c r="B562" s="488" t="s">
        <v>3950</v>
      </c>
      <c r="C562" s="487" t="s">
        <v>32</v>
      </c>
      <c r="D562" s="489"/>
      <c r="E562" s="489"/>
      <c r="F562" s="489"/>
      <c r="G562" s="489"/>
      <c r="H562" s="489"/>
      <c r="I562" s="489"/>
      <c r="J562" s="489"/>
      <c r="K562" s="479"/>
      <c r="L562" s="479"/>
    </row>
    <row r="563" spans="1:12">
      <c r="A563" s="487" t="s">
        <v>32</v>
      </c>
      <c r="B563" s="488" t="s">
        <v>32</v>
      </c>
      <c r="C563" s="487" t="s">
        <v>32</v>
      </c>
      <c r="D563" s="490"/>
      <c r="E563" s="490"/>
      <c r="F563" s="490"/>
      <c r="G563" s="490"/>
      <c r="H563" s="490"/>
      <c r="I563" s="490"/>
      <c r="J563" s="490"/>
      <c r="K563" s="479"/>
      <c r="L563" s="479"/>
    </row>
    <row r="564" spans="1:12">
      <c r="A564" s="487" t="s">
        <v>32</v>
      </c>
      <c r="B564" s="488" t="s">
        <v>32</v>
      </c>
      <c r="C564" s="487" t="s">
        <v>32</v>
      </c>
      <c r="D564" s="490"/>
      <c r="E564" s="490"/>
      <c r="F564" s="490"/>
      <c r="G564" s="490"/>
      <c r="H564" s="490"/>
      <c r="I564" s="490"/>
      <c r="J564" s="490"/>
      <c r="K564" s="479"/>
      <c r="L564" s="479"/>
    </row>
    <row r="565" spans="1:12">
      <c r="A565" s="487" t="s">
        <v>32</v>
      </c>
      <c r="B565" s="488" t="s">
        <v>32</v>
      </c>
      <c r="C565" s="487" t="s">
        <v>32</v>
      </c>
      <c r="D565" s="490"/>
      <c r="E565" s="490"/>
      <c r="F565" s="490"/>
      <c r="G565" s="490"/>
      <c r="H565" s="490"/>
      <c r="I565" s="490"/>
      <c r="J565" s="490"/>
      <c r="K565" s="479"/>
      <c r="L565" s="479"/>
    </row>
    <row r="566" spans="1:12">
      <c r="A566" s="487" t="s">
        <v>32</v>
      </c>
      <c r="B566" s="488" t="s">
        <v>32</v>
      </c>
      <c r="C566" s="487" t="s">
        <v>32</v>
      </c>
      <c r="D566" s="490"/>
      <c r="E566" s="490"/>
      <c r="F566" s="490"/>
      <c r="G566" s="490"/>
      <c r="H566" s="490"/>
      <c r="I566" s="490"/>
      <c r="J566" s="490"/>
      <c r="K566" s="479"/>
      <c r="L566" s="479"/>
    </row>
    <row r="567" spans="1:12">
      <c r="A567" s="487" t="s">
        <v>32</v>
      </c>
      <c r="B567" s="488" t="s">
        <v>32</v>
      </c>
      <c r="C567" s="487" t="s">
        <v>32</v>
      </c>
      <c r="D567" s="490"/>
      <c r="E567" s="490"/>
      <c r="F567" s="490"/>
      <c r="G567" s="490"/>
      <c r="H567" s="490"/>
      <c r="I567" s="490"/>
      <c r="J567" s="490"/>
      <c r="K567" s="479"/>
      <c r="L567" s="479"/>
    </row>
    <row r="568" spans="1:12">
      <c r="A568" s="487" t="s">
        <v>32</v>
      </c>
      <c r="B568" s="488" t="s">
        <v>32</v>
      </c>
      <c r="C568" s="487" t="s">
        <v>32</v>
      </c>
      <c r="D568" s="490"/>
      <c r="E568" s="490"/>
      <c r="F568" s="490"/>
      <c r="G568" s="490"/>
      <c r="H568" s="490"/>
      <c r="I568" s="490"/>
      <c r="J568" s="490"/>
      <c r="K568" s="479"/>
      <c r="L568" s="479"/>
    </row>
    <row r="569" spans="1:12">
      <c r="A569" s="487" t="s">
        <v>32</v>
      </c>
      <c r="B569" s="488" t="s">
        <v>32</v>
      </c>
      <c r="C569" s="487" t="s">
        <v>32</v>
      </c>
      <c r="D569" s="490"/>
      <c r="E569" s="490"/>
      <c r="F569" s="490"/>
      <c r="G569" s="490"/>
      <c r="H569" s="490"/>
      <c r="I569" s="490"/>
      <c r="J569" s="490"/>
      <c r="K569" s="479"/>
      <c r="L569" s="479"/>
    </row>
    <row r="570" spans="1:12">
      <c r="A570" s="487" t="s">
        <v>32</v>
      </c>
      <c r="B570" s="488" t="s">
        <v>32</v>
      </c>
      <c r="C570" s="487" t="s">
        <v>32</v>
      </c>
      <c r="D570" s="490"/>
      <c r="E570" s="490"/>
      <c r="F570" s="490"/>
      <c r="G570" s="490"/>
      <c r="H570" s="490"/>
      <c r="I570" s="490"/>
      <c r="J570" s="490"/>
      <c r="K570" s="479"/>
      <c r="L570" s="479"/>
    </row>
    <row r="571" spans="1:12">
      <c r="A571" s="487" t="s">
        <v>32</v>
      </c>
      <c r="B571" s="488" t="s">
        <v>32</v>
      </c>
      <c r="C571" s="487" t="s">
        <v>32</v>
      </c>
      <c r="D571" s="490"/>
      <c r="E571" s="490"/>
      <c r="F571" s="490"/>
      <c r="G571" s="490"/>
      <c r="H571" s="490"/>
      <c r="I571" s="490"/>
      <c r="J571" s="490"/>
      <c r="K571" s="479"/>
      <c r="L571" s="479"/>
    </row>
    <row r="572" spans="1:12">
      <c r="A572" s="487" t="s">
        <v>32</v>
      </c>
      <c r="B572" s="488" t="s">
        <v>32</v>
      </c>
      <c r="C572" s="487" t="s">
        <v>32</v>
      </c>
      <c r="D572" s="490"/>
      <c r="E572" s="490"/>
      <c r="F572" s="490"/>
      <c r="G572" s="490"/>
      <c r="H572" s="490"/>
      <c r="I572" s="490"/>
      <c r="J572" s="490"/>
      <c r="K572" s="479"/>
      <c r="L572" s="479"/>
    </row>
    <row r="573" spans="1:12">
      <c r="A573" s="487" t="s">
        <v>32</v>
      </c>
      <c r="B573" s="488" t="s">
        <v>32</v>
      </c>
      <c r="C573" s="487" t="s">
        <v>32</v>
      </c>
      <c r="D573" s="489"/>
      <c r="E573" s="489"/>
      <c r="F573" s="489"/>
      <c r="G573" s="489"/>
      <c r="H573" s="489"/>
      <c r="I573" s="489"/>
      <c r="J573" s="489"/>
      <c r="K573" s="479"/>
      <c r="L573" s="479"/>
    </row>
  </sheetData>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F185-827C-4B6A-8582-892F8956FAC1}">
  <sheetPr>
    <pageSetUpPr fitToPage="1"/>
  </sheetPr>
  <dimension ref="A1:H1203"/>
  <sheetViews>
    <sheetView view="pageBreakPreview" topLeftCell="A79" zoomScale="110" zoomScaleNormal="100" zoomScaleSheetLayoutView="110" workbookViewId="0">
      <selection activeCell="D142" sqref="D142:D150"/>
    </sheetView>
  </sheetViews>
  <sheetFormatPr defaultRowHeight="14.4"/>
  <cols>
    <col min="1" max="1" width="8.28515625" style="499" customWidth="1"/>
    <col min="2" max="2" width="97.5703125" style="499" customWidth="1"/>
    <col min="3" max="3" width="8.42578125" style="501" customWidth="1"/>
    <col min="4" max="4" width="10.140625" style="502" bestFit="1" customWidth="1"/>
    <col min="5" max="5" width="17.140625" style="503" customWidth="1"/>
    <col min="6" max="6" width="23.28515625" style="503" customWidth="1"/>
    <col min="7" max="7" width="20" style="504" customWidth="1"/>
    <col min="8" max="8" width="13.7109375" style="501" bestFit="1" customWidth="1"/>
    <col min="9" max="252" width="9.140625" style="501"/>
    <col min="253" max="253" width="8.28515625" style="501" customWidth="1"/>
    <col min="254" max="254" width="97.5703125" style="501" customWidth="1"/>
    <col min="255" max="255" width="8.42578125" style="501" customWidth="1"/>
    <col min="256" max="256" width="10.140625" style="501" bestFit="1" customWidth="1"/>
    <col min="257" max="257" width="17.140625" style="501" customWidth="1"/>
    <col min="258" max="258" width="23.28515625" style="501" customWidth="1"/>
    <col min="259" max="259" width="20" style="501" customWidth="1"/>
    <col min="260" max="260" width="17.140625" style="501" customWidth="1"/>
    <col min="261" max="261" width="23.28515625" style="501" customWidth="1"/>
    <col min="262" max="262" width="16.140625" style="501" customWidth="1"/>
    <col min="263" max="263" width="19.140625" style="501" customWidth="1"/>
    <col min="264" max="264" width="13.7109375" style="501" bestFit="1" customWidth="1"/>
    <col min="265" max="508" width="9.140625" style="501"/>
    <col min="509" max="509" width="8.28515625" style="501" customWidth="1"/>
    <col min="510" max="510" width="97.5703125" style="501" customWidth="1"/>
    <col min="511" max="511" width="8.42578125" style="501" customWidth="1"/>
    <col min="512" max="512" width="10.140625" style="501" bestFit="1" customWidth="1"/>
    <col min="513" max="513" width="17.140625" style="501" customWidth="1"/>
    <col min="514" max="514" width="23.28515625" style="501" customWidth="1"/>
    <col min="515" max="515" width="20" style="501" customWidth="1"/>
    <col min="516" max="516" width="17.140625" style="501" customWidth="1"/>
    <col min="517" max="517" width="23.28515625" style="501" customWidth="1"/>
    <col min="518" max="518" width="16.140625" style="501" customWidth="1"/>
    <col min="519" max="519" width="19.140625" style="501" customWidth="1"/>
    <col min="520" max="520" width="13.7109375" style="501" bestFit="1" customWidth="1"/>
    <col min="521" max="764" width="9.140625" style="501"/>
    <col min="765" max="765" width="8.28515625" style="501" customWidth="1"/>
    <col min="766" max="766" width="97.5703125" style="501" customWidth="1"/>
    <col min="767" max="767" width="8.42578125" style="501" customWidth="1"/>
    <col min="768" max="768" width="10.140625" style="501" bestFit="1" customWidth="1"/>
    <col min="769" max="769" width="17.140625" style="501" customWidth="1"/>
    <col min="770" max="770" width="23.28515625" style="501" customWidth="1"/>
    <col min="771" max="771" width="20" style="501" customWidth="1"/>
    <col min="772" max="772" width="17.140625" style="501" customWidth="1"/>
    <col min="773" max="773" width="23.28515625" style="501" customWidth="1"/>
    <col min="774" max="774" width="16.140625" style="501" customWidth="1"/>
    <col min="775" max="775" width="19.140625" style="501" customWidth="1"/>
    <col min="776" max="776" width="13.7109375" style="501" bestFit="1" customWidth="1"/>
    <col min="777" max="1020" width="9.140625" style="501"/>
    <col min="1021" max="1021" width="8.28515625" style="501" customWidth="1"/>
    <col min="1022" max="1022" width="97.5703125" style="501" customWidth="1"/>
    <col min="1023" max="1023" width="8.42578125" style="501" customWidth="1"/>
    <col min="1024" max="1024" width="10.140625" style="501" bestFit="1" customWidth="1"/>
    <col min="1025" max="1025" width="17.140625" style="501" customWidth="1"/>
    <col min="1026" max="1026" width="23.28515625" style="501" customWidth="1"/>
    <col min="1027" max="1027" width="20" style="501" customWidth="1"/>
    <col min="1028" max="1028" width="17.140625" style="501" customWidth="1"/>
    <col min="1029" max="1029" width="23.28515625" style="501" customWidth="1"/>
    <col min="1030" max="1030" width="16.140625" style="501" customWidth="1"/>
    <col min="1031" max="1031" width="19.140625" style="501" customWidth="1"/>
    <col min="1032" max="1032" width="13.7109375" style="501" bestFit="1" customWidth="1"/>
    <col min="1033" max="1276" width="9.140625" style="501"/>
    <col min="1277" max="1277" width="8.28515625" style="501" customWidth="1"/>
    <col min="1278" max="1278" width="97.5703125" style="501" customWidth="1"/>
    <col min="1279" max="1279" width="8.42578125" style="501" customWidth="1"/>
    <col min="1280" max="1280" width="10.140625" style="501" bestFit="1" customWidth="1"/>
    <col min="1281" max="1281" width="17.140625" style="501" customWidth="1"/>
    <col min="1282" max="1282" width="23.28515625" style="501" customWidth="1"/>
    <col min="1283" max="1283" width="20" style="501" customWidth="1"/>
    <col min="1284" max="1284" width="17.140625" style="501" customWidth="1"/>
    <col min="1285" max="1285" width="23.28515625" style="501" customWidth="1"/>
    <col min="1286" max="1286" width="16.140625" style="501" customWidth="1"/>
    <col min="1287" max="1287" width="19.140625" style="501" customWidth="1"/>
    <col min="1288" max="1288" width="13.7109375" style="501" bestFit="1" customWidth="1"/>
    <col min="1289" max="1532" width="9.140625" style="501"/>
    <col min="1533" max="1533" width="8.28515625" style="501" customWidth="1"/>
    <col min="1534" max="1534" width="97.5703125" style="501" customWidth="1"/>
    <col min="1535" max="1535" width="8.42578125" style="501" customWidth="1"/>
    <col min="1536" max="1536" width="10.140625" style="501" bestFit="1" customWidth="1"/>
    <col min="1537" max="1537" width="17.140625" style="501" customWidth="1"/>
    <col min="1538" max="1538" width="23.28515625" style="501" customWidth="1"/>
    <col min="1539" max="1539" width="20" style="501" customWidth="1"/>
    <col min="1540" max="1540" width="17.140625" style="501" customWidth="1"/>
    <col min="1541" max="1541" width="23.28515625" style="501" customWidth="1"/>
    <col min="1542" max="1542" width="16.140625" style="501" customWidth="1"/>
    <col min="1543" max="1543" width="19.140625" style="501" customWidth="1"/>
    <col min="1544" max="1544" width="13.7109375" style="501" bestFit="1" customWidth="1"/>
    <col min="1545" max="1788" width="9.140625" style="501"/>
    <col min="1789" max="1789" width="8.28515625" style="501" customWidth="1"/>
    <col min="1790" max="1790" width="97.5703125" style="501" customWidth="1"/>
    <col min="1791" max="1791" width="8.42578125" style="501" customWidth="1"/>
    <col min="1792" max="1792" width="10.140625" style="501" bestFit="1" customWidth="1"/>
    <col min="1793" max="1793" width="17.140625" style="501" customWidth="1"/>
    <col min="1794" max="1794" width="23.28515625" style="501" customWidth="1"/>
    <col min="1795" max="1795" width="20" style="501" customWidth="1"/>
    <col min="1796" max="1796" width="17.140625" style="501" customWidth="1"/>
    <col min="1797" max="1797" width="23.28515625" style="501" customWidth="1"/>
    <col min="1798" max="1798" width="16.140625" style="501" customWidth="1"/>
    <col min="1799" max="1799" width="19.140625" style="501" customWidth="1"/>
    <col min="1800" max="1800" width="13.7109375" style="501" bestFit="1" customWidth="1"/>
    <col min="1801" max="2044" width="9.140625" style="501"/>
    <col min="2045" max="2045" width="8.28515625" style="501" customWidth="1"/>
    <col min="2046" max="2046" width="97.5703125" style="501" customWidth="1"/>
    <col min="2047" max="2047" width="8.42578125" style="501" customWidth="1"/>
    <col min="2048" max="2048" width="10.140625" style="501" bestFit="1" customWidth="1"/>
    <col min="2049" max="2049" width="17.140625" style="501" customWidth="1"/>
    <col min="2050" max="2050" width="23.28515625" style="501" customWidth="1"/>
    <col min="2051" max="2051" width="20" style="501" customWidth="1"/>
    <col min="2052" max="2052" width="17.140625" style="501" customWidth="1"/>
    <col min="2053" max="2053" width="23.28515625" style="501" customWidth="1"/>
    <col min="2054" max="2054" width="16.140625" style="501" customWidth="1"/>
    <col min="2055" max="2055" width="19.140625" style="501" customWidth="1"/>
    <col min="2056" max="2056" width="13.7109375" style="501" bestFit="1" customWidth="1"/>
    <col min="2057" max="2300" width="9.140625" style="501"/>
    <col min="2301" max="2301" width="8.28515625" style="501" customWidth="1"/>
    <col min="2302" max="2302" width="97.5703125" style="501" customWidth="1"/>
    <col min="2303" max="2303" width="8.42578125" style="501" customWidth="1"/>
    <col min="2304" max="2304" width="10.140625" style="501" bestFit="1" customWidth="1"/>
    <col min="2305" max="2305" width="17.140625" style="501" customWidth="1"/>
    <col min="2306" max="2306" width="23.28515625" style="501" customWidth="1"/>
    <col min="2307" max="2307" width="20" style="501" customWidth="1"/>
    <col min="2308" max="2308" width="17.140625" style="501" customWidth="1"/>
    <col min="2309" max="2309" width="23.28515625" style="501" customWidth="1"/>
    <col min="2310" max="2310" width="16.140625" style="501" customWidth="1"/>
    <col min="2311" max="2311" width="19.140625" style="501" customWidth="1"/>
    <col min="2312" max="2312" width="13.7109375" style="501" bestFit="1" customWidth="1"/>
    <col min="2313" max="2556" width="9.140625" style="501"/>
    <col min="2557" max="2557" width="8.28515625" style="501" customWidth="1"/>
    <col min="2558" max="2558" width="97.5703125" style="501" customWidth="1"/>
    <col min="2559" max="2559" width="8.42578125" style="501" customWidth="1"/>
    <col min="2560" max="2560" width="10.140625" style="501" bestFit="1" customWidth="1"/>
    <col min="2561" max="2561" width="17.140625" style="501" customWidth="1"/>
    <col min="2562" max="2562" width="23.28515625" style="501" customWidth="1"/>
    <col min="2563" max="2563" width="20" style="501" customWidth="1"/>
    <col min="2564" max="2564" width="17.140625" style="501" customWidth="1"/>
    <col min="2565" max="2565" width="23.28515625" style="501" customWidth="1"/>
    <col min="2566" max="2566" width="16.140625" style="501" customWidth="1"/>
    <col min="2567" max="2567" width="19.140625" style="501" customWidth="1"/>
    <col min="2568" max="2568" width="13.7109375" style="501" bestFit="1" customWidth="1"/>
    <col min="2569" max="2812" width="9.140625" style="501"/>
    <col min="2813" max="2813" width="8.28515625" style="501" customWidth="1"/>
    <col min="2814" max="2814" width="97.5703125" style="501" customWidth="1"/>
    <col min="2815" max="2815" width="8.42578125" style="501" customWidth="1"/>
    <col min="2816" max="2816" width="10.140625" style="501" bestFit="1" customWidth="1"/>
    <col min="2817" max="2817" width="17.140625" style="501" customWidth="1"/>
    <col min="2818" max="2818" width="23.28515625" style="501" customWidth="1"/>
    <col min="2819" max="2819" width="20" style="501" customWidth="1"/>
    <col min="2820" max="2820" width="17.140625" style="501" customWidth="1"/>
    <col min="2821" max="2821" width="23.28515625" style="501" customWidth="1"/>
    <col min="2822" max="2822" width="16.140625" style="501" customWidth="1"/>
    <col min="2823" max="2823" width="19.140625" style="501" customWidth="1"/>
    <col min="2824" max="2824" width="13.7109375" style="501" bestFit="1" customWidth="1"/>
    <col min="2825" max="3068" width="9.140625" style="501"/>
    <col min="3069" max="3069" width="8.28515625" style="501" customWidth="1"/>
    <col min="3070" max="3070" width="97.5703125" style="501" customWidth="1"/>
    <col min="3071" max="3071" width="8.42578125" style="501" customWidth="1"/>
    <col min="3072" max="3072" width="10.140625" style="501" bestFit="1" customWidth="1"/>
    <col min="3073" max="3073" width="17.140625" style="501" customWidth="1"/>
    <col min="3074" max="3074" width="23.28515625" style="501" customWidth="1"/>
    <col min="3075" max="3075" width="20" style="501" customWidth="1"/>
    <col min="3076" max="3076" width="17.140625" style="501" customWidth="1"/>
    <col min="3077" max="3077" width="23.28515625" style="501" customWidth="1"/>
    <col min="3078" max="3078" width="16.140625" style="501" customWidth="1"/>
    <col min="3079" max="3079" width="19.140625" style="501" customWidth="1"/>
    <col min="3080" max="3080" width="13.7109375" style="501" bestFit="1" customWidth="1"/>
    <col min="3081" max="3324" width="9.140625" style="501"/>
    <col min="3325" max="3325" width="8.28515625" style="501" customWidth="1"/>
    <col min="3326" max="3326" width="97.5703125" style="501" customWidth="1"/>
    <col min="3327" max="3327" width="8.42578125" style="501" customWidth="1"/>
    <col min="3328" max="3328" width="10.140625" style="501" bestFit="1" customWidth="1"/>
    <col min="3329" max="3329" width="17.140625" style="501" customWidth="1"/>
    <col min="3330" max="3330" width="23.28515625" style="501" customWidth="1"/>
    <col min="3331" max="3331" width="20" style="501" customWidth="1"/>
    <col min="3332" max="3332" width="17.140625" style="501" customWidth="1"/>
    <col min="3333" max="3333" width="23.28515625" style="501" customWidth="1"/>
    <col min="3334" max="3334" width="16.140625" style="501" customWidth="1"/>
    <col min="3335" max="3335" width="19.140625" style="501" customWidth="1"/>
    <col min="3336" max="3336" width="13.7109375" style="501" bestFit="1" customWidth="1"/>
    <col min="3337" max="3580" width="9.140625" style="501"/>
    <col min="3581" max="3581" width="8.28515625" style="501" customWidth="1"/>
    <col min="3582" max="3582" width="97.5703125" style="501" customWidth="1"/>
    <col min="3583" max="3583" width="8.42578125" style="501" customWidth="1"/>
    <col min="3584" max="3584" width="10.140625" style="501" bestFit="1" customWidth="1"/>
    <col min="3585" max="3585" width="17.140625" style="501" customWidth="1"/>
    <col min="3586" max="3586" width="23.28515625" style="501" customWidth="1"/>
    <col min="3587" max="3587" width="20" style="501" customWidth="1"/>
    <col min="3588" max="3588" width="17.140625" style="501" customWidth="1"/>
    <col min="3589" max="3589" width="23.28515625" style="501" customWidth="1"/>
    <col min="3590" max="3590" width="16.140625" style="501" customWidth="1"/>
    <col min="3591" max="3591" width="19.140625" style="501" customWidth="1"/>
    <col min="3592" max="3592" width="13.7109375" style="501" bestFit="1" customWidth="1"/>
    <col min="3593" max="3836" width="9.140625" style="501"/>
    <col min="3837" max="3837" width="8.28515625" style="501" customWidth="1"/>
    <col min="3838" max="3838" width="97.5703125" style="501" customWidth="1"/>
    <col min="3839" max="3839" width="8.42578125" style="501" customWidth="1"/>
    <col min="3840" max="3840" width="10.140625" style="501" bestFit="1" customWidth="1"/>
    <col min="3841" max="3841" width="17.140625" style="501" customWidth="1"/>
    <col min="3842" max="3842" width="23.28515625" style="501" customWidth="1"/>
    <col min="3843" max="3843" width="20" style="501" customWidth="1"/>
    <col min="3844" max="3844" width="17.140625" style="501" customWidth="1"/>
    <col min="3845" max="3845" width="23.28515625" style="501" customWidth="1"/>
    <col min="3846" max="3846" width="16.140625" style="501" customWidth="1"/>
    <col min="3847" max="3847" width="19.140625" style="501" customWidth="1"/>
    <col min="3848" max="3848" width="13.7109375" style="501" bestFit="1" customWidth="1"/>
    <col min="3849" max="4092" width="9.140625" style="501"/>
    <col min="4093" max="4093" width="8.28515625" style="501" customWidth="1"/>
    <col min="4094" max="4094" width="97.5703125" style="501" customWidth="1"/>
    <col min="4095" max="4095" width="8.42578125" style="501" customWidth="1"/>
    <col min="4096" max="4096" width="10.140625" style="501" bestFit="1" customWidth="1"/>
    <col min="4097" max="4097" width="17.140625" style="501" customWidth="1"/>
    <col min="4098" max="4098" width="23.28515625" style="501" customWidth="1"/>
    <col min="4099" max="4099" width="20" style="501" customWidth="1"/>
    <col min="4100" max="4100" width="17.140625" style="501" customWidth="1"/>
    <col min="4101" max="4101" width="23.28515625" style="501" customWidth="1"/>
    <col min="4102" max="4102" width="16.140625" style="501" customWidth="1"/>
    <col min="4103" max="4103" width="19.140625" style="501" customWidth="1"/>
    <col min="4104" max="4104" width="13.7109375" style="501" bestFit="1" customWidth="1"/>
    <col min="4105" max="4348" width="9.140625" style="501"/>
    <col min="4349" max="4349" width="8.28515625" style="501" customWidth="1"/>
    <col min="4350" max="4350" width="97.5703125" style="501" customWidth="1"/>
    <col min="4351" max="4351" width="8.42578125" style="501" customWidth="1"/>
    <col min="4352" max="4352" width="10.140625" style="501" bestFit="1" customWidth="1"/>
    <col min="4353" max="4353" width="17.140625" style="501" customWidth="1"/>
    <col min="4354" max="4354" width="23.28515625" style="501" customWidth="1"/>
    <col min="4355" max="4355" width="20" style="501" customWidth="1"/>
    <col min="4356" max="4356" width="17.140625" style="501" customWidth="1"/>
    <col min="4357" max="4357" width="23.28515625" style="501" customWidth="1"/>
    <col min="4358" max="4358" width="16.140625" style="501" customWidth="1"/>
    <col min="4359" max="4359" width="19.140625" style="501" customWidth="1"/>
    <col min="4360" max="4360" width="13.7109375" style="501" bestFit="1" customWidth="1"/>
    <col min="4361" max="4604" width="9.140625" style="501"/>
    <col min="4605" max="4605" width="8.28515625" style="501" customWidth="1"/>
    <col min="4606" max="4606" width="97.5703125" style="501" customWidth="1"/>
    <col min="4607" max="4607" width="8.42578125" style="501" customWidth="1"/>
    <col min="4608" max="4608" width="10.140625" style="501" bestFit="1" customWidth="1"/>
    <col min="4609" max="4609" width="17.140625" style="501" customWidth="1"/>
    <col min="4610" max="4610" width="23.28515625" style="501" customWidth="1"/>
    <col min="4611" max="4611" width="20" style="501" customWidth="1"/>
    <col min="4612" max="4612" width="17.140625" style="501" customWidth="1"/>
    <col min="4613" max="4613" width="23.28515625" style="501" customWidth="1"/>
    <col min="4614" max="4614" width="16.140625" style="501" customWidth="1"/>
    <col min="4615" max="4615" width="19.140625" style="501" customWidth="1"/>
    <col min="4616" max="4616" width="13.7109375" style="501" bestFit="1" customWidth="1"/>
    <col min="4617" max="4860" width="9.140625" style="501"/>
    <col min="4861" max="4861" width="8.28515625" style="501" customWidth="1"/>
    <col min="4862" max="4862" width="97.5703125" style="501" customWidth="1"/>
    <col min="4863" max="4863" width="8.42578125" style="501" customWidth="1"/>
    <col min="4864" max="4864" width="10.140625" style="501" bestFit="1" customWidth="1"/>
    <col min="4865" max="4865" width="17.140625" style="501" customWidth="1"/>
    <col min="4866" max="4866" width="23.28515625" style="501" customWidth="1"/>
    <col min="4867" max="4867" width="20" style="501" customWidth="1"/>
    <col min="4868" max="4868" width="17.140625" style="501" customWidth="1"/>
    <col min="4869" max="4869" width="23.28515625" style="501" customWidth="1"/>
    <col min="4870" max="4870" width="16.140625" style="501" customWidth="1"/>
    <col min="4871" max="4871" width="19.140625" style="501" customWidth="1"/>
    <col min="4872" max="4872" width="13.7109375" style="501" bestFit="1" customWidth="1"/>
    <col min="4873" max="5116" width="9.140625" style="501"/>
    <col min="5117" max="5117" width="8.28515625" style="501" customWidth="1"/>
    <col min="5118" max="5118" width="97.5703125" style="501" customWidth="1"/>
    <col min="5119" max="5119" width="8.42578125" style="501" customWidth="1"/>
    <col min="5120" max="5120" width="10.140625" style="501" bestFit="1" customWidth="1"/>
    <col min="5121" max="5121" width="17.140625" style="501" customWidth="1"/>
    <col min="5122" max="5122" width="23.28515625" style="501" customWidth="1"/>
    <col min="5123" max="5123" width="20" style="501" customWidth="1"/>
    <col min="5124" max="5124" width="17.140625" style="501" customWidth="1"/>
    <col min="5125" max="5125" width="23.28515625" style="501" customWidth="1"/>
    <col min="5126" max="5126" width="16.140625" style="501" customWidth="1"/>
    <col min="5127" max="5127" width="19.140625" style="501" customWidth="1"/>
    <col min="5128" max="5128" width="13.7109375" style="501" bestFit="1" customWidth="1"/>
    <col min="5129" max="5372" width="9.140625" style="501"/>
    <col min="5373" max="5373" width="8.28515625" style="501" customWidth="1"/>
    <col min="5374" max="5374" width="97.5703125" style="501" customWidth="1"/>
    <col min="5375" max="5375" width="8.42578125" style="501" customWidth="1"/>
    <col min="5376" max="5376" width="10.140625" style="501" bestFit="1" customWidth="1"/>
    <col min="5377" max="5377" width="17.140625" style="501" customWidth="1"/>
    <col min="5378" max="5378" width="23.28515625" style="501" customWidth="1"/>
    <col min="5379" max="5379" width="20" style="501" customWidth="1"/>
    <col min="5380" max="5380" width="17.140625" style="501" customWidth="1"/>
    <col min="5381" max="5381" width="23.28515625" style="501" customWidth="1"/>
    <col min="5382" max="5382" width="16.140625" style="501" customWidth="1"/>
    <col min="5383" max="5383" width="19.140625" style="501" customWidth="1"/>
    <col min="5384" max="5384" width="13.7109375" style="501" bestFit="1" customWidth="1"/>
    <col min="5385" max="5628" width="9.140625" style="501"/>
    <col min="5629" max="5629" width="8.28515625" style="501" customWidth="1"/>
    <col min="5630" max="5630" width="97.5703125" style="501" customWidth="1"/>
    <col min="5631" max="5631" width="8.42578125" style="501" customWidth="1"/>
    <col min="5632" max="5632" width="10.140625" style="501" bestFit="1" customWidth="1"/>
    <col min="5633" max="5633" width="17.140625" style="501" customWidth="1"/>
    <col min="5634" max="5634" width="23.28515625" style="501" customWidth="1"/>
    <col min="5635" max="5635" width="20" style="501" customWidth="1"/>
    <col min="5636" max="5636" width="17.140625" style="501" customWidth="1"/>
    <col min="5637" max="5637" width="23.28515625" style="501" customWidth="1"/>
    <col min="5638" max="5638" width="16.140625" style="501" customWidth="1"/>
    <col min="5639" max="5639" width="19.140625" style="501" customWidth="1"/>
    <col min="5640" max="5640" width="13.7109375" style="501" bestFit="1" customWidth="1"/>
    <col min="5641" max="5884" width="9.140625" style="501"/>
    <col min="5885" max="5885" width="8.28515625" style="501" customWidth="1"/>
    <col min="5886" max="5886" width="97.5703125" style="501" customWidth="1"/>
    <col min="5887" max="5887" width="8.42578125" style="501" customWidth="1"/>
    <col min="5888" max="5888" width="10.140625" style="501" bestFit="1" customWidth="1"/>
    <col min="5889" max="5889" width="17.140625" style="501" customWidth="1"/>
    <col min="5890" max="5890" width="23.28515625" style="501" customWidth="1"/>
    <col min="5891" max="5891" width="20" style="501" customWidth="1"/>
    <col min="5892" max="5892" width="17.140625" style="501" customWidth="1"/>
    <col min="5893" max="5893" width="23.28515625" style="501" customWidth="1"/>
    <col min="5894" max="5894" width="16.140625" style="501" customWidth="1"/>
    <col min="5895" max="5895" width="19.140625" style="501" customWidth="1"/>
    <col min="5896" max="5896" width="13.7109375" style="501" bestFit="1" customWidth="1"/>
    <col min="5897" max="6140" width="9.140625" style="501"/>
    <col min="6141" max="6141" width="8.28515625" style="501" customWidth="1"/>
    <col min="6142" max="6142" width="97.5703125" style="501" customWidth="1"/>
    <col min="6143" max="6143" width="8.42578125" style="501" customWidth="1"/>
    <col min="6144" max="6144" width="10.140625" style="501" bestFit="1" customWidth="1"/>
    <col min="6145" max="6145" width="17.140625" style="501" customWidth="1"/>
    <col min="6146" max="6146" width="23.28515625" style="501" customWidth="1"/>
    <col min="6147" max="6147" width="20" style="501" customWidth="1"/>
    <col min="6148" max="6148" width="17.140625" style="501" customWidth="1"/>
    <col min="6149" max="6149" width="23.28515625" style="501" customWidth="1"/>
    <col min="6150" max="6150" width="16.140625" style="501" customWidth="1"/>
    <col min="6151" max="6151" width="19.140625" style="501" customWidth="1"/>
    <col min="6152" max="6152" width="13.7109375" style="501" bestFit="1" customWidth="1"/>
    <col min="6153" max="6396" width="9.140625" style="501"/>
    <col min="6397" max="6397" width="8.28515625" style="501" customWidth="1"/>
    <col min="6398" max="6398" width="97.5703125" style="501" customWidth="1"/>
    <col min="6399" max="6399" width="8.42578125" style="501" customWidth="1"/>
    <col min="6400" max="6400" width="10.140625" style="501" bestFit="1" customWidth="1"/>
    <col min="6401" max="6401" width="17.140625" style="501" customWidth="1"/>
    <col min="6402" max="6402" width="23.28515625" style="501" customWidth="1"/>
    <col min="6403" max="6403" width="20" style="501" customWidth="1"/>
    <col min="6404" max="6404" width="17.140625" style="501" customWidth="1"/>
    <col min="6405" max="6405" width="23.28515625" style="501" customWidth="1"/>
    <col min="6406" max="6406" width="16.140625" style="501" customWidth="1"/>
    <col min="6407" max="6407" width="19.140625" style="501" customWidth="1"/>
    <col min="6408" max="6408" width="13.7109375" style="501" bestFit="1" customWidth="1"/>
    <col min="6409" max="6652" width="9.140625" style="501"/>
    <col min="6653" max="6653" width="8.28515625" style="501" customWidth="1"/>
    <col min="6654" max="6654" width="97.5703125" style="501" customWidth="1"/>
    <col min="6655" max="6655" width="8.42578125" style="501" customWidth="1"/>
    <col min="6656" max="6656" width="10.140625" style="501" bestFit="1" customWidth="1"/>
    <col min="6657" max="6657" width="17.140625" style="501" customWidth="1"/>
    <col min="6658" max="6658" width="23.28515625" style="501" customWidth="1"/>
    <col min="6659" max="6659" width="20" style="501" customWidth="1"/>
    <col min="6660" max="6660" width="17.140625" style="501" customWidth="1"/>
    <col min="6661" max="6661" width="23.28515625" style="501" customWidth="1"/>
    <col min="6662" max="6662" width="16.140625" style="501" customWidth="1"/>
    <col min="6663" max="6663" width="19.140625" style="501" customWidth="1"/>
    <col min="6664" max="6664" width="13.7109375" style="501" bestFit="1" customWidth="1"/>
    <col min="6665" max="6908" width="9.140625" style="501"/>
    <col min="6909" max="6909" width="8.28515625" style="501" customWidth="1"/>
    <col min="6910" max="6910" width="97.5703125" style="501" customWidth="1"/>
    <col min="6911" max="6911" width="8.42578125" style="501" customWidth="1"/>
    <col min="6912" max="6912" width="10.140625" style="501" bestFit="1" customWidth="1"/>
    <col min="6913" max="6913" width="17.140625" style="501" customWidth="1"/>
    <col min="6914" max="6914" width="23.28515625" style="501" customWidth="1"/>
    <col min="6915" max="6915" width="20" style="501" customWidth="1"/>
    <col min="6916" max="6916" width="17.140625" style="501" customWidth="1"/>
    <col min="6917" max="6917" width="23.28515625" style="501" customWidth="1"/>
    <col min="6918" max="6918" width="16.140625" style="501" customWidth="1"/>
    <col min="6919" max="6919" width="19.140625" style="501" customWidth="1"/>
    <col min="6920" max="6920" width="13.7109375" style="501" bestFit="1" customWidth="1"/>
    <col min="6921" max="7164" width="9.140625" style="501"/>
    <col min="7165" max="7165" width="8.28515625" style="501" customWidth="1"/>
    <col min="7166" max="7166" width="97.5703125" style="501" customWidth="1"/>
    <col min="7167" max="7167" width="8.42578125" style="501" customWidth="1"/>
    <col min="7168" max="7168" width="10.140625" style="501" bestFit="1" customWidth="1"/>
    <col min="7169" max="7169" width="17.140625" style="501" customWidth="1"/>
    <col min="7170" max="7170" width="23.28515625" style="501" customWidth="1"/>
    <col min="7171" max="7171" width="20" style="501" customWidth="1"/>
    <col min="7172" max="7172" width="17.140625" style="501" customWidth="1"/>
    <col min="7173" max="7173" width="23.28515625" style="501" customWidth="1"/>
    <col min="7174" max="7174" width="16.140625" style="501" customWidth="1"/>
    <col min="7175" max="7175" width="19.140625" style="501" customWidth="1"/>
    <col min="7176" max="7176" width="13.7109375" style="501" bestFit="1" customWidth="1"/>
    <col min="7177" max="7420" width="9.140625" style="501"/>
    <col min="7421" max="7421" width="8.28515625" style="501" customWidth="1"/>
    <col min="7422" max="7422" width="97.5703125" style="501" customWidth="1"/>
    <col min="7423" max="7423" width="8.42578125" style="501" customWidth="1"/>
    <col min="7424" max="7424" width="10.140625" style="501" bestFit="1" customWidth="1"/>
    <col min="7425" max="7425" width="17.140625" style="501" customWidth="1"/>
    <col min="7426" max="7426" width="23.28515625" style="501" customWidth="1"/>
    <col min="7427" max="7427" width="20" style="501" customWidth="1"/>
    <col min="7428" max="7428" width="17.140625" style="501" customWidth="1"/>
    <col min="7429" max="7429" width="23.28515625" style="501" customWidth="1"/>
    <col min="7430" max="7430" width="16.140625" style="501" customWidth="1"/>
    <col min="7431" max="7431" width="19.140625" style="501" customWidth="1"/>
    <col min="7432" max="7432" width="13.7109375" style="501" bestFit="1" customWidth="1"/>
    <col min="7433" max="7676" width="9.140625" style="501"/>
    <col min="7677" max="7677" width="8.28515625" style="501" customWidth="1"/>
    <col min="7678" max="7678" width="97.5703125" style="501" customWidth="1"/>
    <col min="7679" max="7679" width="8.42578125" style="501" customWidth="1"/>
    <col min="7680" max="7680" width="10.140625" style="501" bestFit="1" customWidth="1"/>
    <col min="7681" max="7681" width="17.140625" style="501" customWidth="1"/>
    <col min="7682" max="7682" width="23.28515625" style="501" customWidth="1"/>
    <col min="7683" max="7683" width="20" style="501" customWidth="1"/>
    <col min="7684" max="7684" width="17.140625" style="501" customWidth="1"/>
    <col min="7685" max="7685" width="23.28515625" style="501" customWidth="1"/>
    <col min="7686" max="7686" width="16.140625" style="501" customWidth="1"/>
    <col min="7687" max="7687" width="19.140625" style="501" customWidth="1"/>
    <col min="7688" max="7688" width="13.7109375" style="501" bestFit="1" customWidth="1"/>
    <col min="7689" max="7932" width="9.140625" style="501"/>
    <col min="7933" max="7933" width="8.28515625" style="501" customWidth="1"/>
    <col min="7934" max="7934" width="97.5703125" style="501" customWidth="1"/>
    <col min="7935" max="7935" width="8.42578125" style="501" customWidth="1"/>
    <col min="7936" max="7936" width="10.140625" style="501" bestFit="1" customWidth="1"/>
    <col min="7937" max="7937" width="17.140625" style="501" customWidth="1"/>
    <col min="7938" max="7938" width="23.28515625" style="501" customWidth="1"/>
    <col min="7939" max="7939" width="20" style="501" customWidth="1"/>
    <col min="7940" max="7940" width="17.140625" style="501" customWidth="1"/>
    <col min="7941" max="7941" width="23.28515625" style="501" customWidth="1"/>
    <col min="7942" max="7942" width="16.140625" style="501" customWidth="1"/>
    <col min="7943" max="7943" width="19.140625" style="501" customWidth="1"/>
    <col min="7944" max="7944" width="13.7109375" style="501" bestFit="1" customWidth="1"/>
    <col min="7945" max="8188" width="9.140625" style="501"/>
    <col min="8189" max="8189" width="8.28515625" style="501" customWidth="1"/>
    <col min="8190" max="8190" width="97.5703125" style="501" customWidth="1"/>
    <col min="8191" max="8191" width="8.42578125" style="501" customWidth="1"/>
    <col min="8192" max="8192" width="10.140625" style="501" bestFit="1" customWidth="1"/>
    <col min="8193" max="8193" width="17.140625" style="501" customWidth="1"/>
    <col min="8194" max="8194" width="23.28515625" style="501" customWidth="1"/>
    <col min="8195" max="8195" width="20" style="501" customWidth="1"/>
    <col min="8196" max="8196" width="17.140625" style="501" customWidth="1"/>
    <col min="8197" max="8197" width="23.28515625" style="501" customWidth="1"/>
    <col min="8198" max="8198" width="16.140625" style="501" customWidth="1"/>
    <col min="8199" max="8199" width="19.140625" style="501" customWidth="1"/>
    <col min="8200" max="8200" width="13.7109375" style="501" bestFit="1" customWidth="1"/>
    <col min="8201" max="8444" width="9.140625" style="501"/>
    <col min="8445" max="8445" width="8.28515625" style="501" customWidth="1"/>
    <col min="8446" max="8446" width="97.5703125" style="501" customWidth="1"/>
    <col min="8447" max="8447" width="8.42578125" style="501" customWidth="1"/>
    <col min="8448" max="8448" width="10.140625" style="501" bestFit="1" customWidth="1"/>
    <col min="8449" max="8449" width="17.140625" style="501" customWidth="1"/>
    <col min="8450" max="8450" width="23.28515625" style="501" customWidth="1"/>
    <col min="8451" max="8451" width="20" style="501" customWidth="1"/>
    <col min="8452" max="8452" width="17.140625" style="501" customWidth="1"/>
    <col min="8453" max="8453" width="23.28515625" style="501" customWidth="1"/>
    <col min="8454" max="8454" width="16.140625" style="501" customWidth="1"/>
    <col min="8455" max="8455" width="19.140625" style="501" customWidth="1"/>
    <col min="8456" max="8456" width="13.7109375" style="501" bestFit="1" customWidth="1"/>
    <col min="8457" max="8700" width="9.140625" style="501"/>
    <col min="8701" max="8701" width="8.28515625" style="501" customWidth="1"/>
    <col min="8702" max="8702" width="97.5703125" style="501" customWidth="1"/>
    <col min="8703" max="8703" width="8.42578125" style="501" customWidth="1"/>
    <col min="8704" max="8704" width="10.140625" style="501" bestFit="1" customWidth="1"/>
    <col min="8705" max="8705" width="17.140625" style="501" customWidth="1"/>
    <col min="8706" max="8706" width="23.28515625" style="501" customWidth="1"/>
    <col min="8707" max="8707" width="20" style="501" customWidth="1"/>
    <col min="8708" max="8708" width="17.140625" style="501" customWidth="1"/>
    <col min="8709" max="8709" width="23.28515625" style="501" customWidth="1"/>
    <col min="8710" max="8710" width="16.140625" style="501" customWidth="1"/>
    <col min="8711" max="8711" width="19.140625" style="501" customWidth="1"/>
    <col min="8712" max="8712" width="13.7109375" style="501" bestFit="1" customWidth="1"/>
    <col min="8713" max="8956" width="9.140625" style="501"/>
    <col min="8957" max="8957" width="8.28515625" style="501" customWidth="1"/>
    <col min="8958" max="8958" width="97.5703125" style="501" customWidth="1"/>
    <col min="8959" max="8959" width="8.42578125" style="501" customWidth="1"/>
    <col min="8960" max="8960" width="10.140625" style="501" bestFit="1" customWidth="1"/>
    <col min="8961" max="8961" width="17.140625" style="501" customWidth="1"/>
    <col min="8962" max="8962" width="23.28515625" style="501" customWidth="1"/>
    <col min="8963" max="8963" width="20" style="501" customWidth="1"/>
    <col min="8964" max="8964" width="17.140625" style="501" customWidth="1"/>
    <col min="8965" max="8965" width="23.28515625" style="501" customWidth="1"/>
    <col min="8966" max="8966" width="16.140625" style="501" customWidth="1"/>
    <col min="8967" max="8967" width="19.140625" style="501" customWidth="1"/>
    <col min="8968" max="8968" width="13.7109375" style="501" bestFit="1" customWidth="1"/>
    <col min="8969" max="9212" width="9.140625" style="501"/>
    <col min="9213" max="9213" width="8.28515625" style="501" customWidth="1"/>
    <col min="9214" max="9214" width="97.5703125" style="501" customWidth="1"/>
    <col min="9215" max="9215" width="8.42578125" style="501" customWidth="1"/>
    <col min="9216" max="9216" width="10.140625" style="501" bestFit="1" customWidth="1"/>
    <col min="9217" max="9217" width="17.140625" style="501" customWidth="1"/>
    <col min="9218" max="9218" width="23.28515625" style="501" customWidth="1"/>
    <col min="9219" max="9219" width="20" style="501" customWidth="1"/>
    <col min="9220" max="9220" width="17.140625" style="501" customWidth="1"/>
    <col min="9221" max="9221" width="23.28515625" style="501" customWidth="1"/>
    <col min="9222" max="9222" width="16.140625" style="501" customWidth="1"/>
    <col min="9223" max="9223" width="19.140625" style="501" customWidth="1"/>
    <col min="9224" max="9224" width="13.7109375" style="501" bestFit="1" customWidth="1"/>
    <col min="9225" max="9468" width="9.140625" style="501"/>
    <col min="9469" max="9469" width="8.28515625" style="501" customWidth="1"/>
    <col min="9470" max="9470" width="97.5703125" style="501" customWidth="1"/>
    <col min="9471" max="9471" width="8.42578125" style="501" customWidth="1"/>
    <col min="9472" max="9472" width="10.140625" style="501" bestFit="1" customWidth="1"/>
    <col min="9473" max="9473" width="17.140625" style="501" customWidth="1"/>
    <col min="9474" max="9474" width="23.28515625" style="501" customWidth="1"/>
    <col min="9475" max="9475" width="20" style="501" customWidth="1"/>
    <col min="9476" max="9476" width="17.140625" style="501" customWidth="1"/>
    <col min="9477" max="9477" width="23.28515625" style="501" customWidth="1"/>
    <col min="9478" max="9478" width="16.140625" style="501" customWidth="1"/>
    <col min="9479" max="9479" width="19.140625" style="501" customWidth="1"/>
    <col min="9480" max="9480" width="13.7109375" style="501" bestFit="1" customWidth="1"/>
    <col min="9481" max="9724" width="9.140625" style="501"/>
    <col min="9725" max="9725" width="8.28515625" style="501" customWidth="1"/>
    <col min="9726" max="9726" width="97.5703125" style="501" customWidth="1"/>
    <col min="9727" max="9727" width="8.42578125" style="501" customWidth="1"/>
    <col min="9728" max="9728" width="10.140625" style="501" bestFit="1" customWidth="1"/>
    <col min="9729" max="9729" width="17.140625" style="501" customWidth="1"/>
    <col min="9730" max="9730" width="23.28515625" style="501" customWidth="1"/>
    <col min="9731" max="9731" width="20" style="501" customWidth="1"/>
    <col min="9732" max="9732" width="17.140625" style="501" customWidth="1"/>
    <col min="9733" max="9733" width="23.28515625" style="501" customWidth="1"/>
    <col min="9734" max="9734" width="16.140625" style="501" customWidth="1"/>
    <col min="9735" max="9735" width="19.140625" style="501" customWidth="1"/>
    <col min="9736" max="9736" width="13.7109375" style="501" bestFit="1" customWidth="1"/>
    <col min="9737" max="9980" width="9.140625" style="501"/>
    <col min="9981" max="9981" width="8.28515625" style="501" customWidth="1"/>
    <col min="9982" max="9982" width="97.5703125" style="501" customWidth="1"/>
    <col min="9983" max="9983" width="8.42578125" style="501" customWidth="1"/>
    <col min="9984" max="9984" width="10.140625" style="501" bestFit="1" customWidth="1"/>
    <col min="9985" max="9985" width="17.140625" style="501" customWidth="1"/>
    <col min="9986" max="9986" width="23.28515625" style="501" customWidth="1"/>
    <col min="9987" max="9987" width="20" style="501" customWidth="1"/>
    <col min="9988" max="9988" width="17.140625" style="501" customWidth="1"/>
    <col min="9989" max="9989" width="23.28515625" style="501" customWidth="1"/>
    <col min="9990" max="9990" width="16.140625" style="501" customWidth="1"/>
    <col min="9991" max="9991" width="19.140625" style="501" customWidth="1"/>
    <col min="9992" max="9992" width="13.7109375" style="501" bestFit="1" customWidth="1"/>
    <col min="9993" max="10236" width="9.140625" style="501"/>
    <col min="10237" max="10237" width="8.28515625" style="501" customWidth="1"/>
    <col min="10238" max="10238" width="97.5703125" style="501" customWidth="1"/>
    <col min="10239" max="10239" width="8.42578125" style="501" customWidth="1"/>
    <col min="10240" max="10240" width="10.140625" style="501" bestFit="1" customWidth="1"/>
    <col min="10241" max="10241" width="17.140625" style="501" customWidth="1"/>
    <col min="10242" max="10242" width="23.28515625" style="501" customWidth="1"/>
    <col min="10243" max="10243" width="20" style="501" customWidth="1"/>
    <col min="10244" max="10244" width="17.140625" style="501" customWidth="1"/>
    <col min="10245" max="10245" width="23.28515625" style="501" customWidth="1"/>
    <col min="10246" max="10246" width="16.140625" style="501" customWidth="1"/>
    <col min="10247" max="10247" width="19.140625" style="501" customWidth="1"/>
    <col min="10248" max="10248" width="13.7109375" style="501" bestFit="1" customWidth="1"/>
    <col min="10249" max="10492" width="9.140625" style="501"/>
    <col min="10493" max="10493" width="8.28515625" style="501" customWidth="1"/>
    <col min="10494" max="10494" width="97.5703125" style="501" customWidth="1"/>
    <col min="10495" max="10495" width="8.42578125" style="501" customWidth="1"/>
    <col min="10496" max="10496" width="10.140625" style="501" bestFit="1" customWidth="1"/>
    <col min="10497" max="10497" width="17.140625" style="501" customWidth="1"/>
    <col min="10498" max="10498" width="23.28515625" style="501" customWidth="1"/>
    <col min="10499" max="10499" width="20" style="501" customWidth="1"/>
    <col min="10500" max="10500" width="17.140625" style="501" customWidth="1"/>
    <col min="10501" max="10501" width="23.28515625" style="501" customWidth="1"/>
    <col min="10502" max="10502" width="16.140625" style="501" customWidth="1"/>
    <col min="10503" max="10503" width="19.140625" style="501" customWidth="1"/>
    <col min="10504" max="10504" width="13.7109375" style="501" bestFit="1" customWidth="1"/>
    <col min="10505" max="10748" width="9.140625" style="501"/>
    <col min="10749" max="10749" width="8.28515625" style="501" customWidth="1"/>
    <col min="10750" max="10750" width="97.5703125" style="501" customWidth="1"/>
    <col min="10751" max="10751" width="8.42578125" style="501" customWidth="1"/>
    <col min="10752" max="10752" width="10.140625" style="501" bestFit="1" customWidth="1"/>
    <col min="10753" max="10753" width="17.140625" style="501" customWidth="1"/>
    <col min="10754" max="10754" width="23.28515625" style="501" customWidth="1"/>
    <col min="10755" max="10755" width="20" style="501" customWidth="1"/>
    <col min="10756" max="10756" width="17.140625" style="501" customWidth="1"/>
    <col min="10757" max="10757" width="23.28515625" style="501" customWidth="1"/>
    <col min="10758" max="10758" width="16.140625" style="501" customWidth="1"/>
    <col min="10759" max="10759" width="19.140625" style="501" customWidth="1"/>
    <col min="10760" max="10760" width="13.7109375" style="501" bestFit="1" customWidth="1"/>
    <col min="10761" max="11004" width="9.140625" style="501"/>
    <col min="11005" max="11005" width="8.28515625" style="501" customWidth="1"/>
    <col min="11006" max="11006" width="97.5703125" style="501" customWidth="1"/>
    <col min="11007" max="11007" width="8.42578125" style="501" customWidth="1"/>
    <col min="11008" max="11008" width="10.140625" style="501" bestFit="1" customWidth="1"/>
    <col min="11009" max="11009" width="17.140625" style="501" customWidth="1"/>
    <col min="11010" max="11010" width="23.28515625" style="501" customWidth="1"/>
    <col min="11011" max="11011" width="20" style="501" customWidth="1"/>
    <col min="11012" max="11012" width="17.140625" style="501" customWidth="1"/>
    <col min="11013" max="11013" width="23.28515625" style="501" customWidth="1"/>
    <col min="11014" max="11014" width="16.140625" style="501" customWidth="1"/>
    <col min="11015" max="11015" width="19.140625" style="501" customWidth="1"/>
    <col min="11016" max="11016" width="13.7109375" style="501" bestFit="1" customWidth="1"/>
    <col min="11017" max="11260" width="9.140625" style="501"/>
    <col min="11261" max="11261" width="8.28515625" style="501" customWidth="1"/>
    <col min="11262" max="11262" width="97.5703125" style="501" customWidth="1"/>
    <col min="11263" max="11263" width="8.42578125" style="501" customWidth="1"/>
    <col min="11264" max="11264" width="10.140625" style="501" bestFit="1" customWidth="1"/>
    <col min="11265" max="11265" width="17.140625" style="501" customWidth="1"/>
    <col min="11266" max="11266" width="23.28515625" style="501" customWidth="1"/>
    <col min="11267" max="11267" width="20" style="501" customWidth="1"/>
    <col min="11268" max="11268" width="17.140625" style="501" customWidth="1"/>
    <col min="11269" max="11269" width="23.28515625" style="501" customWidth="1"/>
    <col min="11270" max="11270" width="16.140625" style="501" customWidth="1"/>
    <col min="11271" max="11271" width="19.140625" style="501" customWidth="1"/>
    <col min="11272" max="11272" width="13.7109375" style="501" bestFit="1" customWidth="1"/>
    <col min="11273" max="11516" width="9.140625" style="501"/>
    <col min="11517" max="11517" width="8.28515625" style="501" customWidth="1"/>
    <col min="11518" max="11518" width="97.5703125" style="501" customWidth="1"/>
    <col min="11519" max="11519" width="8.42578125" style="501" customWidth="1"/>
    <col min="11520" max="11520" width="10.140625" style="501" bestFit="1" customWidth="1"/>
    <col min="11521" max="11521" width="17.140625" style="501" customWidth="1"/>
    <col min="11522" max="11522" width="23.28515625" style="501" customWidth="1"/>
    <col min="11523" max="11523" width="20" style="501" customWidth="1"/>
    <col min="11524" max="11524" width="17.140625" style="501" customWidth="1"/>
    <col min="11525" max="11525" width="23.28515625" style="501" customWidth="1"/>
    <col min="11526" max="11526" width="16.140625" style="501" customWidth="1"/>
    <col min="11527" max="11527" width="19.140625" style="501" customWidth="1"/>
    <col min="11528" max="11528" width="13.7109375" style="501" bestFit="1" customWidth="1"/>
    <col min="11529" max="11772" width="9.140625" style="501"/>
    <col min="11773" max="11773" width="8.28515625" style="501" customWidth="1"/>
    <col min="11774" max="11774" width="97.5703125" style="501" customWidth="1"/>
    <col min="11775" max="11775" width="8.42578125" style="501" customWidth="1"/>
    <col min="11776" max="11776" width="10.140625" style="501" bestFit="1" customWidth="1"/>
    <col min="11777" max="11777" width="17.140625" style="501" customWidth="1"/>
    <col min="11778" max="11778" width="23.28515625" style="501" customWidth="1"/>
    <col min="11779" max="11779" width="20" style="501" customWidth="1"/>
    <col min="11780" max="11780" width="17.140625" style="501" customWidth="1"/>
    <col min="11781" max="11781" width="23.28515625" style="501" customWidth="1"/>
    <col min="11782" max="11782" width="16.140625" style="501" customWidth="1"/>
    <col min="11783" max="11783" width="19.140625" style="501" customWidth="1"/>
    <col min="11784" max="11784" width="13.7109375" style="501" bestFit="1" customWidth="1"/>
    <col min="11785" max="12028" width="9.140625" style="501"/>
    <col min="12029" max="12029" width="8.28515625" style="501" customWidth="1"/>
    <col min="12030" max="12030" width="97.5703125" style="501" customWidth="1"/>
    <col min="12031" max="12031" width="8.42578125" style="501" customWidth="1"/>
    <col min="12032" max="12032" width="10.140625" style="501" bestFit="1" customWidth="1"/>
    <col min="12033" max="12033" width="17.140625" style="501" customWidth="1"/>
    <col min="12034" max="12034" width="23.28515625" style="501" customWidth="1"/>
    <col min="12035" max="12035" width="20" style="501" customWidth="1"/>
    <col min="12036" max="12036" width="17.140625" style="501" customWidth="1"/>
    <col min="12037" max="12037" width="23.28515625" style="501" customWidth="1"/>
    <col min="12038" max="12038" width="16.140625" style="501" customWidth="1"/>
    <col min="12039" max="12039" width="19.140625" style="501" customWidth="1"/>
    <col min="12040" max="12040" width="13.7109375" style="501" bestFit="1" customWidth="1"/>
    <col min="12041" max="12284" width="9.140625" style="501"/>
    <col min="12285" max="12285" width="8.28515625" style="501" customWidth="1"/>
    <col min="12286" max="12286" width="97.5703125" style="501" customWidth="1"/>
    <col min="12287" max="12287" width="8.42578125" style="501" customWidth="1"/>
    <col min="12288" max="12288" width="10.140625" style="501" bestFit="1" customWidth="1"/>
    <col min="12289" max="12289" width="17.140625" style="501" customWidth="1"/>
    <col min="12290" max="12290" width="23.28515625" style="501" customWidth="1"/>
    <col min="12291" max="12291" width="20" style="501" customWidth="1"/>
    <col min="12292" max="12292" width="17.140625" style="501" customWidth="1"/>
    <col min="12293" max="12293" width="23.28515625" style="501" customWidth="1"/>
    <col min="12294" max="12294" width="16.140625" style="501" customWidth="1"/>
    <col min="12295" max="12295" width="19.140625" style="501" customWidth="1"/>
    <col min="12296" max="12296" width="13.7109375" style="501" bestFit="1" customWidth="1"/>
    <col min="12297" max="12540" width="9.140625" style="501"/>
    <col min="12541" max="12541" width="8.28515625" style="501" customWidth="1"/>
    <col min="12542" max="12542" width="97.5703125" style="501" customWidth="1"/>
    <col min="12543" max="12543" width="8.42578125" style="501" customWidth="1"/>
    <col min="12544" max="12544" width="10.140625" style="501" bestFit="1" customWidth="1"/>
    <col min="12545" max="12545" width="17.140625" style="501" customWidth="1"/>
    <col min="12546" max="12546" width="23.28515625" style="501" customWidth="1"/>
    <col min="12547" max="12547" width="20" style="501" customWidth="1"/>
    <col min="12548" max="12548" width="17.140625" style="501" customWidth="1"/>
    <col min="12549" max="12549" width="23.28515625" style="501" customWidth="1"/>
    <col min="12550" max="12550" width="16.140625" style="501" customWidth="1"/>
    <col min="12551" max="12551" width="19.140625" style="501" customWidth="1"/>
    <col min="12552" max="12552" width="13.7109375" style="501" bestFit="1" customWidth="1"/>
    <col min="12553" max="12796" width="9.140625" style="501"/>
    <col min="12797" max="12797" width="8.28515625" style="501" customWidth="1"/>
    <col min="12798" max="12798" width="97.5703125" style="501" customWidth="1"/>
    <col min="12799" max="12799" width="8.42578125" style="501" customWidth="1"/>
    <col min="12800" max="12800" width="10.140625" style="501" bestFit="1" customWidth="1"/>
    <col min="12801" max="12801" width="17.140625" style="501" customWidth="1"/>
    <col min="12802" max="12802" width="23.28515625" style="501" customWidth="1"/>
    <col min="12803" max="12803" width="20" style="501" customWidth="1"/>
    <col min="12804" max="12804" width="17.140625" style="501" customWidth="1"/>
    <col min="12805" max="12805" width="23.28515625" style="501" customWidth="1"/>
    <col min="12806" max="12806" width="16.140625" style="501" customWidth="1"/>
    <col min="12807" max="12807" width="19.140625" style="501" customWidth="1"/>
    <col min="12808" max="12808" width="13.7109375" style="501" bestFit="1" customWidth="1"/>
    <col min="12809" max="13052" width="9.140625" style="501"/>
    <col min="13053" max="13053" width="8.28515625" style="501" customWidth="1"/>
    <col min="13054" max="13054" width="97.5703125" style="501" customWidth="1"/>
    <col min="13055" max="13055" width="8.42578125" style="501" customWidth="1"/>
    <col min="13056" max="13056" width="10.140625" style="501" bestFit="1" customWidth="1"/>
    <col min="13057" max="13057" width="17.140625" style="501" customWidth="1"/>
    <col min="13058" max="13058" width="23.28515625" style="501" customWidth="1"/>
    <col min="13059" max="13059" width="20" style="501" customWidth="1"/>
    <col min="13060" max="13060" width="17.140625" style="501" customWidth="1"/>
    <col min="13061" max="13061" width="23.28515625" style="501" customWidth="1"/>
    <col min="13062" max="13062" width="16.140625" style="501" customWidth="1"/>
    <col min="13063" max="13063" width="19.140625" style="501" customWidth="1"/>
    <col min="13064" max="13064" width="13.7109375" style="501" bestFit="1" customWidth="1"/>
    <col min="13065" max="13308" width="9.140625" style="501"/>
    <col min="13309" max="13309" width="8.28515625" style="501" customWidth="1"/>
    <col min="13310" max="13310" width="97.5703125" style="501" customWidth="1"/>
    <col min="13311" max="13311" width="8.42578125" style="501" customWidth="1"/>
    <col min="13312" max="13312" width="10.140625" style="501" bestFit="1" customWidth="1"/>
    <col min="13313" max="13313" width="17.140625" style="501" customWidth="1"/>
    <col min="13314" max="13314" width="23.28515625" style="501" customWidth="1"/>
    <col min="13315" max="13315" width="20" style="501" customWidth="1"/>
    <col min="13316" max="13316" width="17.140625" style="501" customWidth="1"/>
    <col min="13317" max="13317" width="23.28515625" style="501" customWidth="1"/>
    <col min="13318" max="13318" width="16.140625" style="501" customWidth="1"/>
    <col min="13319" max="13319" width="19.140625" style="501" customWidth="1"/>
    <col min="13320" max="13320" width="13.7109375" style="501" bestFit="1" customWidth="1"/>
    <col min="13321" max="13564" width="9.140625" style="501"/>
    <col min="13565" max="13565" width="8.28515625" style="501" customWidth="1"/>
    <col min="13566" max="13566" width="97.5703125" style="501" customWidth="1"/>
    <col min="13567" max="13567" width="8.42578125" style="501" customWidth="1"/>
    <col min="13568" max="13568" width="10.140625" style="501" bestFit="1" customWidth="1"/>
    <col min="13569" max="13569" width="17.140625" style="501" customWidth="1"/>
    <col min="13570" max="13570" width="23.28515625" style="501" customWidth="1"/>
    <col min="13571" max="13571" width="20" style="501" customWidth="1"/>
    <col min="13572" max="13572" width="17.140625" style="501" customWidth="1"/>
    <col min="13573" max="13573" width="23.28515625" style="501" customWidth="1"/>
    <col min="13574" max="13574" width="16.140625" style="501" customWidth="1"/>
    <col min="13575" max="13575" width="19.140625" style="501" customWidth="1"/>
    <col min="13576" max="13576" width="13.7109375" style="501" bestFit="1" customWidth="1"/>
    <col min="13577" max="13820" width="9.140625" style="501"/>
    <col min="13821" max="13821" width="8.28515625" style="501" customWidth="1"/>
    <col min="13822" max="13822" width="97.5703125" style="501" customWidth="1"/>
    <col min="13823" max="13823" width="8.42578125" style="501" customWidth="1"/>
    <col min="13824" max="13824" width="10.140625" style="501" bestFit="1" customWidth="1"/>
    <col min="13825" max="13825" width="17.140625" style="501" customWidth="1"/>
    <col min="13826" max="13826" width="23.28515625" style="501" customWidth="1"/>
    <col min="13827" max="13827" width="20" style="501" customWidth="1"/>
    <col min="13828" max="13828" width="17.140625" style="501" customWidth="1"/>
    <col min="13829" max="13829" width="23.28515625" style="501" customWidth="1"/>
    <col min="13830" max="13830" width="16.140625" style="501" customWidth="1"/>
    <col min="13831" max="13831" width="19.140625" style="501" customWidth="1"/>
    <col min="13832" max="13832" width="13.7109375" style="501" bestFit="1" customWidth="1"/>
    <col min="13833" max="14076" width="9.140625" style="501"/>
    <col min="14077" max="14077" width="8.28515625" style="501" customWidth="1"/>
    <col min="14078" max="14078" width="97.5703125" style="501" customWidth="1"/>
    <col min="14079" max="14079" width="8.42578125" style="501" customWidth="1"/>
    <col min="14080" max="14080" width="10.140625" style="501" bestFit="1" customWidth="1"/>
    <col min="14081" max="14081" width="17.140625" style="501" customWidth="1"/>
    <col min="14082" max="14082" width="23.28515625" style="501" customWidth="1"/>
    <col min="14083" max="14083" width="20" style="501" customWidth="1"/>
    <col min="14084" max="14084" width="17.140625" style="501" customWidth="1"/>
    <col min="14085" max="14085" width="23.28515625" style="501" customWidth="1"/>
    <col min="14086" max="14086" width="16.140625" style="501" customWidth="1"/>
    <col min="14087" max="14087" width="19.140625" style="501" customWidth="1"/>
    <col min="14088" max="14088" width="13.7109375" style="501" bestFit="1" customWidth="1"/>
    <col min="14089" max="14332" width="9.140625" style="501"/>
    <col min="14333" max="14333" width="8.28515625" style="501" customWidth="1"/>
    <col min="14334" max="14334" width="97.5703125" style="501" customWidth="1"/>
    <col min="14335" max="14335" width="8.42578125" style="501" customWidth="1"/>
    <col min="14336" max="14336" width="10.140625" style="501" bestFit="1" customWidth="1"/>
    <col min="14337" max="14337" width="17.140625" style="501" customWidth="1"/>
    <col min="14338" max="14338" width="23.28515625" style="501" customWidth="1"/>
    <col min="14339" max="14339" width="20" style="501" customWidth="1"/>
    <col min="14340" max="14340" width="17.140625" style="501" customWidth="1"/>
    <col min="14341" max="14341" width="23.28515625" style="501" customWidth="1"/>
    <col min="14342" max="14342" width="16.140625" style="501" customWidth="1"/>
    <col min="14343" max="14343" width="19.140625" style="501" customWidth="1"/>
    <col min="14344" max="14344" width="13.7109375" style="501" bestFit="1" customWidth="1"/>
    <col min="14345" max="14588" width="9.140625" style="501"/>
    <col min="14589" max="14589" width="8.28515625" style="501" customWidth="1"/>
    <col min="14590" max="14590" width="97.5703125" style="501" customWidth="1"/>
    <col min="14591" max="14591" width="8.42578125" style="501" customWidth="1"/>
    <col min="14592" max="14592" width="10.140625" style="501" bestFit="1" customWidth="1"/>
    <col min="14593" max="14593" width="17.140625" style="501" customWidth="1"/>
    <col min="14594" max="14594" width="23.28515625" style="501" customWidth="1"/>
    <col min="14595" max="14595" width="20" style="501" customWidth="1"/>
    <col min="14596" max="14596" width="17.140625" style="501" customWidth="1"/>
    <col min="14597" max="14597" width="23.28515625" style="501" customWidth="1"/>
    <col min="14598" max="14598" width="16.140625" style="501" customWidth="1"/>
    <col min="14599" max="14599" width="19.140625" style="501" customWidth="1"/>
    <col min="14600" max="14600" width="13.7109375" style="501" bestFit="1" customWidth="1"/>
    <col min="14601" max="14844" width="9.140625" style="501"/>
    <col min="14845" max="14845" width="8.28515625" style="501" customWidth="1"/>
    <col min="14846" max="14846" width="97.5703125" style="501" customWidth="1"/>
    <col min="14847" max="14847" width="8.42578125" style="501" customWidth="1"/>
    <col min="14848" max="14848" width="10.140625" style="501" bestFit="1" customWidth="1"/>
    <col min="14849" max="14849" width="17.140625" style="501" customWidth="1"/>
    <col min="14850" max="14850" width="23.28515625" style="501" customWidth="1"/>
    <col min="14851" max="14851" width="20" style="501" customWidth="1"/>
    <col min="14852" max="14852" width="17.140625" style="501" customWidth="1"/>
    <col min="14853" max="14853" width="23.28515625" style="501" customWidth="1"/>
    <col min="14854" max="14854" width="16.140625" style="501" customWidth="1"/>
    <col min="14855" max="14855" width="19.140625" style="501" customWidth="1"/>
    <col min="14856" max="14856" width="13.7109375" style="501" bestFit="1" customWidth="1"/>
    <col min="14857" max="15100" width="9.140625" style="501"/>
    <col min="15101" max="15101" width="8.28515625" style="501" customWidth="1"/>
    <col min="15102" max="15102" width="97.5703125" style="501" customWidth="1"/>
    <col min="15103" max="15103" width="8.42578125" style="501" customWidth="1"/>
    <col min="15104" max="15104" width="10.140625" style="501" bestFit="1" customWidth="1"/>
    <col min="15105" max="15105" width="17.140625" style="501" customWidth="1"/>
    <col min="15106" max="15106" width="23.28515625" style="501" customWidth="1"/>
    <col min="15107" max="15107" width="20" style="501" customWidth="1"/>
    <col min="15108" max="15108" width="17.140625" style="501" customWidth="1"/>
    <col min="15109" max="15109" width="23.28515625" style="501" customWidth="1"/>
    <col min="15110" max="15110" width="16.140625" style="501" customWidth="1"/>
    <col min="15111" max="15111" width="19.140625" style="501" customWidth="1"/>
    <col min="15112" max="15112" width="13.7109375" style="501" bestFit="1" customWidth="1"/>
    <col min="15113" max="15356" width="9.140625" style="501"/>
    <col min="15357" max="15357" width="8.28515625" style="501" customWidth="1"/>
    <col min="15358" max="15358" width="97.5703125" style="501" customWidth="1"/>
    <col min="15359" max="15359" width="8.42578125" style="501" customWidth="1"/>
    <col min="15360" max="15360" width="10.140625" style="501" bestFit="1" customWidth="1"/>
    <col min="15361" max="15361" width="17.140625" style="501" customWidth="1"/>
    <col min="15362" max="15362" width="23.28515625" style="501" customWidth="1"/>
    <col min="15363" max="15363" width="20" style="501" customWidth="1"/>
    <col min="15364" max="15364" width="17.140625" style="501" customWidth="1"/>
    <col min="15365" max="15365" width="23.28515625" style="501" customWidth="1"/>
    <col min="15366" max="15366" width="16.140625" style="501" customWidth="1"/>
    <col min="15367" max="15367" width="19.140625" style="501" customWidth="1"/>
    <col min="15368" max="15368" width="13.7109375" style="501" bestFit="1" customWidth="1"/>
    <col min="15369" max="15612" width="9.140625" style="501"/>
    <col min="15613" max="15613" width="8.28515625" style="501" customWidth="1"/>
    <col min="15614" max="15614" width="97.5703125" style="501" customWidth="1"/>
    <col min="15615" max="15615" width="8.42578125" style="501" customWidth="1"/>
    <col min="15616" max="15616" width="10.140625" style="501" bestFit="1" customWidth="1"/>
    <col min="15617" max="15617" width="17.140625" style="501" customWidth="1"/>
    <col min="15618" max="15618" width="23.28515625" style="501" customWidth="1"/>
    <col min="15619" max="15619" width="20" style="501" customWidth="1"/>
    <col min="15620" max="15620" width="17.140625" style="501" customWidth="1"/>
    <col min="15621" max="15621" width="23.28515625" style="501" customWidth="1"/>
    <col min="15622" max="15622" width="16.140625" style="501" customWidth="1"/>
    <col min="15623" max="15623" width="19.140625" style="501" customWidth="1"/>
    <col min="15624" max="15624" width="13.7109375" style="501" bestFit="1" customWidth="1"/>
    <col min="15625" max="15868" width="9.140625" style="501"/>
    <col min="15869" max="15869" width="8.28515625" style="501" customWidth="1"/>
    <col min="15870" max="15870" width="97.5703125" style="501" customWidth="1"/>
    <col min="15871" max="15871" width="8.42578125" style="501" customWidth="1"/>
    <col min="15872" max="15872" width="10.140625" style="501" bestFit="1" customWidth="1"/>
    <col min="15873" max="15873" width="17.140625" style="501" customWidth="1"/>
    <col min="15874" max="15874" width="23.28515625" style="501" customWidth="1"/>
    <col min="15875" max="15875" width="20" style="501" customWidth="1"/>
    <col min="15876" max="15876" width="17.140625" style="501" customWidth="1"/>
    <col min="15877" max="15877" width="23.28515625" style="501" customWidth="1"/>
    <col min="15878" max="15878" width="16.140625" style="501" customWidth="1"/>
    <col min="15879" max="15879" width="19.140625" style="501" customWidth="1"/>
    <col min="15880" max="15880" width="13.7109375" style="501" bestFit="1" customWidth="1"/>
    <col min="15881" max="16124" width="9.140625" style="501"/>
    <col min="16125" max="16125" width="8.28515625" style="501" customWidth="1"/>
    <col min="16126" max="16126" width="97.5703125" style="501" customWidth="1"/>
    <col min="16127" max="16127" width="8.42578125" style="501" customWidth="1"/>
    <col min="16128" max="16128" width="10.140625" style="501" bestFit="1" customWidth="1"/>
    <col min="16129" max="16129" width="17.140625" style="501" customWidth="1"/>
    <col min="16130" max="16130" width="23.28515625" style="501" customWidth="1"/>
    <col min="16131" max="16131" width="20" style="501" customWidth="1"/>
    <col min="16132" max="16132" width="17.140625" style="501" customWidth="1"/>
    <col min="16133" max="16133" width="23.28515625" style="501" customWidth="1"/>
    <col min="16134" max="16134" width="16.140625" style="501" customWidth="1"/>
    <col min="16135" max="16135" width="19.140625" style="501" customWidth="1"/>
    <col min="16136" max="16136" width="13.7109375" style="501" bestFit="1" customWidth="1"/>
    <col min="16137" max="16384" width="9.140625" style="501"/>
  </cols>
  <sheetData>
    <row r="1" spans="1:7" ht="25.95" customHeight="1">
      <c r="B1" s="500"/>
    </row>
    <row r="2" spans="1:7" ht="25.95" customHeight="1">
      <c r="A2" s="505"/>
      <c r="B2" s="506" t="s">
        <v>3951</v>
      </c>
    </row>
    <row r="3" spans="1:7" ht="10.5" customHeight="1">
      <c r="A3" s="507"/>
      <c r="C3" s="504"/>
      <c r="F3" s="508"/>
    </row>
    <row r="4" spans="1:7" s="511" customFormat="1" ht="24" customHeight="1">
      <c r="A4" s="509" t="s">
        <v>3952</v>
      </c>
      <c r="B4" s="509" t="s">
        <v>3953</v>
      </c>
      <c r="C4" s="846" t="s">
        <v>3954</v>
      </c>
      <c r="D4" s="847"/>
      <c r="E4" s="510" t="s">
        <v>3955</v>
      </c>
      <c r="F4" s="510" t="s">
        <v>3956</v>
      </c>
      <c r="G4" s="509" t="s">
        <v>3957</v>
      </c>
    </row>
    <row r="5" spans="1:7" s="511" customFormat="1" ht="150.75" customHeight="1">
      <c r="A5" s="512" t="s">
        <v>3486</v>
      </c>
      <c r="B5" s="513" t="s">
        <v>3958</v>
      </c>
      <c r="C5" s="514">
        <v>4</v>
      </c>
      <c r="D5" s="515" t="s">
        <v>2686</v>
      </c>
      <c r="E5" s="516"/>
      <c r="F5" s="517">
        <f>E5*C5</f>
        <v>0</v>
      </c>
      <c r="G5" s="518"/>
    </row>
    <row r="6" spans="1:7" s="511" customFormat="1" ht="156.75" customHeight="1">
      <c r="A6" s="512" t="s">
        <v>3959</v>
      </c>
      <c r="B6" s="519" t="s">
        <v>3960</v>
      </c>
      <c r="C6" s="514">
        <v>17</v>
      </c>
      <c r="D6" s="515" t="s">
        <v>282</v>
      </c>
      <c r="E6" s="516"/>
      <c r="F6" s="517">
        <f t="shared" ref="F6:F31" si="0">E6*C6</f>
        <v>0</v>
      </c>
      <c r="G6" s="518"/>
    </row>
    <row r="7" spans="1:7" s="511" customFormat="1" ht="99" customHeight="1">
      <c r="A7" s="512" t="s">
        <v>3961</v>
      </c>
      <c r="B7" s="520" t="s">
        <v>3962</v>
      </c>
      <c r="C7" s="514">
        <v>1</v>
      </c>
      <c r="D7" s="515" t="s">
        <v>2686</v>
      </c>
      <c r="E7" s="516"/>
      <c r="F7" s="517">
        <f t="shared" si="0"/>
        <v>0</v>
      </c>
      <c r="G7" s="518"/>
    </row>
    <row r="8" spans="1:7" s="511" customFormat="1" ht="66" customHeight="1">
      <c r="A8" s="512" t="s">
        <v>3963</v>
      </c>
      <c r="B8" s="521" t="s">
        <v>3964</v>
      </c>
      <c r="C8" s="514">
        <v>4</v>
      </c>
      <c r="D8" s="515" t="s">
        <v>2733</v>
      </c>
      <c r="E8" s="516"/>
      <c r="F8" s="517">
        <f t="shared" si="0"/>
        <v>0</v>
      </c>
      <c r="G8" s="518"/>
    </row>
    <row r="9" spans="1:7" s="511" customFormat="1" ht="150.75" customHeight="1">
      <c r="A9" s="512" t="s">
        <v>3491</v>
      </c>
      <c r="B9" s="522" t="s">
        <v>3965</v>
      </c>
      <c r="C9" s="514">
        <v>3</v>
      </c>
      <c r="D9" s="515" t="s">
        <v>2686</v>
      </c>
      <c r="E9" s="516"/>
      <c r="F9" s="517">
        <f t="shared" si="0"/>
        <v>0</v>
      </c>
      <c r="G9" s="518"/>
    </row>
    <row r="10" spans="1:7" s="511" customFormat="1" ht="103.5" customHeight="1">
      <c r="A10" s="512" t="s">
        <v>3966</v>
      </c>
      <c r="B10" s="523" t="s">
        <v>3967</v>
      </c>
      <c r="C10" s="514">
        <v>3</v>
      </c>
      <c r="D10" s="515" t="s">
        <v>2686</v>
      </c>
      <c r="E10" s="516"/>
      <c r="F10" s="517">
        <f t="shared" si="0"/>
        <v>0</v>
      </c>
      <c r="G10" s="518"/>
    </row>
    <row r="11" spans="1:7" s="511" customFormat="1" ht="284.25" customHeight="1">
      <c r="A11" s="512" t="s">
        <v>3494</v>
      </c>
      <c r="B11" s="523" t="s">
        <v>3968</v>
      </c>
      <c r="C11" s="514">
        <v>1</v>
      </c>
      <c r="D11" s="515" t="s">
        <v>2686</v>
      </c>
      <c r="E11" s="516"/>
      <c r="F11" s="517">
        <f t="shared" si="0"/>
        <v>0</v>
      </c>
      <c r="G11" s="518"/>
    </row>
    <row r="12" spans="1:7" s="511" customFormat="1" ht="93.75" customHeight="1">
      <c r="A12" s="512" t="s">
        <v>3969</v>
      </c>
      <c r="B12" s="520" t="s">
        <v>3970</v>
      </c>
      <c r="C12" s="514">
        <v>1</v>
      </c>
      <c r="D12" s="515" t="s">
        <v>2686</v>
      </c>
      <c r="E12" s="516"/>
      <c r="F12" s="517">
        <f t="shared" si="0"/>
        <v>0</v>
      </c>
      <c r="G12" s="518"/>
    </row>
    <row r="13" spans="1:7" s="511" customFormat="1" ht="128.25" customHeight="1">
      <c r="A13" s="512" t="s">
        <v>3497</v>
      </c>
      <c r="B13" s="513" t="s">
        <v>3971</v>
      </c>
      <c r="C13" s="514">
        <v>1</v>
      </c>
      <c r="D13" s="515" t="s">
        <v>2686</v>
      </c>
      <c r="E13" s="516"/>
      <c r="F13" s="517">
        <f t="shared" si="0"/>
        <v>0</v>
      </c>
      <c r="G13" s="518"/>
    </row>
    <row r="14" spans="1:7" s="511" customFormat="1" ht="58.5" customHeight="1">
      <c r="A14" s="512" t="s">
        <v>3972</v>
      </c>
      <c r="B14" s="521" t="s">
        <v>3973</v>
      </c>
      <c r="C14" s="514">
        <v>3</v>
      </c>
      <c r="D14" s="515" t="s">
        <v>2686</v>
      </c>
      <c r="E14" s="516"/>
      <c r="F14" s="517">
        <f t="shared" si="0"/>
        <v>0</v>
      </c>
      <c r="G14" s="518"/>
    </row>
    <row r="15" spans="1:7" s="511" customFormat="1" ht="161.25" customHeight="1">
      <c r="A15" s="512" t="s">
        <v>3500</v>
      </c>
      <c r="B15" s="524" t="s">
        <v>3974</v>
      </c>
      <c r="C15" s="514">
        <v>1</v>
      </c>
      <c r="D15" s="525" t="s">
        <v>2686</v>
      </c>
      <c r="E15" s="526"/>
      <c r="F15" s="517">
        <f t="shared" si="0"/>
        <v>0</v>
      </c>
      <c r="G15" s="518"/>
    </row>
    <row r="16" spans="1:7" s="511" customFormat="1" ht="84.75" customHeight="1">
      <c r="A16" s="512" t="s">
        <v>3504</v>
      </c>
      <c r="B16" s="513" t="s">
        <v>3975</v>
      </c>
      <c r="C16" s="514">
        <v>1</v>
      </c>
      <c r="D16" s="515" t="s">
        <v>2686</v>
      </c>
      <c r="E16" s="516"/>
      <c r="F16" s="517">
        <f t="shared" si="0"/>
        <v>0</v>
      </c>
      <c r="G16" s="514"/>
    </row>
    <row r="17" spans="1:7" s="511" customFormat="1" ht="206.25" customHeight="1">
      <c r="A17" s="512" t="s">
        <v>3508</v>
      </c>
      <c r="B17" s="522" t="s">
        <v>3976</v>
      </c>
      <c r="C17" s="514">
        <v>1</v>
      </c>
      <c r="D17" s="515" t="s">
        <v>2733</v>
      </c>
      <c r="E17" s="516"/>
      <c r="F17" s="517">
        <f t="shared" si="0"/>
        <v>0</v>
      </c>
      <c r="G17" s="518"/>
    </row>
    <row r="18" spans="1:7" s="511" customFormat="1" ht="101.25" customHeight="1">
      <c r="A18" s="512" t="s">
        <v>3510</v>
      </c>
      <c r="B18" s="527" t="s">
        <v>3977</v>
      </c>
      <c r="C18" s="514">
        <v>1</v>
      </c>
      <c r="D18" s="515" t="s">
        <v>2686</v>
      </c>
      <c r="E18" s="516"/>
      <c r="F18" s="517">
        <f t="shared" si="0"/>
        <v>0</v>
      </c>
      <c r="G18" s="514"/>
    </row>
    <row r="19" spans="1:7" s="511" customFormat="1" ht="114.75" customHeight="1">
      <c r="A19" s="512" t="s">
        <v>3512</v>
      </c>
      <c r="B19" s="513" t="s">
        <v>3978</v>
      </c>
      <c r="C19" s="514">
        <v>1</v>
      </c>
      <c r="D19" s="515" t="s">
        <v>2686</v>
      </c>
      <c r="E19" s="516"/>
      <c r="F19" s="517">
        <f t="shared" si="0"/>
        <v>0</v>
      </c>
      <c r="G19" s="518"/>
    </row>
    <row r="20" spans="1:7" s="511" customFormat="1" ht="168" customHeight="1">
      <c r="A20" s="512" t="s">
        <v>3514</v>
      </c>
      <c r="B20" s="524" t="s">
        <v>3979</v>
      </c>
      <c r="C20" s="514">
        <v>1</v>
      </c>
      <c r="D20" s="515" t="s">
        <v>2686</v>
      </c>
      <c r="E20" s="516"/>
      <c r="F20" s="517">
        <f t="shared" si="0"/>
        <v>0</v>
      </c>
      <c r="G20" s="518"/>
    </row>
    <row r="21" spans="1:7" s="511" customFormat="1" ht="102" customHeight="1">
      <c r="A21" s="512" t="s">
        <v>3516</v>
      </c>
      <c r="B21" s="528" t="s">
        <v>3980</v>
      </c>
      <c r="C21" s="514">
        <v>1</v>
      </c>
      <c r="D21" s="515" t="s">
        <v>2686</v>
      </c>
      <c r="E21" s="516"/>
      <c r="F21" s="517">
        <f t="shared" si="0"/>
        <v>0</v>
      </c>
      <c r="G21" s="514"/>
    </row>
    <row r="22" spans="1:7" s="511" customFormat="1" ht="103.5" customHeight="1">
      <c r="A22" s="512" t="s">
        <v>3518</v>
      </c>
      <c r="B22" s="513" t="s">
        <v>3981</v>
      </c>
      <c r="C22" s="514">
        <v>1</v>
      </c>
      <c r="D22" s="515" t="s">
        <v>2686</v>
      </c>
      <c r="E22" s="516"/>
      <c r="F22" s="517">
        <f t="shared" si="0"/>
        <v>0</v>
      </c>
      <c r="G22" s="518"/>
    </row>
    <row r="23" spans="1:7" s="511" customFormat="1" ht="179.25" customHeight="1">
      <c r="A23" s="512" t="s">
        <v>3520</v>
      </c>
      <c r="B23" s="520" t="s">
        <v>3982</v>
      </c>
      <c r="C23" s="514">
        <v>1</v>
      </c>
      <c r="D23" s="515" t="s">
        <v>2686</v>
      </c>
      <c r="E23" s="516"/>
      <c r="F23" s="517">
        <f t="shared" si="0"/>
        <v>0</v>
      </c>
      <c r="G23" s="514"/>
    </row>
    <row r="24" spans="1:7" s="511" customFormat="1" ht="105" customHeight="1">
      <c r="A24" s="512" t="s">
        <v>3983</v>
      </c>
      <c r="B24" s="528" t="s">
        <v>3984</v>
      </c>
      <c r="C24" s="514">
        <v>1</v>
      </c>
      <c r="D24" s="515" t="s">
        <v>2686</v>
      </c>
      <c r="E24" s="516"/>
      <c r="F24" s="517">
        <f t="shared" si="0"/>
        <v>0</v>
      </c>
      <c r="G24" s="514"/>
    </row>
    <row r="25" spans="1:7" s="511" customFormat="1" ht="97.5" customHeight="1">
      <c r="A25" s="512" t="s">
        <v>3985</v>
      </c>
      <c r="B25" s="513" t="s">
        <v>3986</v>
      </c>
      <c r="C25" s="514">
        <v>1</v>
      </c>
      <c r="D25" s="515" t="s">
        <v>2686</v>
      </c>
      <c r="E25" s="516"/>
      <c r="F25" s="517">
        <f t="shared" si="0"/>
        <v>0</v>
      </c>
      <c r="G25" s="514"/>
    </row>
    <row r="26" spans="1:7" s="511" customFormat="1" ht="34.5" customHeight="1">
      <c r="A26" s="512" t="s">
        <v>3987</v>
      </c>
      <c r="B26" s="524" t="s">
        <v>3988</v>
      </c>
      <c r="C26" s="514">
        <v>1</v>
      </c>
      <c r="D26" s="515" t="s">
        <v>2686</v>
      </c>
      <c r="E26" s="516"/>
      <c r="F26" s="517">
        <f t="shared" si="0"/>
        <v>0</v>
      </c>
      <c r="G26" s="529"/>
    </row>
    <row r="27" spans="1:7" s="511" customFormat="1" ht="38.25" customHeight="1">
      <c r="A27" s="512" t="s">
        <v>3989</v>
      </c>
      <c r="B27" s="513" t="s">
        <v>3990</v>
      </c>
      <c r="C27" s="514">
        <v>1</v>
      </c>
      <c r="D27" s="515" t="s">
        <v>2686</v>
      </c>
      <c r="E27" s="516"/>
      <c r="F27" s="517">
        <f t="shared" si="0"/>
        <v>0</v>
      </c>
      <c r="G27" s="514"/>
    </row>
    <row r="28" spans="1:7" s="511" customFormat="1" ht="27.6" customHeight="1">
      <c r="A28" s="512" t="s">
        <v>3991</v>
      </c>
      <c r="B28" s="530" t="s">
        <v>3992</v>
      </c>
      <c r="C28" s="514">
        <v>1</v>
      </c>
      <c r="D28" s="515" t="s">
        <v>2686</v>
      </c>
      <c r="E28" s="516"/>
      <c r="F28" s="517">
        <f t="shared" si="0"/>
        <v>0</v>
      </c>
      <c r="G28" s="514"/>
    </row>
    <row r="29" spans="1:7" s="511" customFormat="1" ht="50.4" customHeight="1">
      <c r="A29" s="512" t="s">
        <v>3993</v>
      </c>
      <c r="B29" s="513" t="s">
        <v>3994</v>
      </c>
      <c r="C29" s="514">
        <v>1</v>
      </c>
      <c r="D29" s="515" t="s">
        <v>2686</v>
      </c>
      <c r="E29" s="516"/>
      <c r="F29" s="517">
        <f t="shared" si="0"/>
        <v>0</v>
      </c>
      <c r="G29" s="514"/>
    </row>
    <row r="30" spans="1:7" s="511" customFormat="1" ht="156.75" customHeight="1">
      <c r="A30" s="512" t="s">
        <v>3995</v>
      </c>
      <c r="B30" s="513" t="s">
        <v>3996</v>
      </c>
      <c r="C30" s="514">
        <v>1</v>
      </c>
      <c r="D30" s="515" t="s">
        <v>2733</v>
      </c>
      <c r="E30" s="516"/>
      <c r="F30" s="517">
        <f t="shared" si="0"/>
        <v>0</v>
      </c>
      <c r="G30" s="514"/>
    </row>
    <row r="31" spans="1:7" s="511" customFormat="1" ht="126" customHeight="1">
      <c r="A31" s="512" t="s">
        <v>3997</v>
      </c>
      <c r="B31" s="513" t="s">
        <v>3998</v>
      </c>
      <c r="C31" s="514">
        <v>1</v>
      </c>
      <c r="D31" s="515" t="s">
        <v>2686</v>
      </c>
      <c r="E31" s="516"/>
      <c r="F31" s="517">
        <f t="shared" si="0"/>
        <v>0</v>
      </c>
      <c r="G31" s="518"/>
    </row>
    <row r="32" spans="1:7" s="511" customFormat="1" ht="36" customHeight="1">
      <c r="A32" s="512" t="s">
        <v>3999</v>
      </c>
      <c r="B32" s="513" t="s">
        <v>4000</v>
      </c>
      <c r="C32" s="514" t="s">
        <v>4001</v>
      </c>
      <c r="D32" s="515"/>
      <c r="E32" s="516"/>
      <c r="F32" s="531" t="s">
        <v>4002</v>
      </c>
      <c r="G32" s="518"/>
    </row>
    <row r="33" spans="1:7" s="511" customFormat="1" ht="36.75" customHeight="1">
      <c r="A33" s="512" t="s">
        <v>4003</v>
      </c>
      <c r="B33" s="513" t="s">
        <v>4004</v>
      </c>
      <c r="C33" s="514" t="s">
        <v>4001</v>
      </c>
      <c r="D33" s="515"/>
      <c r="E33" s="516"/>
      <c r="F33" s="531" t="s">
        <v>4002</v>
      </c>
      <c r="G33" s="518"/>
    </row>
    <row r="34" spans="1:7" s="511" customFormat="1" ht="141" customHeight="1">
      <c r="A34" s="512" t="s">
        <v>4005</v>
      </c>
      <c r="B34" s="513" t="s">
        <v>4006</v>
      </c>
      <c r="C34" s="514" t="s">
        <v>4001</v>
      </c>
      <c r="D34" s="515"/>
      <c r="E34" s="516"/>
      <c r="F34" s="531" t="s">
        <v>4002</v>
      </c>
      <c r="G34" s="518"/>
    </row>
    <row r="35" spans="1:7" s="511" customFormat="1" ht="48.75" customHeight="1">
      <c r="A35" s="512" t="s">
        <v>4007</v>
      </c>
      <c r="B35" s="513" t="s">
        <v>4008</v>
      </c>
      <c r="C35" s="514">
        <v>1</v>
      </c>
      <c r="D35" s="515" t="s">
        <v>2686</v>
      </c>
      <c r="E35" s="516"/>
      <c r="F35" s="517">
        <f t="shared" ref="F35:F41" si="1">E35*C35</f>
        <v>0</v>
      </c>
      <c r="G35" s="514"/>
    </row>
    <row r="36" spans="1:7" s="511" customFormat="1" ht="75" customHeight="1">
      <c r="A36" s="512" t="s">
        <v>4009</v>
      </c>
      <c r="B36" s="513" t="s">
        <v>4010</v>
      </c>
      <c r="C36" s="514">
        <v>1</v>
      </c>
      <c r="D36" s="515" t="s">
        <v>2686</v>
      </c>
      <c r="E36" s="516"/>
      <c r="F36" s="517">
        <f t="shared" si="1"/>
        <v>0</v>
      </c>
      <c r="G36" s="514"/>
    </row>
    <row r="37" spans="1:7" s="511" customFormat="1" ht="102" customHeight="1">
      <c r="A37" s="512" t="s">
        <v>4011</v>
      </c>
      <c r="B37" s="513" t="s">
        <v>4012</v>
      </c>
      <c r="C37" s="514">
        <v>1</v>
      </c>
      <c r="D37" s="515" t="s">
        <v>2686</v>
      </c>
      <c r="E37" s="516"/>
      <c r="F37" s="517">
        <f t="shared" si="1"/>
        <v>0</v>
      </c>
      <c r="G37" s="514"/>
    </row>
    <row r="38" spans="1:7" s="511" customFormat="1" ht="65.25" customHeight="1">
      <c r="A38" s="512" t="s">
        <v>4013</v>
      </c>
      <c r="B38" s="513" t="s">
        <v>4014</v>
      </c>
      <c r="C38" s="514">
        <v>40</v>
      </c>
      <c r="D38" s="515" t="s">
        <v>2686</v>
      </c>
      <c r="E38" s="516"/>
      <c r="F38" s="517">
        <f t="shared" si="1"/>
        <v>0</v>
      </c>
      <c r="G38" s="514"/>
    </row>
    <row r="39" spans="1:7" s="511" customFormat="1" ht="54" customHeight="1">
      <c r="A39" s="512" t="s">
        <v>4015</v>
      </c>
      <c r="B39" s="513" t="s">
        <v>4016</v>
      </c>
      <c r="C39" s="514">
        <v>8</v>
      </c>
      <c r="D39" s="515" t="s">
        <v>2686</v>
      </c>
      <c r="E39" s="516"/>
      <c r="F39" s="517">
        <f t="shared" si="1"/>
        <v>0</v>
      </c>
      <c r="G39" s="514"/>
    </row>
    <row r="40" spans="1:7" s="511" customFormat="1" ht="54" customHeight="1">
      <c r="A40" s="512" t="s">
        <v>4017</v>
      </c>
      <c r="B40" s="513" t="s">
        <v>4018</v>
      </c>
      <c r="C40" s="514">
        <v>35</v>
      </c>
      <c r="D40" s="515" t="s">
        <v>2686</v>
      </c>
      <c r="E40" s="516"/>
      <c r="F40" s="517">
        <f t="shared" si="1"/>
        <v>0</v>
      </c>
      <c r="G40" s="514"/>
    </row>
    <row r="41" spans="1:7" s="511" customFormat="1" ht="45.75" customHeight="1">
      <c r="A41" s="512" t="s">
        <v>4019</v>
      </c>
      <c r="B41" s="513" t="s">
        <v>4020</v>
      </c>
      <c r="C41" s="514">
        <v>2</v>
      </c>
      <c r="D41" s="515" t="s">
        <v>2686</v>
      </c>
      <c r="E41" s="516"/>
      <c r="F41" s="517">
        <f t="shared" si="1"/>
        <v>0</v>
      </c>
      <c r="G41" s="514"/>
    </row>
    <row r="42" spans="1:7" s="511" customFormat="1" ht="66.75" customHeight="1">
      <c r="A42" s="512" t="s">
        <v>4021</v>
      </c>
      <c r="B42" s="513" t="s">
        <v>4022</v>
      </c>
      <c r="C42" s="514" t="s">
        <v>4001</v>
      </c>
      <c r="D42" s="515"/>
      <c r="E42" s="516"/>
      <c r="F42" s="531" t="s">
        <v>4002</v>
      </c>
      <c r="G42" s="518" t="s">
        <v>4023</v>
      </c>
    </row>
    <row r="43" spans="1:7" s="511" customFormat="1" ht="41.25" customHeight="1">
      <c r="A43" s="512" t="s">
        <v>4024</v>
      </c>
      <c r="B43" s="513" t="s">
        <v>4025</v>
      </c>
      <c r="C43" s="514">
        <v>1</v>
      </c>
      <c r="D43" s="515" t="s">
        <v>2733</v>
      </c>
      <c r="E43" s="516"/>
      <c r="F43" s="517">
        <f t="shared" ref="F43:F47" si="2">E43*C43</f>
        <v>0</v>
      </c>
      <c r="G43" s="514"/>
    </row>
    <row r="44" spans="1:7" s="511" customFormat="1" ht="57.75" customHeight="1">
      <c r="A44" s="512" t="s">
        <v>4026</v>
      </c>
      <c r="B44" s="513" t="s">
        <v>4027</v>
      </c>
      <c r="C44" s="514">
        <v>1</v>
      </c>
      <c r="D44" s="515" t="s">
        <v>2733</v>
      </c>
      <c r="E44" s="516"/>
      <c r="F44" s="517">
        <f t="shared" si="2"/>
        <v>0</v>
      </c>
      <c r="G44" s="514"/>
    </row>
    <row r="45" spans="1:7" s="511" customFormat="1" ht="38.25" customHeight="1">
      <c r="A45" s="512" t="s">
        <v>4028</v>
      </c>
      <c r="B45" s="513" t="s">
        <v>4029</v>
      </c>
      <c r="C45" s="514">
        <v>1</v>
      </c>
      <c r="D45" s="515" t="s">
        <v>2733</v>
      </c>
      <c r="E45" s="516"/>
      <c r="F45" s="517">
        <f t="shared" si="2"/>
        <v>0</v>
      </c>
      <c r="G45" s="514"/>
    </row>
    <row r="46" spans="1:7" s="511" customFormat="1" ht="99.75" customHeight="1">
      <c r="A46" s="512" t="s">
        <v>4030</v>
      </c>
      <c r="B46" s="520" t="s">
        <v>4031</v>
      </c>
      <c r="C46" s="514">
        <v>1</v>
      </c>
      <c r="D46" s="515" t="s">
        <v>2733</v>
      </c>
      <c r="E46" s="516"/>
      <c r="F46" s="517">
        <f t="shared" si="2"/>
        <v>0</v>
      </c>
      <c r="G46" s="514"/>
    </row>
    <row r="47" spans="1:7" s="511" customFormat="1" ht="122.25" customHeight="1">
      <c r="A47" s="512" t="s">
        <v>4032</v>
      </c>
      <c r="B47" s="520" t="s">
        <v>4033</v>
      </c>
      <c r="C47" s="514">
        <v>1</v>
      </c>
      <c r="D47" s="515" t="s">
        <v>2733</v>
      </c>
      <c r="E47" s="516"/>
      <c r="F47" s="517">
        <f t="shared" si="2"/>
        <v>0</v>
      </c>
      <c r="G47" s="514"/>
    </row>
    <row r="48" spans="1:7" s="511" customFormat="1" ht="84" customHeight="1">
      <c r="A48" s="532" t="s">
        <v>4034</v>
      </c>
      <c r="B48" s="533" t="s">
        <v>4035</v>
      </c>
      <c r="C48" s="534"/>
      <c r="D48" s="535"/>
      <c r="E48" s="536"/>
      <c r="F48" s="537"/>
      <c r="G48" s="534"/>
    </row>
    <row r="49" spans="1:8" s="511" customFormat="1" ht="28.5" customHeight="1">
      <c r="A49" s="512" t="s">
        <v>4036</v>
      </c>
      <c r="B49" s="520" t="s">
        <v>4037</v>
      </c>
      <c r="C49" s="514">
        <v>187</v>
      </c>
      <c r="D49" s="515" t="s">
        <v>155</v>
      </c>
      <c r="E49" s="516"/>
      <c r="F49" s="517">
        <f t="shared" ref="F49:F80" si="3">E49*C49</f>
        <v>0</v>
      </c>
      <c r="G49" s="514"/>
    </row>
    <row r="50" spans="1:8" s="511" customFormat="1" ht="28.5" customHeight="1">
      <c r="A50" s="512" t="s">
        <v>4038</v>
      </c>
      <c r="B50" s="520" t="s">
        <v>4039</v>
      </c>
      <c r="C50" s="514">
        <v>187</v>
      </c>
      <c r="D50" s="515" t="s">
        <v>155</v>
      </c>
      <c r="E50" s="516"/>
      <c r="F50" s="517">
        <f t="shared" si="3"/>
        <v>0</v>
      </c>
      <c r="G50" s="514"/>
    </row>
    <row r="51" spans="1:8" s="511" customFormat="1" ht="30" customHeight="1">
      <c r="A51" s="512" t="s">
        <v>4040</v>
      </c>
      <c r="B51" s="520" t="s">
        <v>4041</v>
      </c>
      <c r="C51" s="514">
        <v>1</v>
      </c>
      <c r="D51" s="515" t="s">
        <v>4042</v>
      </c>
      <c r="E51" s="516"/>
      <c r="F51" s="517">
        <f t="shared" si="3"/>
        <v>0</v>
      </c>
      <c r="G51" s="514"/>
    </row>
    <row r="52" spans="1:8" s="540" customFormat="1" ht="27.75" customHeight="1">
      <c r="A52" s="538" t="s">
        <v>4043</v>
      </c>
      <c r="B52" s="539" t="s">
        <v>4044</v>
      </c>
      <c r="C52" s="514">
        <v>1</v>
      </c>
      <c r="D52" s="515" t="s">
        <v>2686</v>
      </c>
      <c r="E52" s="516"/>
      <c r="F52" s="517">
        <f t="shared" si="3"/>
        <v>0</v>
      </c>
      <c r="G52" s="514"/>
      <c r="H52" s="511"/>
    </row>
    <row r="53" spans="1:8" s="540" customFormat="1" ht="42" customHeight="1">
      <c r="A53" s="541" t="s">
        <v>4045</v>
      </c>
      <c r="B53" s="542" t="s">
        <v>4046</v>
      </c>
      <c r="C53" s="543">
        <v>1</v>
      </c>
      <c r="D53" s="544" t="s">
        <v>2686</v>
      </c>
      <c r="E53" s="516"/>
      <c r="F53" s="517">
        <f t="shared" si="3"/>
        <v>0</v>
      </c>
      <c r="G53" s="514"/>
      <c r="H53" s="511"/>
    </row>
    <row r="54" spans="1:8" s="511" customFormat="1" ht="24.75" customHeight="1">
      <c r="A54" s="532" t="s">
        <v>4047</v>
      </c>
      <c r="B54" s="545" t="s">
        <v>4048</v>
      </c>
      <c r="C54" s="534"/>
      <c r="D54" s="535"/>
      <c r="E54" s="536"/>
      <c r="F54" s="537"/>
      <c r="G54" s="534"/>
    </row>
    <row r="55" spans="1:8" s="511" customFormat="1" ht="127.5" customHeight="1">
      <c r="A55" s="546" t="s">
        <v>4036</v>
      </c>
      <c r="B55" s="547" t="s">
        <v>4049</v>
      </c>
      <c r="C55" s="546">
        <v>10</v>
      </c>
      <c r="D55" s="548" t="s">
        <v>2686</v>
      </c>
      <c r="E55" s="549"/>
      <c r="F55" s="517">
        <f t="shared" si="3"/>
        <v>0</v>
      </c>
      <c r="G55" s="550"/>
    </row>
    <row r="56" spans="1:8" s="511" customFormat="1" ht="92.25" customHeight="1">
      <c r="A56" s="546" t="s">
        <v>4038</v>
      </c>
      <c r="B56" s="551" t="s">
        <v>4050</v>
      </c>
      <c r="C56" s="546">
        <v>10</v>
      </c>
      <c r="D56" s="552" t="s">
        <v>2686</v>
      </c>
      <c r="E56" s="549"/>
      <c r="F56" s="517">
        <f t="shared" si="3"/>
        <v>0</v>
      </c>
      <c r="G56" s="550"/>
    </row>
    <row r="57" spans="1:8" s="511" customFormat="1" ht="73.5" customHeight="1">
      <c r="A57" s="546" t="s">
        <v>4040</v>
      </c>
      <c r="B57" s="547" t="s">
        <v>4051</v>
      </c>
      <c r="C57" s="546">
        <v>11</v>
      </c>
      <c r="D57" s="548" t="s">
        <v>2686</v>
      </c>
      <c r="E57" s="549"/>
      <c r="F57" s="517">
        <f t="shared" si="3"/>
        <v>0</v>
      </c>
      <c r="G57" s="550"/>
    </row>
    <row r="58" spans="1:8" s="511" customFormat="1" ht="39" customHeight="1">
      <c r="A58" s="546" t="s">
        <v>4043</v>
      </c>
      <c r="B58" s="553" t="s">
        <v>4052</v>
      </c>
      <c r="C58" s="546">
        <v>11</v>
      </c>
      <c r="D58" s="548" t="s">
        <v>2686</v>
      </c>
      <c r="E58" s="549"/>
      <c r="F58" s="517">
        <f t="shared" si="3"/>
        <v>0</v>
      </c>
      <c r="G58" s="550"/>
    </row>
    <row r="59" spans="1:8" s="511" customFormat="1" ht="39" customHeight="1">
      <c r="A59" s="546" t="s">
        <v>4045</v>
      </c>
      <c r="B59" s="553" t="s">
        <v>4053</v>
      </c>
      <c r="C59" s="546">
        <v>11</v>
      </c>
      <c r="D59" s="548" t="s">
        <v>2686</v>
      </c>
      <c r="E59" s="549"/>
      <c r="F59" s="517">
        <f t="shared" si="3"/>
        <v>0</v>
      </c>
      <c r="G59" s="550"/>
    </row>
    <row r="60" spans="1:8" s="511" customFormat="1" ht="37.5" customHeight="1">
      <c r="A60" s="546" t="s">
        <v>4054</v>
      </c>
      <c r="B60" s="547" t="s">
        <v>4055</v>
      </c>
      <c r="C60" s="546">
        <v>2</v>
      </c>
      <c r="D60" s="548" t="s">
        <v>2686</v>
      </c>
      <c r="E60" s="549"/>
      <c r="F60" s="517">
        <f t="shared" si="3"/>
        <v>0</v>
      </c>
      <c r="G60" s="550"/>
    </row>
    <row r="61" spans="1:8" s="511" customFormat="1" ht="41.25" customHeight="1">
      <c r="A61" s="546" t="s">
        <v>4056</v>
      </c>
      <c r="B61" s="547" t="s">
        <v>4057</v>
      </c>
      <c r="C61" s="546">
        <v>10</v>
      </c>
      <c r="D61" s="548" t="s">
        <v>2686</v>
      </c>
      <c r="E61" s="549"/>
      <c r="F61" s="517">
        <f t="shared" si="3"/>
        <v>0</v>
      </c>
      <c r="G61" s="550"/>
    </row>
    <row r="62" spans="1:8" s="511" customFormat="1" ht="39" customHeight="1">
      <c r="A62" s="546" t="s">
        <v>3474</v>
      </c>
      <c r="B62" s="547" t="s">
        <v>4058</v>
      </c>
      <c r="C62" s="546">
        <v>20</v>
      </c>
      <c r="D62" s="548" t="s">
        <v>2686</v>
      </c>
      <c r="E62" s="549"/>
      <c r="F62" s="517">
        <f t="shared" si="3"/>
        <v>0</v>
      </c>
      <c r="G62" s="550"/>
    </row>
    <row r="63" spans="1:8" s="511" customFormat="1" ht="71.25" customHeight="1">
      <c r="A63" s="546" t="s">
        <v>4059</v>
      </c>
      <c r="B63" s="553" t="s">
        <v>4060</v>
      </c>
      <c r="C63" s="546">
        <v>1</v>
      </c>
      <c r="D63" s="548" t="s">
        <v>2733</v>
      </c>
      <c r="E63" s="549"/>
      <c r="F63" s="517">
        <f t="shared" si="3"/>
        <v>0</v>
      </c>
      <c r="G63" s="550"/>
    </row>
    <row r="64" spans="1:8" s="511" customFormat="1" ht="66.75" customHeight="1">
      <c r="A64" s="546" t="s">
        <v>4061</v>
      </c>
      <c r="B64" s="553" t="s">
        <v>4062</v>
      </c>
      <c r="C64" s="546">
        <v>1</v>
      </c>
      <c r="D64" s="548" t="s">
        <v>2733</v>
      </c>
      <c r="E64" s="549"/>
      <c r="F64" s="517">
        <f t="shared" si="3"/>
        <v>0</v>
      </c>
      <c r="G64" s="550"/>
    </row>
    <row r="65" spans="1:7" s="511" customFormat="1" ht="24.75" customHeight="1">
      <c r="A65" s="532" t="s">
        <v>4063</v>
      </c>
      <c r="B65" s="554" t="s">
        <v>4064</v>
      </c>
      <c r="C65" s="555"/>
      <c r="D65" s="556"/>
      <c r="E65" s="557"/>
      <c r="F65" s="537"/>
      <c r="G65" s="558"/>
    </row>
    <row r="66" spans="1:7" s="511" customFormat="1" ht="33" customHeight="1">
      <c r="A66" s="512" t="s">
        <v>4036</v>
      </c>
      <c r="B66" s="520" t="s">
        <v>4065</v>
      </c>
      <c r="C66" s="514">
        <v>1</v>
      </c>
      <c r="D66" s="515" t="s">
        <v>2733</v>
      </c>
      <c r="E66" s="516"/>
      <c r="F66" s="517">
        <f t="shared" si="3"/>
        <v>0</v>
      </c>
      <c r="G66" s="531"/>
    </row>
    <row r="67" spans="1:7" s="511" customFormat="1" ht="33" customHeight="1">
      <c r="A67" s="512" t="s">
        <v>4038</v>
      </c>
      <c r="B67" s="520" t="s">
        <v>4066</v>
      </c>
      <c r="C67" s="514">
        <v>1570</v>
      </c>
      <c r="D67" s="515" t="s">
        <v>165</v>
      </c>
      <c r="E67" s="516"/>
      <c r="F67" s="517">
        <f t="shared" si="3"/>
        <v>0</v>
      </c>
      <c r="G67" s="531"/>
    </row>
    <row r="68" spans="1:7" s="511" customFormat="1" ht="33" customHeight="1">
      <c r="A68" s="512" t="s">
        <v>4040</v>
      </c>
      <c r="B68" s="520" t="s">
        <v>4067</v>
      </c>
      <c r="C68" s="514">
        <v>1</v>
      </c>
      <c r="D68" s="515" t="s">
        <v>2733</v>
      </c>
      <c r="E68" s="516"/>
      <c r="F68" s="517">
        <f t="shared" si="3"/>
        <v>0</v>
      </c>
      <c r="G68" s="531"/>
    </row>
    <row r="69" spans="1:7" s="511" customFormat="1" ht="33" customHeight="1">
      <c r="A69" s="512" t="s">
        <v>4043</v>
      </c>
      <c r="B69" s="520" t="s">
        <v>4068</v>
      </c>
      <c r="C69" s="514">
        <v>1</v>
      </c>
      <c r="D69" s="515" t="s">
        <v>2733</v>
      </c>
      <c r="E69" s="516"/>
      <c r="F69" s="517">
        <f t="shared" si="3"/>
        <v>0</v>
      </c>
      <c r="G69" s="531"/>
    </row>
    <row r="70" spans="1:7" s="511" customFormat="1" ht="33" customHeight="1">
      <c r="A70" s="512" t="s">
        <v>4045</v>
      </c>
      <c r="B70" s="520" t="s">
        <v>4069</v>
      </c>
      <c r="C70" s="514">
        <v>1</v>
      </c>
      <c r="D70" s="515" t="s">
        <v>2733</v>
      </c>
      <c r="E70" s="516"/>
      <c r="F70" s="517">
        <f t="shared" si="3"/>
        <v>0</v>
      </c>
      <c r="G70" s="531"/>
    </row>
    <row r="71" spans="1:7" s="511" customFormat="1" ht="33" customHeight="1">
      <c r="A71" s="512" t="s">
        <v>4054</v>
      </c>
      <c r="B71" s="520" t="s">
        <v>4070</v>
      </c>
      <c r="C71" s="514">
        <v>1</v>
      </c>
      <c r="D71" s="515" t="s">
        <v>2733</v>
      </c>
      <c r="E71" s="516"/>
      <c r="F71" s="517">
        <f t="shared" si="3"/>
        <v>0</v>
      </c>
      <c r="G71" s="531"/>
    </row>
    <row r="72" spans="1:7" s="511" customFormat="1" ht="33" customHeight="1">
      <c r="A72" s="512" t="s">
        <v>4056</v>
      </c>
      <c r="B72" s="520" t="s">
        <v>4071</v>
      </c>
      <c r="C72" s="514">
        <v>1</v>
      </c>
      <c r="D72" s="515" t="s">
        <v>2733</v>
      </c>
      <c r="E72" s="516"/>
      <c r="F72" s="517">
        <f t="shared" si="3"/>
        <v>0</v>
      </c>
      <c r="G72" s="531"/>
    </row>
    <row r="73" spans="1:7" s="511" customFormat="1" ht="33" customHeight="1">
      <c r="A73" s="512" t="s">
        <v>3474</v>
      </c>
      <c r="B73" s="520" t="s">
        <v>4072</v>
      </c>
      <c r="C73" s="514">
        <v>1</v>
      </c>
      <c r="D73" s="515" t="s">
        <v>2733</v>
      </c>
      <c r="E73" s="516"/>
      <c r="F73" s="517">
        <f t="shared" si="3"/>
        <v>0</v>
      </c>
      <c r="G73" s="531"/>
    </row>
    <row r="74" spans="1:7" s="511" customFormat="1" ht="33" customHeight="1">
      <c r="A74" s="512" t="s">
        <v>4059</v>
      </c>
      <c r="B74" s="520" t="s">
        <v>4073</v>
      </c>
      <c r="C74" s="514">
        <v>1</v>
      </c>
      <c r="D74" s="515" t="s">
        <v>2733</v>
      </c>
      <c r="E74" s="516"/>
      <c r="F74" s="517">
        <f t="shared" si="3"/>
        <v>0</v>
      </c>
      <c r="G74" s="531"/>
    </row>
    <row r="75" spans="1:7" s="511" customFormat="1" ht="33" customHeight="1">
      <c r="A75" s="512" t="s">
        <v>4061</v>
      </c>
      <c r="B75" s="520" t="s">
        <v>4074</v>
      </c>
      <c r="C75" s="514">
        <v>1</v>
      </c>
      <c r="D75" s="515" t="s">
        <v>2733</v>
      </c>
      <c r="E75" s="516"/>
      <c r="F75" s="517">
        <f t="shared" si="3"/>
        <v>0</v>
      </c>
      <c r="G75" s="531"/>
    </row>
    <row r="76" spans="1:7" s="511" customFormat="1" ht="33" customHeight="1">
      <c r="A76" s="512" t="s">
        <v>4075</v>
      </c>
      <c r="B76" s="520" t="s">
        <v>4076</v>
      </c>
      <c r="C76" s="514">
        <v>1</v>
      </c>
      <c r="D76" s="515" t="s">
        <v>2733</v>
      </c>
      <c r="E76" s="516"/>
      <c r="F76" s="517">
        <f t="shared" si="3"/>
        <v>0</v>
      </c>
      <c r="G76" s="531"/>
    </row>
    <row r="77" spans="1:7" s="511" customFormat="1" ht="33" customHeight="1">
      <c r="A77" s="512" t="s">
        <v>4077</v>
      </c>
      <c r="B77" s="520" t="s">
        <v>4078</v>
      </c>
      <c r="C77" s="514">
        <v>1</v>
      </c>
      <c r="D77" s="515" t="s">
        <v>2733</v>
      </c>
      <c r="E77" s="516"/>
      <c r="F77" s="517">
        <f t="shared" si="3"/>
        <v>0</v>
      </c>
      <c r="G77" s="531"/>
    </row>
    <row r="78" spans="1:7" s="511" customFormat="1" ht="58.5" customHeight="1">
      <c r="A78" s="512" t="s">
        <v>4079</v>
      </c>
      <c r="B78" s="559" t="s">
        <v>4080</v>
      </c>
      <c r="C78" s="560">
        <v>4</v>
      </c>
      <c r="D78" s="561" t="s">
        <v>2686</v>
      </c>
      <c r="E78" s="562"/>
      <c r="F78" s="517">
        <f t="shared" si="3"/>
        <v>0</v>
      </c>
      <c r="G78" s="531"/>
    </row>
    <row r="79" spans="1:7" s="511" customFormat="1" ht="45.75" customHeight="1">
      <c r="A79" s="512" t="s">
        <v>4081</v>
      </c>
      <c r="B79" s="520" t="s">
        <v>4082</v>
      </c>
      <c r="C79" s="560">
        <v>10</v>
      </c>
      <c r="D79" s="561" t="s">
        <v>2686</v>
      </c>
      <c r="E79" s="562"/>
      <c r="F79" s="517">
        <f t="shared" si="3"/>
        <v>0</v>
      </c>
      <c r="G79" s="531"/>
    </row>
    <row r="80" spans="1:7" s="511" customFormat="1" ht="57.75" customHeight="1">
      <c r="A80" s="512" t="s">
        <v>4083</v>
      </c>
      <c r="B80" s="520" t="s">
        <v>4084</v>
      </c>
      <c r="C80" s="560">
        <v>1</v>
      </c>
      <c r="D80" s="561" t="s">
        <v>2686</v>
      </c>
      <c r="E80" s="562"/>
      <c r="F80" s="517">
        <f t="shared" si="3"/>
        <v>0</v>
      </c>
      <c r="G80" s="531"/>
    </row>
    <row r="81" spans="1:7" s="511" customFormat="1" ht="28.95" customHeight="1">
      <c r="A81" s="563" t="s">
        <v>4085</v>
      </c>
      <c r="B81" s="563"/>
      <c r="C81" s="564"/>
      <c r="D81" s="565"/>
      <c r="E81" s="566"/>
      <c r="F81" s="567">
        <f>SUM(F5:F80)</f>
        <v>0</v>
      </c>
      <c r="G81" s="568"/>
    </row>
    <row r="82" spans="1:7" s="511" customFormat="1" ht="18" customHeight="1">
      <c r="A82" s="569"/>
      <c r="B82" s="569"/>
      <c r="C82" s="569"/>
      <c r="D82" s="570"/>
      <c r="E82" s="571"/>
      <c r="F82" s="571"/>
      <c r="G82" s="572"/>
    </row>
    <row r="83" spans="1:7" s="511" customFormat="1" ht="18" customHeight="1">
      <c r="A83" s="569"/>
      <c r="B83" s="569"/>
      <c r="C83" s="569"/>
      <c r="D83" s="570"/>
      <c r="E83" s="571"/>
      <c r="F83" s="571"/>
      <c r="G83" s="572"/>
    </row>
    <row r="84" spans="1:7" s="511" customFormat="1" ht="18" customHeight="1">
      <c r="A84" s="569"/>
      <c r="B84" s="569"/>
      <c r="C84" s="569"/>
      <c r="D84" s="570"/>
      <c r="E84" s="571"/>
      <c r="F84" s="571"/>
      <c r="G84" s="572"/>
    </row>
    <row r="85" spans="1:7" s="511" customFormat="1" ht="18" customHeight="1">
      <c r="A85" s="499"/>
      <c r="B85" s="569"/>
      <c r="C85" s="499"/>
      <c r="D85" s="573"/>
      <c r="E85" s="574"/>
      <c r="F85" s="574"/>
      <c r="G85" s="572"/>
    </row>
    <row r="86" spans="1:7" s="511" customFormat="1" ht="18" customHeight="1">
      <c r="A86" s="569"/>
      <c r="B86" s="499"/>
      <c r="C86" s="569"/>
      <c r="D86" s="570"/>
      <c r="E86" s="575"/>
      <c r="F86" s="575"/>
      <c r="G86" s="572"/>
    </row>
    <row r="87" spans="1:7" s="511" customFormat="1" ht="18" customHeight="1">
      <c r="A87" s="569"/>
      <c r="B87" s="569"/>
      <c r="C87" s="569"/>
      <c r="D87" s="570"/>
      <c r="E87" s="575"/>
      <c r="F87" s="575"/>
      <c r="G87" s="572"/>
    </row>
    <row r="88" spans="1:7" s="511" customFormat="1" ht="18" customHeight="1">
      <c r="A88" s="569"/>
      <c r="B88" s="569"/>
      <c r="C88" s="569"/>
      <c r="D88" s="570"/>
      <c r="E88" s="575"/>
      <c r="F88" s="575"/>
      <c r="G88" s="572"/>
    </row>
    <row r="89" spans="1:7" s="511" customFormat="1" ht="18" customHeight="1">
      <c r="A89" s="569"/>
      <c r="B89" s="569"/>
      <c r="C89" s="569"/>
      <c r="D89" s="570"/>
      <c r="E89" s="575"/>
      <c r="F89" s="575"/>
      <c r="G89" s="572"/>
    </row>
    <row r="90" spans="1:7" s="511" customFormat="1" ht="18" customHeight="1">
      <c r="A90" s="569"/>
      <c r="B90" s="569"/>
      <c r="C90" s="569"/>
      <c r="D90" s="570"/>
      <c r="E90" s="575"/>
      <c r="F90" s="575"/>
      <c r="G90" s="572"/>
    </row>
    <row r="91" spans="1:7" s="511" customFormat="1" ht="18" customHeight="1">
      <c r="A91" s="569"/>
      <c r="B91" s="569"/>
      <c r="C91" s="569"/>
      <c r="D91" s="570"/>
      <c r="E91" s="575"/>
      <c r="F91" s="575"/>
      <c r="G91" s="572"/>
    </row>
    <row r="92" spans="1:7" s="511" customFormat="1" ht="18" customHeight="1">
      <c r="A92" s="569"/>
      <c r="B92" s="569"/>
      <c r="C92" s="569"/>
      <c r="D92" s="570"/>
      <c r="E92" s="575"/>
      <c r="F92" s="575"/>
      <c r="G92" s="572"/>
    </row>
    <row r="93" spans="1:7" s="511" customFormat="1" ht="18" customHeight="1">
      <c r="A93" s="569"/>
      <c r="B93" s="569"/>
      <c r="C93" s="569"/>
      <c r="D93" s="570"/>
      <c r="E93" s="575"/>
      <c r="F93" s="575"/>
      <c r="G93" s="572"/>
    </row>
    <row r="94" spans="1:7" s="511" customFormat="1" ht="18" customHeight="1">
      <c r="A94" s="569"/>
      <c r="B94" s="569"/>
      <c r="C94" s="569"/>
      <c r="D94" s="570"/>
      <c r="E94" s="575"/>
      <c r="F94" s="575"/>
      <c r="G94" s="572"/>
    </row>
    <row r="95" spans="1:7" s="511" customFormat="1" ht="18" customHeight="1">
      <c r="A95" s="569"/>
      <c r="B95" s="569"/>
      <c r="C95" s="569"/>
      <c r="D95" s="570"/>
      <c r="E95" s="575"/>
      <c r="F95" s="575"/>
      <c r="G95" s="572"/>
    </row>
    <row r="96" spans="1:7" s="511" customFormat="1" ht="18" customHeight="1">
      <c r="A96" s="569"/>
      <c r="B96" s="569"/>
      <c r="C96" s="569"/>
      <c r="D96" s="570"/>
      <c r="E96" s="575"/>
      <c r="F96" s="575"/>
      <c r="G96" s="572"/>
    </row>
    <row r="97" spans="1:7" s="511" customFormat="1" ht="18" customHeight="1">
      <c r="A97" s="569"/>
      <c r="B97" s="569"/>
      <c r="C97" s="569"/>
      <c r="D97" s="570"/>
      <c r="E97" s="575"/>
      <c r="F97" s="575"/>
      <c r="G97" s="572"/>
    </row>
    <row r="98" spans="1:7" s="511" customFormat="1" ht="18" customHeight="1">
      <c r="A98" s="569"/>
      <c r="B98" s="569"/>
      <c r="C98" s="569"/>
      <c r="D98" s="570"/>
      <c r="E98" s="575"/>
      <c r="F98" s="575"/>
      <c r="G98" s="572"/>
    </row>
    <row r="99" spans="1:7" s="511" customFormat="1" ht="18" customHeight="1">
      <c r="A99" s="569"/>
      <c r="B99" s="569"/>
      <c r="C99" s="569"/>
      <c r="D99" s="570"/>
      <c r="E99" s="575"/>
      <c r="F99" s="575"/>
      <c r="G99" s="572"/>
    </row>
    <row r="100" spans="1:7" s="511" customFormat="1" ht="18" customHeight="1">
      <c r="A100" s="569"/>
      <c r="B100" s="569"/>
      <c r="C100" s="569"/>
      <c r="D100" s="570"/>
      <c r="E100" s="575"/>
      <c r="F100" s="575"/>
      <c r="G100" s="572"/>
    </row>
    <row r="101" spans="1:7" ht="18" customHeight="1">
      <c r="A101" s="569"/>
      <c r="B101" s="569"/>
      <c r="C101" s="569"/>
      <c r="D101" s="570"/>
      <c r="E101" s="575"/>
      <c r="F101" s="575"/>
      <c r="G101" s="507"/>
    </row>
    <row r="102" spans="1:7" ht="18" customHeight="1">
      <c r="A102" s="569"/>
      <c r="B102" s="569"/>
      <c r="C102" s="569"/>
      <c r="D102" s="570"/>
      <c r="E102" s="575"/>
      <c r="F102" s="575"/>
      <c r="G102" s="572"/>
    </row>
    <row r="103" spans="1:7" ht="15">
      <c r="A103" s="569"/>
      <c r="B103" s="569"/>
      <c r="C103" s="569"/>
      <c r="D103" s="570"/>
      <c r="E103" s="575"/>
      <c r="F103" s="575"/>
      <c r="G103" s="572"/>
    </row>
    <row r="104" spans="1:7" ht="15">
      <c r="A104" s="569"/>
      <c r="B104" s="569"/>
      <c r="C104" s="569"/>
      <c r="D104" s="570"/>
      <c r="E104" s="575"/>
      <c r="F104" s="575"/>
      <c r="G104" s="572"/>
    </row>
    <row r="105" spans="1:7" ht="18" customHeight="1">
      <c r="A105" s="569"/>
      <c r="B105" s="569"/>
      <c r="C105" s="569"/>
      <c r="D105" s="570"/>
      <c r="E105" s="575"/>
      <c r="F105" s="575"/>
      <c r="G105" s="572"/>
    </row>
    <row r="106" spans="1:7" ht="18" customHeight="1">
      <c r="B106" s="569"/>
      <c r="C106" s="499"/>
      <c r="D106" s="573"/>
      <c r="E106" s="574"/>
      <c r="F106" s="574"/>
      <c r="G106" s="572"/>
    </row>
    <row r="107" spans="1:7" ht="15">
      <c r="C107" s="499"/>
      <c r="D107" s="573"/>
      <c r="E107" s="574"/>
      <c r="F107" s="574"/>
      <c r="G107" s="572"/>
    </row>
    <row r="108" spans="1:7" s="511" customFormat="1" ht="15">
      <c r="A108" s="499"/>
      <c r="B108" s="499"/>
      <c r="C108" s="499"/>
      <c r="D108" s="573"/>
      <c r="E108" s="574"/>
      <c r="F108" s="574"/>
      <c r="G108" s="572"/>
    </row>
    <row r="109" spans="1:7" ht="15">
      <c r="C109" s="499"/>
      <c r="D109" s="573"/>
      <c r="E109" s="574"/>
      <c r="F109" s="574"/>
      <c r="G109" s="572"/>
    </row>
    <row r="110" spans="1:7" ht="15">
      <c r="C110" s="499"/>
      <c r="D110" s="573"/>
      <c r="E110" s="574"/>
      <c r="F110" s="574"/>
      <c r="G110" s="572"/>
    </row>
    <row r="111" spans="1:7" ht="15">
      <c r="C111" s="499"/>
      <c r="D111" s="573"/>
      <c r="E111" s="574"/>
      <c r="F111" s="574"/>
      <c r="G111" s="572"/>
    </row>
    <row r="112" spans="1:7" ht="15">
      <c r="C112" s="499"/>
      <c r="D112" s="573"/>
      <c r="E112" s="574"/>
      <c r="F112" s="574"/>
      <c r="G112" s="572"/>
    </row>
    <row r="113" spans="3:7" ht="15">
      <c r="C113" s="499"/>
      <c r="D113" s="573"/>
      <c r="E113" s="574"/>
      <c r="F113" s="574"/>
      <c r="G113" s="572"/>
    </row>
    <row r="114" spans="3:7" ht="15" customHeight="1">
      <c r="C114" s="499"/>
      <c r="D114" s="573"/>
      <c r="E114" s="574"/>
      <c r="F114" s="574"/>
      <c r="G114" s="572"/>
    </row>
    <row r="115" spans="3:7" ht="15.75" customHeight="1">
      <c r="C115" s="499"/>
      <c r="D115" s="573"/>
      <c r="E115" s="574"/>
      <c r="F115" s="574"/>
      <c r="G115" s="572"/>
    </row>
    <row r="116" spans="3:7" ht="15.75" customHeight="1">
      <c r="C116" s="499"/>
      <c r="D116" s="573"/>
      <c r="E116" s="574"/>
      <c r="F116" s="574"/>
      <c r="G116" s="572"/>
    </row>
    <row r="117" spans="3:7" ht="15">
      <c r="C117" s="499"/>
      <c r="D117" s="573"/>
      <c r="E117" s="574"/>
      <c r="F117" s="574"/>
      <c r="G117" s="572"/>
    </row>
    <row r="118" spans="3:7" ht="15">
      <c r="C118" s="499"/>
      <c r="D118" s="573"/>
      <c r="E118" s="574"/>
      <c r="F118" s="574"/>
      <c r="G118" s="572"/>
    </row>
    <row r="119" spans="3:7" ht="15">
      <c r="C119" s="499"/>
      <c r="D119" s="573"/>
      <c r="E119" s="574"/>
      <c r="F119" s="574"/>
      <c r="G119" s="572"/>
    </row>
    <row r="120" spans="3:7" ht="15">
      <c r="C120" s="499"/>
      <c r="D120" s="573"/>
      <c r="E120" s="574"/>
      <c r="F120" s="574"/>
      <c r="G120" s="572"/>
    </row>
    <row r="121" spans="3:7" ht="15">
      <c r="C121" s="499"/>
      <c r="D121" s="573"/>
      <c r="E121" s="574"/>
      <c r="F121" s="574"/>
      <c r="G121" s="572"/>
    </row>
    <row r="122" spans="3:7" ht="15">
      <c r="C122" s="499"/>
      <c r="D122" s="573"/>
      <c r="E122" s="574"/>
      <c r="F122" s="574"/>
      <c r="G122" s="572"/>
    </row>
    <row r="123" spans="3:7" ht="16.5" customHeight="1">
      <c r="C123" s="499"/>
      <c r="D123" s="573"/>
      <c r="E123" s="574"/>
      <c r="F123" s="574"/>
      <c r="G123" s="572"/>
    </row>
    <row r="124" spans="3:7" ht="15">
      <c r="C124" s="499"/>
      <c r="D124" s="573"/>
      <c r="E124" s="574"/>
      <c r="F124" s="574"/>
      <c r="G124" s="572"/>
    </row>
    <row r="125" spans="3:7" ht="15">
      <c r="C125" s="499"/>
      <c r="D125" s="573"/>
      <c r="E125" s="574"/>
      <c r="F125" s="574"/>
      <c r="G125" s="572"/>
    </row>
    <row r="126" spans="3:7">
      <c r="C126" s="499"/>
      <c r="D126" s="573"/>
      <c r="E126" s="574"/>
      <c r="F126" s="574"/>
      <c r="G126" s="507"/>
    </row>
    <row r="127" spans="3:7">
      <c r="C127" s="499"/>
      <c r="D127" s="573"/>
      <c r="E127" s="574"/>
      <c r="F127" s="574"/>
      <c r="G127" s="507"/>
    </row>
    <row r="128" spans="3:7">
      <c r="C128" s="499"/>
      <c r="D128" s="573"/>
      <c r="E128" s="574"/>
      <c r="F128" s="574"/>
      <c r="G128" s="507"/>
    </row>
    <row r="129" spans="3:7">
      <c r="C129" s="499"/>
      <c r="D129" s="573"/>
      <c r="E129" s="574"/>
      <c r="F129" s="574"/>
      <c r="G129" s="507"/>
    </row>
    <row r="130" spans="3:7">
      <c r="C130" s="499"/>
      <c r="D130" s="573"/>
      <c r="E130" s="574"/>
      <c r="F130" s="574"/>
      <c r="G130" s="507"/>
    </row>
    <row r="131" spans="3:7">
      <c r="C131" s="499"/>
      <c r="D131" s="573"/>
      <c r="E131" s="574"/>
      <c r="F131" s="574"/>
      <c r="G131" s="507"/>
    </row>
    <row r="132" spans="3:7">
      <c r="C132" s="499"/>
      <c r="D132" s="573"/>
      <c r="E132" s="574"/>
      <c r="F132" s="574"/>
      <c r="G132" s="507"/>
    </row>
    <row r="133" spans="3:7">
      <c r="C133" s="499"/>
      <c r="D133" s="573"/>
      <c r="E133" s="574"/>
      <c r="F133" s="574"/>
      <c r="G133" s="507"/>
    </row>
    <row r="134" spans="3:7">
      <c r="C134" s="499"/>
      <c r="D134" s="573"/>
      <c r="E134" s="574"/>
      <c r="F134" s="574"/>
      <c r="G134" s="507"/>
    </row>
    <row r="135" spans="3:7">
      <c r="C135" s="499"/>
      <c r="D135" s="573"/>
      <c r="E135" s="574"/>
      <c r="F135" s="574"/>
      <c r="G135" s="507"/>
    </row>
    <row r="136" spans="3:7">
      <c r="C136" s="499"/>
      <c r="D136" s="573"/>
      <c r="E136" s="574"/>
      <c r="F136" s="574"/>
      <c r="G136" s="507"/>
    </row>
    <row r="137" spans="3:7">
      <c r="C137" s="499"/>
      <c r="D137" s="573"/>
      <c r="E137" s="574"/>
      <c r="F137" s="574"/>
      <c r="G137" s="507"/>
    </row>
    <row r="138" spans="3:7">
      <c r="C138" s="499"/>
      <c r="D138" s="573"/>
      <c r="E138" s="574"/>
      <c r="F138" s="574"/>
      <c r="G138" s="507"/>
    </row>
    <row r="139" spans="3:7">
      <c r="C139" s="499"/>
      <c r="D139" s="573"/>
      <c r="E139" s="574"/>
      <c r="F139" s="574"/>
      <c r="G139" s="507"/>
    </row>
    <row r="140" spans="3:7">
      <c r="C140" s="499"/>
      <c r="D140" s="573"/>
      <c r="E140" s="574"/>
      <c r="F140" s="574"/>
      <c r="G140" s="507"/>
    </row>
    <row r="141" spans="3:7">
      <c r="C141" s="499"/>
      <c r="D141" s="573"/>
      <c r="E141" s="574"/>
      <c r="F141" s="574"/>
      <c r="G141" s="507"/>
    </row>
    <row r="142" spans="3:7">
      <c r="C142" s="499"/>
      <c r="D142" s="573"/>
      <c r="E142" s="574"/>
      <c r="F142" s="574"/>
      <c r="G142" s="507"/>
    </row>
    <row r="143" spans="3:7">
      <c r="C143" s="499"/>
      <c r="D143" s="573"/>
      <c r="E143" s="574"/>
      <c r="F143" s="574"/>
      <c r="G143" s="507"/>
    </row>
    <row r="144" spans="3:7">
      <c r="C144" s="499"/>
      <c r="D144" s="573"/>
      <c r="E144" s="574"/>
      <c r="F144" s="574"/>
      <c r="G144" s="507"/>
    </row>
    <row r="145" spans="3:7">
      <c r="C145" s="499"/>
      <c r="D145" s="573"/>
      <c r="E145" s="574"/>
      <c r="F145" s="574"/>
      <c r="G145" s="507"/>
    </row>
    <row r="146" spans="3:7">
      <c r="C146" s="499"/>
      <c r="D146" s="573"/>
      <c r="E146" s="574"/>
      <c r="F146" s="574"/>
      <c r="G146" s="507"/>
    </row>
    <row r="147" spans="3:7">
      <c r="C147" s="499"/>
      <c r="D147" s="573"/>
      <c r="E147" s="574"/>
      <c r="F147" s="574"/>
      <c r="G147" s="507"/>
    </row>
    <row r="148" spans="3:7">
      <c r="C148" s="499"/>
      <c r="D148" s="573"/>
      <c r="E148" s="574"/>
      <c r="F148" s="574"/>
      <c r="G148" s="507"/>
    </row>
    <row r="149" spans="3:7">
      <c r="C149" s="499"/>
      <c r="D149" s="573"/>
      <c r="E149" s="574"/>
      <c r="F149" s="574"/>
      <c r="G149" s="507"/>
    </row>
    <row r="150" spans="3:7">
      <c r="C150" s="499"/>
      <c r="D150" s="573"/>
      <c r="E150" s="574"/>
      <c r="F150" s="574"/>
      <c r="G150" s="507"/>
    </row>
    <row r="151" spans="3:7">
      <c r="C151" s="499"/>
      <c r="D151" s="573"/>
      <c r="E151" s="574"/>
      <c r="F151" s="574"/>
      <c r="G151" s="507"/>
    </row>
    <row r="152" spans="3:7">
      <c r="C152" s="499"/>
      <c r="D152" s="573"/>
      <c r="E152" s="574"/>
      <c r="F152" s="574"/>
      <c r="G152" s="507"/>
    </row>
    <row r="153" spans="3:7">
      <c r="C153" s="499"/>
      <c r="D153" s="573"/>
      <c r="E153" s="574"/>
      <c r="F153" s="574"/>
      <c r="G153" s="507"/>
    </row>
    <row r="154" spans="3:7">
      <c r="C154" s="499"/>
      <c r="D154" s="573"/>
      <c r="E154" s="574"/>
      <c r="F154" s="574"/>
      <c r="G154" s="507"/>
    </row>
    <row r="155" spans="3:7">
      <c r="C155" s="499"/>
      <c r="D155" s="573"/>
      <c r="E155" s="574"/>
      <c r="F155" s="574"/>
      <c r="G155" s="507"/>
    </row>
    <row r="156" spans="3:7">
      <c r="C156" s="499"/>
      <c r="D156" s="573"/>
      <c r="E156" s="574"/>
      <c r="F156" s="574"/>
      <c r="G156" s="507"/>
    </row>
    <row r="157" spans="3:7">
      <c r="C157" s="499"/>
      <c r="D157" s="573"/>
      <c r="E157" s="574"/>
      <c r="F157" s="574"/>
      <c r="G157" s="507"/>
    </row>
    <row r="158" spans="3:7">
      <c r="C158" s="499"/>
      <c r="D158" s="573"/>
      <c r="E158" s="574"/>
      <c r="F158" s="574"/>
      <c r="G158" s="507"/>
    </row>
    <row r="159" spans="3:7">
      <c r="C159" s="499"/>
      <c r="D159" s="573"/>
      <c r="E159" s="574"/>
      <c r="F159" s="574"/>
      <c r="G159" s="507"/>
    </row>
    <row r="160" spans="3:7">
      <c r="C160" s="499"/>
      <c r="D160" s="573"/>
      <c r="E160" s="574"/>
      <c r="F160" s="574"/>
      <c r="G160" s="507"/>
    </row>
    <row r="161" spans="3:7">
      <c r="C161" s="499"/>
      <c r="D161" s="573"/>
      <c r="E161" s="574"/>
      <c r="F161" s="574"/>
      <c r="G161" s="507"/>
    </row>
    <row r="162" spans="3:7">
      <c r="C162" s="499"/>
      <c r="D162" s="573"/>
      <c r="E162" s="574"/>
      <c r="F162" s="574"/>
      <c r="G162" s="507"/>
    </row>
    <row r="163" spans="3:7">
      <c r="C163" s="499"/>
      <c r="D163" s="573"/>
      <c r="E163" s="574"/>
      <c r="F163" s="574"/>
      <c r="G163" s="507"/>
    </row>
    <row r="164" spans="3:7">
      <c r="C164" s="499"/>
      <c r="D164" s="573"/>
      <c r="E164" s="574"/>
      <c r="F164" s="574"/>
      <c r="G164" s="507"/>
    </row>
    <row r="165" spans="3:7">
      <c r="C165" s="499"/>
      <c r="D165" s="573"/>
      <c r="E165" s="574"/>
      <c r="F165" s="574"/>
      <c r="G165" s="507"/>
    </row>
    <row r="166" spans="3:7">
      <c r="C166" s="499"/>
      <c r="D166" s="573"/>
      <c r="E166" s="574"/>
      <c r="F166" s="574"/>
      <c r="G166" s="507"/>
    </row>
    <row r="167" spans="3:7">
      <c r="C167" s="499"/>
      <c r="D167" s="573"/>
      <c r="E167" s="574"/>
      <c r="F167" s="574"/>
      <c r="G167" s="507"/>
    </row>
    <row r="168" spans="3:7">
      <c r="C168" s="499"/>
      <c r="D168" s="573"/>
      <c r="E168" s="574"/>
      <c r="F168" s="574"/>
      <c r="G168" s="507"/>
    </row>
    <row r="169" spans="3:7">
      <c r="C169" s="499"/>
      <c r="D169" s="573"/>
      <c r="E169" s="574"/>
      <c r="F169" s="574"/>
      <c r="G169" s="507"/>
    </row>
    <row r="170" spans="3:7">
      <c r="C170" s="499"/>
      <c r="D170" s="573"/>
      <c r="E170" s="574"/>
      <c r="F170" s="574"/>
      <c r="G170" s="507"/>
    </row>
    <row r="171" spans="3:7">
      <c r="C171" s="499"/>
      <c r="D171" s="573"/>
      <c r="E171" s="574"/>
      <c r="F171" s="574"/>
      <c r="G171" s="507"/>
    </row>
    <row r="172" spans="3:7">
      <c r="C172" s="499"/>
      <c r="D172" s="573"/>
      <c r="E172" s="574"/>
      <c r="F172" s="574"/>
      <c r="G172" s="507"/>
    </row>
    <row r="173" spans="3:7">
      <c r="C173" s="499"/>
      <c r="D173" s="573"/>
      <c r="E173" s="574"/>
      <c r="F173" s="574"/>
      <c r="G173" s="507"/>
    </row>
    <row r="174" spans="3:7">
      <c r="C174" s="499"/>
      <c r="D174" s="573"/>
      <c r="E174" s="574"/>
      <c r="F174" s="574"/>
      <c r="G174" s="507"/>
    </row>
    <row r="175" spans="3:7">
      <c r="C175" s="499"/>
      <c r="D175" s="573"/>
      <c r="E175" s="574"/>
      <c r="F175" s="574"/>
      <c r="G175" s="507"/>
    </row>
    <row r="176" spans="3:7">
      <c r="C176" s="499"/>
      <c r="D176" s="573"/>
      <c r="E176" s="574"/>
      <c r="F176" s="574"/>
      <c r="G176" s="507"/>
    </row>
    <row r="177" spans="3:7">
      <c r="C177" s="499"/>
      <c r="D177" s="573"/>
      <c r="E177" s="574"/>
      <c r="F177" s="574"/>
      <c r="G177" s="507"/>
    </row>
    <row r="178" spans="3:7">
      <c r="C178" s="499"/>
      <c r="D178" s="573"/>
      <c r="E178" s="574"/>
      <c r="F178" s="574"/>
      <c r="G178" s="507"/>
    </row>
    <row r="179" spans="3:7">
      <c r="C179" s="499"/>
      <c r="D179" s="573"/>
      <c r="E179" s="574"/>
      <c r="F179" s="574"/>
      <c r="G179" s="507"/>
    </row>
    <row r="180" spans="3:7">
      <c r="C180" s="499"/>
      <c r="D180" s="573"/>
      <c r="E180" s="574"/>
      <c r="F180" s="574"/>
      <c r="G180" s="507"/>
    </row>
    <row r="181" spans="3:7">
      <c r="C181" s="499"/>
      <c r="D181" s="573"/>
      <c r="E181" s="574"/>
      <c r="F181" s="574"/>
      <c r="G181" s="507"/>
    </row>
    <row r="182" spans="3:7">
      <c r="C182" s="499"/>
      <c r="D182" s="573"/>
      <c r="E182" s="574"/>
      <c r="F182" s="574"/>
      <c r="G182" s="507"/>
    </row>
    <row r="183" spans="3:7">
      <c r="C183" s="499"/>
      <c r="D183" s="573"/>
      <c r="E183" s="574"/>
      <c r="F183" s="574"/>
      <c r="G183" s="507"/>
    </row>
    <row r="184" spans="3:7">
      <c r="C184" s="499"/>
      <c r="D184" s="573"/>
      <c r="E184" s="574"/>
      <c r="F184" s="574"/>
      <c r="G184" s="507"/>
    </row>
    <row r="185" spans="3:7">
      <c r="C185" s="499"/>
      <c r="D185" s="573"/>
      <c r="E185" s="574"/>
      <c r="F185" s="574"/>
      <c r="G185" s="507"/>
    </row>
    <row r="186" spans="3:7">
      <c r="C186" s="499"/>
      <c r="D186" s="573"/>
      <c r="E186" s="574"/>
      <c r="F186" s="574"/>
      <c r="G186" s="507"/>
    </row>
    <row r="187" spans="3:7">
      <c r="C187" s="499"/>
      <c r="D187" s="573"/>
      <c r="E187" s="574"/>
      <c r="F187" s="574"/>
      <c r="G187" s="507"/>
    </row>
    <row r="188" spans="3:7">
      <c r="C188" s="499"/>
      <c r="D188" s="573"/>
      <c r="E188" s="574"/>
      <c r="F188" s="574"/>
      <c r="G188" s="507"/>
    </row>
    <row r="189" spans="3:7">
      <c r="C189" s="499"/>
      <c r="D189" s="573"/>
      <c r="E189" s="574"/>
      <c r="F189" s="574"/>
      <c r="G189" s="507"/>
    </row>
    <row r="190" spans="3:7">
      <c r="C190" s="499"/>
      <c r="D190" s="573"/>
      <c r="E190" s="574"/>
      <c r="F190" s="574"/>
      <c r="G190" s="507"/>
    </row>
    <row r="191" spans="3:7">
      <c r="C191" s="499"/>
      <c r="D191" s="573"/>
      <c r="E191" s="574"/>
      <c r="F191" s="574"/>
      <c r="G191" s="507"/>
    </row>
    <row r="192" spans="3:7">
      <c r="C192" s="499"/>
      <c r="D192" s="573"/>
      <c r="E192" s="574"/>
      <c r="F192" s="574"/>
      <c r="G192" s="507"/>
    </row>
    <row r="193" spans="3:7">
      <c r="C193" s="499"/>
      <c r="D193" s="573"/>
      <c r="E193" s="574"/>
      <c r="F193" s="574"/>
      <c r="G193" s="507"/>
    </row>
    <row r="194" spans="3:7">
      <c r="C194" s="499"/>
      <c r="D194" s="573"/>
      <c r="E194" s="574"/>
      <c r="F194" s="574"/>
      <c r="G194" s="507"/>
    </row>
    <row r="195" spans="3:7">
      <c r="C195" s="499"/>
      <c r="D195" s="573"/>
      <c r="E195" s="574"/>
      <c r="F195" s="574"/>
      <c r="G195" s="507"/>
    </row>
    <row r="196" spans="3:7">
      <c r="C196" s="499"/>
      <c r="D196" s="573"/>
      <c r="E196" s="574"/>
      <c r="F196" s="574"/>
      <c r="G196" s="507"/>
    </row>
    <row r="197" spans="3:7">
      <c r="C197" s="499"/>
      <c r="D197" s="573"/>
      <c r="E197" s="574"/>
      <c r="F197" s="574"/>
      <c r="G197" s="507"/>
    </row>
    <row r="198" spans="3:7">
      <c r="C198" s="499"/>
      <c r="D198" s="573"/>
      <c r="E198" s="574"/>
      <c r="F198" s="574"/>
      <c r="G198" s="507"/>
    </row>
    <row r="199" spans="3:7">
      <c r="C199" s="499"/>
      <c r="D199" s="573"/>
      <c r="E199" s="574"/>
      <c r="F199" s="574"/>
      <c r="G199" s="507"/>
    </row>
    <row r="200" spans="3:7">
      <c r="C200" s="499"/>
      <c r="D200" s="573"/>
      <c r="E200" s="574"/>
      <c r="F200" s="574"/>
      <c r="G200" s="507"/>
    </row>
    <row r="201" spans="3:7">
      <c r="C201" s="499"/>
      <c r="D201" s="573"/>
      <c r="E201" s="574"/>
      <c r="F201" s="574"/>
      <c r="G201" s="507"/>
    </row>
    <row r="202" spans="3:7">
      <c r="C202" s="499"/>
      <c r="D202" s="573"/>
      <c r="E202" s="574"/>
      <c r="F202" s="574"/>
      <c r="G202" s="507"/>
    </row>
    <row r="203" spans="3:7">
      <c r="C203" s="499"/>
      <c r="D203" s="573"/>
      <c r="E203" s="574"/>
      <c r="F203" s="574"/>
      <c r="G203" s="507"/>
    </row>
    <row r="204" spans="3:7">
      <c r="C204" s="499"/>
      <c r="D204" s="573"/>
      <c r="E204" s="574"/>
      <c r="F204" s="574"/>
      <c r="G204" s="507"/>
    </row>
    <row r="205" spans="3:7">
      <c r="C205" s="499"/>
      <c r="D205" s="573"/>
      <c r="E205" s="574"/>
      <c r="F205" s="574"/>
      <c r="G205" s="507"/>
    </row>
    <row r="206" spans="3:7">
      <c r="C206" s="499"/>
      <c r="D206" s="573"/>
      <c r="E206" s="574"/>
      <c r="F206" s="574"/>
      <c r="G206" s="507"/>
    </row>
    <row r="207" spans="3:7">
      <c r="C207" s="499"/>
      <c r="D207" s="573"/>
      <c r="E207" s="574"/>
      <c r="F207" s="574"/>
      <c r="G207" s="507"/>
    </row>
    <row r="208" spans="3:7">
      <c r="C208" s="499"/>
      <c r="D208" s="573"/>
      <c r="E208" s="574"/>
      <c r="F208" s="574"/>
      <c r="G208" s="507"/>
    </row>
    <row r="209" spans="3:7">
      <c r="C209" s="499"/>
      <c r="D209" s="573"/>
      <c r="E209" s="574"/>
      <c r="F209" s="574"/>
      <c r="G209" s="507"/>
    </row>
    <row r="210" spans="3:7">
      <c r="C210" s="499"/>
      <c r="D210" s="573"/>
      <c r="E210" s="574"/>
      <c r="F210" s="574"/>
      <c r="G210" s="507"/>
    </row>
    <row r="211" spans="3:7">
      <c r="C211" s="499"/>
      <c r="D211" s="573"/>
      <c r="E211" s="574"/>
      <c r="F211" s="574"/>
      <c r="G211" s="507"/>
    </row>
    <row r="212" spans="3:7">
      <c r="C212" s="499"/>
      <c r="D212" s="573"/>
      <c r="E212" s="574"/>
      <c r="F212" s="574"/>
      <c r="G212" s="507"/>
    </row>
    <row r="213" spans="3:7">
      <c r="C213" s="499"/>
      <c r="D213" s="573"/>
      <c r="E213" s="574"/>
      <c r="F213" s="574"/>
      <c r="G213" s="507"/>
    </row>
    <row r="214" spans="3:7">
      <c r="C214" s="499"/>
      <c r="D214" s="573"/>
      <c r="E214" s="574"/>
      <c r="F214" s="574"/>
      <c r="G214" s="507"/>
    </row>
    <row r="215" spans="3:7">
      <c r="C215" s="499"/>
      <c r="D215" s="573"/>
      <c r="E215" s="574"/>
      <c r="F215" s="574"/>
      <c r="G215" s="507"/>
    </row>
    <row r="216" spans="3:7">
      <c r="C216" s="499"/>
      <c r="D216" s="573"/>
      <c r="E216" s="574"/>
      <c r="F216" s="574"/>
      <c r="G216" s="507"/>
    </row>
    <row r="217" spans="3:7">
      <c r="C217" s="499"/>
      <c r="D217" s="573"/>
      <c r="E217" s="574"/>
      <c r="F217" s="574"/>
      <c r="G217" s="507"/>
    </row>
    <row r="218" spans="3:7">
      <c r="C218" s="499"/>
      <c r="D218" s="573"/>
      <c r="E218" s="574"/>
      <c r="F218" s="574"/>
      <c r="G218" s="507"/>
    </row>
    <row r="219" spans="3:7">
      <c r="C219" s="499"/>
      <c r="D219" s="573"/>
      <c r="E219" s="574"/>
      <c r="F219" s="574"/>
      <c r="G219" s="507"/>
    </row>
    <row r="220" spans="3:7">
      <c r="C220" s="499"/>
      <c r="D220" s="573"/>
      <c r="E220" s="574"/>
      <c r="F220" s="574"/>
      <c r="G220" s="507"/>
    </row>
    <row r="221" spans="3:7">
      <c r="C221" s="499"/>
      <c r="D221" s="573"/>
      <c r="E221" s="574"/>
      <c r="F221" s="574"/>
      <c r="G221" s="507"/>
    </row>
    <row r="222" spans="3:7">
      <c r="C222" s="499"/>
      <c r="D222" s="573"/>
      <c r="E222" s="574"/>
      <c r="F222" s="574"/>
      <c r="G222" s="507"/>
    </row>
    <row r="223" spans="3:7">
      <c r="C223" s="499"/>
      <c r="D223" s="573"/>
      <c r="E223" s="574"/>
      <c r="F223" s="574"/>
      <c r="G223" s="507"/>
    </row>
    <row r="224" spans="3:7">
      <c r="C224" s="499"/>
      <c r="D224" s="573"/>
      <c r="E224" s="574"/>
      <c r="F224" s="574"/>
      <c r="G224" s="507"/>
    </row>
    <row r="225" spans="3:7">
      <c r="C225" s="499"/>
      <c r="D225" s="573"/>
      <c r="E225" s="574"/>
      <c r="F225" s="574"/>
      <c r="G225" s="507"/>
    </row>
    <row r="226" spans="3:7">
      <c r="C226" s="499"/>
      <c r="D226" s="573"/>
      <c r="E226" s="574"/>
      <c r="F226" s="574"/>
      <c r="G226" s="507"/>
    </row>
    <row r="227" spans="3:7">
      <c r="C227" s="499"/>
      <c r="D227" s="573"/>
      <c r="E227" s="574"/>
      <c r="F227" s="574"/>
      <c r="G227" s="507"/>
    </row>
    <row r="228" spans="3:7">
      <c r="C228" s="499"/>
      <c r="D228" s="573"/>
      <c r="E228" s="574"/>
      <c r="F228" s="574"/>
      <c r="G228" s="507"/>
    </row>
    <row r="229" spans="3:7">
      <c r="C229" s="499"/>
      <c r="D229" s="573"/>
      <c r="E229" s="574"/>
      <c r="F229" s="574"/>
      <c r="G229" s="507"/>
    </row>
    <row r="230" spans="3:7">
      <c r="C230" s="499"/>
      <c r="D230" s="573"/>
      <c r="E230" s="574"/>
      <c r="F230" s="574"/>
      <c r="G230" s="507"/>
    </row>
    <row r="231" spans="3:7">
      <c r="C231" s="499"/>
      <c r="D231" s="573"/>
      <c r="E231" s="574"/>
      <c r="F231" s="574"/>
      <c r="G231" s="507"/>
    </row>
    <row r="232" spans="3:7">
      <c r="C232" s="499"/>
      <c r="D232" s="573"/>
      <c r="E232" s="574"/>
      <c r="F232" s="574"/>
      <c r="G232" s="507"/>
    </row>
    <row r="233" spans="3:7">
      <c r="C233" s="499"/>
      <c r="D233" s="573"/>
      <c r="E233" s="574"/>
      <c r="F233" s="574"/>
      <c r="G233" s="507"/>
    </row>
    <row r="234" spans="3:7">
      <c r="C234" s="499"/>
      <c r="D234" s="573"/>
      <c r="E234" s="574"/>
      <c r="F234" s="574"/>
      <c r="G234" s="507"/>
    </row>
    <row r="235" spans="3:7">
      <c r="C235" s="499"/>
      <c r="D235" s="573"/>
      <c r="E235" s="574"/>
      <c r="F235" s="574"/>
      <c r="G235" s="507"/>
    </row>
    <row r="236" spans="3:7">
      <c r="C236" s="499"/>
      <c r="D236" s="573"/>
      <c r="E236" s="574"/>
      <c r="F236" s="574"/>
      <c r="G236" s="507"/>
    </row>
    <row r="237" spans="3:7">
      <c r="C237" s="499"/>
      <c r="D237" s="573"/>
      <c r="E237" s="574"/>
      <c r="F237" s="574"/>
      <c r="G237" s="507"/>
    </row>
    <row r="238" spans="3:7">
      <c r="C238" s="499"/>
      <c r="D238" s="573"/>
      <c r="E238" s="574"/>
      <c r="F238" s="574"/>
      <c r="G238" s="507"/>
    </row>
    <row r="239" spans="3:7">
      <c r="C239" s="499"/>
      <c r="D239" s="573"/>
      <c r="E239" s="574"/>
      <c r="F239" s="574"/>
      <c r="G239" s="507"/>
    </row>
    <row r="240" spans="3:7">
      <c r="C240" s="499"/>
      <c r="D240" s="573"/>
      <c r="E240" s="574"/>
      <c r="F240" s="574"/>
      <c r="G240" s="507"/>
    </row>
    <row r="241" spans="3:7">
      <c r="C241" s="499"/>
      <c r="D241" s="573"/>
      <c r="E241" s="574"/>
      <c r="F241" s="574"/>
      <c r="G241" s="507"/>
    </row>
    <row r="242" spans="3:7">
      <c r="C242" s="499"/>
      <c r="D242" s="573"/>
      <c r="E242" s="574"/>
      <c r="F242" s="574"/>
      <c r="G242" s="507"/>
    </row>
    <row r="243" spans="3:7">
      <c r="C243" s="499"/>
      <c r="D243" s="573"/>
      <c r="E243" s="574"/>
      <c r="F243" s="574"/>
      <c r="G243" s="507"/>
    </row>
    <row r="244" spans="3:7">
      <c r="C244" s="499"/>
      <c r="D244" s="573"/>
      <c r="E244" s="574"/>
      <c r="F244" s="574"/>
      <c r="G244" s="507"/>
    </row>
    <row r="245" spans="3:7">
      <c r="C245" s="499"/>
      <c r="D245" s="573"/>
      <c r="E245" s="574"/>
      <c r="F245" s="574"/>
      <c r="G245" s="507"/>
    </row>
    <row r="246" spans="3:7">
      <c r="C246" s="499"/>
      <c r="D246" s="573"/>
      <c r="E246" s="574"/>
      <c r="F246" s="574"/>
      <c r="G246" s="507"/>
    </row>
    <row r="247" spans="3:7">
      <c r="C247" s="499"/>
      <c r="D247" s="573"/>
      <c r="E247" s="574"/>
      <c r="F247" s="574"/>
      <c r="G247" s="507"/>
    </row>
    <row r="248" spans="3:7">
      <c r="C248" s="499"/>
      <c r="D248" s="573"/>
      <c r="E248" s="574"/>
      <c r="F248" s="574"/>
      <c r="G248" s="507"/>
    </row>
    <row r="249" spans="3:7">
      <c r="C249" s="499"/>
      <c r="D249" s="573"/>
      <c r="E249" s="574"/>
      <c r="F249" s="574"/>
      <c r="G249" s="507"/>
    </row>
    <row r="250" spans="3:7">
      <c r="C250" s="499"/>
      <c r="D250" s="573"/>
      <c r="E250" s="574"/>
      <c r="F250" s="574"/>
      <c r="G250" s="507"/>
    </row>
    <row r="251" spans="3:7">
      <c r="C251" s="499"/>
      <c r="D251" s="573"/>
      <c r="E251" s="574"/>
      <c r="F251" s="574"/>
      <c r="G251" s="507"/>
    </row>
    <row r="252" spans="3:7">
      <c r="C252" s="499"/>
      <c r="D252" s="573"/>
      <c r="E252" s="574"/>
      <c r="F252" s="574"/>
      <c r="G252" s="507"/>
    </row>
    <row r="253" spans="3:7">
      <c r="C253" s="499"/>
      <c r="D253" s="573"/>
      <c r="E253" s="574"/>
      <c r="F253" s="574"/>
      <c r="G253" s="507"/>
    </row>
    <row r="254" spans="3:7">
      <c r="C254" s="499"/>
      <c r="D254" s="573"/>
      <c r="E254" s="574"/>
      <c r="F254" s="574"/>
      <c r="G254" s="507"/>
    </row>
    <row r="255" spans="3:7">
      <c r="C255" s="499"/>
      <c r="D255" s="573"/>
      <c r="E255" s="574"/>
      <c r="F255" s="574"/>
      <c r="G255" s="507"/>
    </row>
    <row r="256" spans="3:7">
      <c r="C256" s="499"/>
      <c r="D256" s="573"/>
      <c r="E256" s="574"/>
      <c r="F256" s="574"/>
      <c r="G256" s="507"/>
    </row>
    <row r="257" spans="3:7">
      <c r="C257" s="499"/>
      <c r="D257" s="573"/>
      <c r="E257" s="574"/>
      <c r="F257" s="574"/>
      <c r="G257" s="507"/>
    </row>
    <row r="258" spans="3:7">
      <c r="C258" s="499"/>
      <c r="D258" s="573"/>
      <c r="E258" s="574"/>
      <c r="F258" s="574"/>
      <c r="G258" s="507"/>
    </row>
    <row r="259" spans="3:7">
      <c r="C259" s="499"/>
      <c r="D259" s="573"/>
      <c r="E259" s="574"/>
      <c r="F259" s="574"/>
      <c r="G259" s="507"/>
    </row>
    <row r="260" spans="3:7">
      <c r="C260" s="499"/>
      <c r="D260" s="573"/>
      <c r="E260" s="574"/>
      <c r="F260" s="574"/>
      <c r="G260" s="507"/>
    </row>
    <row r="261" spans="3:7">
      <c r="C261" s="499"/>
      <c r="D261" s="573"/>
      <c r="E261" s="574"/>
      <c r="F261" s="574"/>
      <c r="G261" s="507"/>
    </row>
    <row r="262" spans="3:7">
      <c r="C262" s="499"/>
      <c r="D262" s="573"/>
      <c r="E262" s="574"/>
      <c r="F262" s="574"/>
      <c r="G262" s="507"/>
    </row>
    <row r="263" spans="3:7">
      <c r="C263" s="499"/>
      <c r="D263" s="573"/>
      <c r="E263" s="574"/>
      <c r="F263" s="574"/>
      <c r="G263" s="507"/>
    </row>
    <row r="264" spans="3:7">
      <c r="C264" s="499"/>
      <c r="D264" s="573"/>
      <c r="E264" s="574"/>
      <c r="F264" s="574"/>
      <c r="G264" s="507"/>
    </row>
    <row r="265" spans="3:7">
      <c r="C265" s="499"/>
      <c r="D265" s="573"/>
      <c r="E265" s="574"/>
      <c r="F265" s="574"/>
      <c r="G265" s="507"/>
    </row>
    <row r="266" spans="3:7">
      <c r="C266" s="499"/>
      <c r="D266" s="573"/>
      <c r="E266" s="574"/>
      <c r="F266" s="574"/>
      <c r="G266" s="507"/>
    </row>
    <row r="267" spans="3:7">
      <c r="C267" s="499"/>
      <c r="D267" s="573"/>
      <c r="E267" s="574"/>
      <c r="F267" s="574"/>
      <c r="G267" s="507"/>
    </row>
    <row r="268" spans="3:7">
      <c r="C268" s="499"/>
      <c r="D268" s="573"/>
      <c r="E268" s="574"/>
      <c r="F268" s="574"/>
      <c r="G268" s="507"/>
    </row>
    <row r="269" spans="3:7">
      <c r="C269" s="499"/>
      <c r="D269" s="573"/>
      <c r="E269" s="574"/>
      <c r="F269" s="574"/>
      <c r="G269" s="507"/>
    </row>
    <row r="270" spans="3:7">
      <c r="C270" s="499"/>
      <c r="D270" s="573"/>
      <c r="E270" s="574"/>
      <c r="F270" s="574"/>
      <c r="G270" s="507"/>
    </row>
    <row r="271" spans="3:7">
      <c r="C271" s="499"/>
      <c r="D271" s="573"/>
      <c r="E271" s="574"/>
      <c r="F271" s="574"/>
      <c r="G271" s="507"/>
    </row>
    <row r="272" spans="3:7">
      <c r="C272" s="499"/>
      <c r="D272" s="573"/>
      <c r="E272" s="574"/>
      <c r="F272" s="574"/>
      <c r="G272" s="507"/>
    </row>
    <row r="273" spans="3:7">
      <c r="C273" s="499"/>
      <c r="D273" s="573"/>
      <c r="E273" s="574"/>
      <c r="F273" s="574"/>
      <c r="G273" s="507"/>
    </row>
    <row r="274" spans="3:7">
      <c r="C274" s="499"/>
      <c r="D274" s="573"/>
      <c r="E274" s="574"/>
      <c r="F274" s="574"/>
      <c r="G274" s="507"/>
    </row>
    <row r="275" spans="3:7">
      <c r="C275" s="499"/>
      <c r="D275" s="573"/>
      <c r="E275" s="574"/>
      <c r="F275" s="574"/>
      <c r="G275" s="507"/>
    </row>
    <row r="276" spans="3:7">
      <c r="C276" s="499"/>
      <c r="D276" s="573"/>
      <c r="E276" s="574"/>
      <c r="F276" s="574"/>
      <c r="G276" s="507"/>
    </row>
    <row r="277" spans="3:7">
      <c r="C277" s="499"/>
      <c r="D277" s="573"/>
      <c r="E277" s="574"/>
      <c r="F277" s="574"/>
      <c r="G277" s="507"/>
    </row>
    <row r="278" spans="3:7">
      <c r="C278" s="499"/>
      <c r="D278" s="573"/>
      <c r="E278" s="574"/>
      <c r="F278" s="574"/>
      <c r="G278" s="507"/>
    </row>
    <row r="279" spans="3:7">
      <c r="C279" s="499"/>
      <c r="D279" s="573"/>
      <c r="E279" s="574"/>
      <c r="F279" s="574"/>
      <c r="G279" s="507"/>
    </row>
    <row r="280" spans="3:7">
      <c r="C280" s="499"/>
      <c r="D280" s="573"/>
      <c r="E280" s="574"/>
      <c r="F280" s="574"/>
      <c r="G280" s="507"/>
    </row>
    <row r="281" spans="3:7">
      <c r="C281" s="499"/>
      <c r="D281" s="573"/>
      <c r="E281" s="574"/>
      <c r="F281" s="574"/>
      <c r="G281" s="507"/>
    </row>
    <row r="282" spans="3:7">
      <c r="C282" s="499"/>
      <c r="D282" s="573"/>
      <c r="E282" s="574"/>
      <c r="F282" s="574"/>
      <c r="G282" s="507"/>
    </row>
    <row r="283" spans="3:7">
      <c r="C283" s="499"/>
      <c r="D283" s="573"/>
      <c r="E283" s="574"/>
      <c r="F283" s="574"/>
      <c r="G283" s="507"/>
    </row>
    <row r="284" spans="3:7">
      <c r="C284" s="499"/>
      <c r="D284" s="573"/>
      <c r="E284" s="574"/>
      <c r="F284" s="574"/>
      <c r="G284" s="507"/>
    </row>
    <row r="285" spans="3:7">
      <c r="C285" s="499"/>
      <c r="D285" s="573"/>
      <c r="E285" s="574"/>
      <c r="F285" s="574"/>
      <c r="G285" s="507"/>
    </row>
    <row r="286" spans="3:7">
      <c r="C286" s="499"/>
      <c r="D286" s="573"/>
      <c r="E286" s="574"/>
      <c r="F286" s="574"/>
      <c r="G286" s="507"/>
    </row>
    <row r="287" spans="3:7">
      <c r="C287" s="499"/>
      <c r="D287" s="573"/>
      <c r="E287" s="574"/>
      <c r="F287" s="574"/>
      <c r="G287" s="507"/>
    </row>
    <row r="288" spans="3:7">
      <c r="C288" s="499"/>
      <c r="D288" s="573"/>
      <c r="E288" s="574"/>
      <c r="F288" s="574"/>
      <c r="G288" s="507"/>
    </row>
    <row r="289" spans="3:7">
      <c r="C289" s="499"/>
      <c r="D289" s="573"/>
      <c r="E289" s="574"/>
      <c r="F289" s="574"/>
      <c r="G289" s="507"/>
    </row>
    <row r="290" spans="3:7">
      <c r="C290" s="499"/>
      <c r="D290" s="573"/>
      <c r="E290" s="574"/>
      <c r="F290" s="574"/>
      <c r="G290" s="507"/>
    </row>
    <row r="291" spans="3:7">
      <c r="C291" s="499"/>
      <c r="D291" s="573"/>
      <c r="E291" s="574"/>
      <c r="F291" s="574"/>
      <c r="G291" s="507"/>
    </row>
    <row r="292" spans="3:7">
      <c r="C292" s="499"/>
      <c r="D292" s="573"/>
      <c r="E292" s="574"/>
      <c r="F292" s="574"/>
      <c r="G292" s="507"/>
    </row>
    <row r="293" spans="3:7">
      <c r="C293" s="499"/>
      <c r="D293" s="573"/>
      <c r="E293" s="574"/>
      <c r="F293" s="574"/>
      <c r="G293" s="507"/>
    </row>
    <row r="294" spans="3:7">
      <c r="C294" s="499"/>
      <c r="D294" s="573"/>
      <c r="E294" s="574"/>
      <c r="F294" s="574"/>
      <c r="G294" s="507"/>
    </row>
    <row r="295" spans="3:7">
      <c r="C295" s="499"/>
      <c r="D295" s="573"/>
      <c r="E295" s="574"/>
      <c r="F295" s="574"/>
      <c r="G295" s="507"/>
    </row>
    <row r="296" spans="3:7">
      <c r="C296" s="499"/>
      <c r="D296" s="573"/>
      <c r="E296" s="574"/>
      <c r="F296" s="574"/>
      <c r="G296" s="507"/>
    </row>
    <row r="297" spans="3:7">
      <c r="C297" s="499"/>
      <c r="D297" s="573"/>
      <c r="E297" s="574"/>
      <c r="F297" s="574"/>
      <c r="G297" s="507"/>
    </row>
    <row r="298" spans="3:7">
      <c r="C298" s="499"/>
      <c r="D298" s="573"/>
      <c r="E298" s="574"/>
      <c r="F298" s="574"/>
      <c r="G298" s="507"/>
    </row>
    <row r="299" spans="3:7">
      <c r="C299" s="499"/>
      <c r="D299" s="573"/>
      <c r="E299" s="574"/>
      <c r="F299" s="574"/>
      <c r="G299" s="507"/>
    </row>
    <row r="300" spans="3:7">
      <c r="C300" s="499"/>
      <c r="D300" s="573"/>
      <c r="E300" s="574"/>
      <c r="F300" s="574"/>
      <c r="G300" s="507"/>
    </row>
    <row r="301" spans="3:7">
      <c r="C301" s="499"/>
      <c r="D301" s="573"/>
      <c r="E301" s="574"/>
      <c r="F301" s="574"/>
      <c r="G301" s="507"/>
    </row>
    <row r="302" spans="3:7">
      <c r="C302" s="499"/>
      <c r="D302" s="573"/>
      <c r="E302" s="574"/>
      <c r="F302" s="574"/>
      <c r="G302" s="507"/>
    </row>
    <row r="303" spans="3:7">
      <c r="C303" s="499"/>
      <c r="D303" s="573"/>
      <c r="E303" s="574"/>
      <c r="F303" s="574"/>
      <c r="G303" s="507"/>
    </row>
    <row r="304" spans="3:7">
      <c r="C304" s="499"/>
      <c r="D304" s="573"/>
      <c r="E304" s="574"/>
      <c r="F304" s="574"/>
      <c r="G304" s="507"/>
    </row>
    <row r="305" spans="3:7">
      <c r="C305" s="499"/>
      <c r="D305" s="573"/>
      <c r="E305" s="574"/>
      <c r="F305" s="574"/>
      <c r="G305" s="507"/>
    </row>
    <row r="306" spans="3:7">
      <c r="C306" s="499"/>
      <c r="D306" s="573"/>
      <c r="E306" s="574"/>
      <c r="F306" s="574"/>
      <c r="G306" s="507"/>
    </row>
    <row r="307" spans="3:7">
      <c r="C307" s="499"/>
      <c r="D307" s="573"/>
      <c r="E307" s="574"/>
      <c r="F307" s="574"/>
      <c r="G307" s="507"/>
    </row>
    <row r="308" spans="3:7">
      <c r="C308" s="499"/>
      <c r="D308" s="573"/>
      <c r="E308" s="574"/>
      <c r="F308" s="574"/>
      <c r="G308" s="507"/>
    </row>
    <row r="309" spans="3:7">
      <c r="C309" s="499"/>
      <c r="D309" s="573"/>
      <c r="E309" s="574"/>
      <c r="F309" s="574"/>
      <c r="G309" s="507"/>
    </row>
    <row r="310" spans="3:7">
      <c r="C310" s="499"/>
      <c r="D310" s="573"/>
      <c r="E310" s="574"/>
      <c r="F310" s="574"/>
      <c r="G310" s="507"/>
    </row>
    <row r="311" spans="3:7">
      <c r="C311" s="499"/>
      <c r="D311" s="573"/>
      <c r="E311" s="574"/>
      <c r="F311" s="574"/>
      <c r="G311" s="507"/>
    </row>
    <row r="312" spans="3:7">
      <c r="C312" s="499"/>
      <c r="D312" s="573"/>
      <c r="E312" s="574"/>
      <c r="F312" s="574"/>
      <c r="G312" s="507"/>
    </row>
    <row r="313" spans="3:7">
      <c r="C313" s="499"/>
      <c r="D313" s="573"/>
      <c r="E313" s="574"/>
      <c r="F313" s="574"/>
      <c r="G313" s="507"/>
    </row>
    <row r="314" spans="3:7">
      <c r="C314" s="499"/>
      <c r="D314" s="573"/>
      <c r="E314" s="574"/>
      <c r="F314" s="574"/>
      <c r="G314" s="507"/>
    </row>
    <row r="315" spans="3:7">
      <c r="C315" s="499"/>
      <c r="D315" s="573"/>
      <c r="E315" s="574"/>
      <c r="F315" s="574"/>
      <c r="G315" s="507"/>
    </row>
    <row r="316" spans="3:7">
      <c r="C316" s="499"/>
      <c r="D316" s="573"/>
      <c r="E316" s="574"/>
      <c r="F316" s="574"/>
      <c r="G316" s="507"/>
    </row>
    <row r="317" spans="3:7">
      <c r="C317" s="499"/>
      <c r="D317" s="573"/>
      <c r="E317" s="574"/>
      <c r="F317" s="574"/>
      <c r="G317" s="507"/>
    </row>
    <row r="318" spans="3:7">
      <c r="C318" s="499"/>
      <c r="D318" s="573"/>
      <c r="E318" s="574"/>
      <c r="F318" s="574"/>
      <c r="G318" s="507"/>
    </row>
    <row r="319" spans="3:7">
      <c r="C319" s="499"/>
      <c r="D319" s="573"/>
      <c r="E319" s="574"/>
      <c r="F319" s="574"/>
      <c r="G319" s="507"/>
    </row>
    <row r="320" spans="3:7">
      <c r="C320" s="499"/>
      <c r="D320" s="573"/>
      <c r="E320" s="574"/>
      <c r="F320" s="574"/>
      <c r="G320" s="507"/>
    </row>
    <row r="321" spans="3:7">
      <c r="C321" s="499"/>
      <c r="D321" s="573"/>
      <c r="E321" s="574"/>
      <c r="F321" s="574"/>
      <c r="G321" s="507"/>
    </row>
    <row r="322" spans="3:7">
      <c r="C322" s="499"/>
      <c r="D322" s="573"/>
      <c r="E322" s="574"/>
      <c r="F322" s="574"/>
      <c r="G322" s="507"/>
    </row>
    <row r="323" spans="3:7">
      <c r="C323" s="499"/>
      <c r="D323" s="573"/>
      <c r="E323" s="574"/>
      <c r="F323" s="574"/>
      <c r="G323" s="507"/>
    </row>
    <row r="324" spans="3:7">
      <c r="C324" s="499"/>
      <c r="D324" s="573"/>
      <c r="E324" s="574"/>
      <c r="F324" s="574"/>
      <c r="G324" s="507"/>
    </row>
    <row r="325" spans="3:7">
      <c r="C325" s="499"/>
      <c r="D325" s="573"/>
      <c r="E325" s="574"/>
      <c r="F325" s="574"/>
      <c r="G325" s="507"/>
    </row>
    <row r="326" spans="3:7">
      <c r="C326" s="499"/>
      <c r="D326" s="573"/>
      <c r="E326" s="574"/>
      <c r="F326" s="574"/>
      <c r="G326" s="507"/>
    </row>
    <row r="327" spans="3:7">
      <c r="C327" s="499"/>
      <c r="D327" s="573"/>
      <c r="E327" s="574"/>
      <c r="F327" s="574"/>
      <c r="G327" s="507"/>
    </row>
    <row r="328" spans="3:7">
      <c r="C328" s="499"/>
      <c r="D328" s="573"/>
      <c r="E328" s="574"/>
      <c r="F328" s="574"/>
      <c r="G328" s="507"/>
    </row>
    <row r="329" spans="3:7">
      <c r="C329" s="499"/>
      <c r="D329" s="573"/>
      <c r="E329" s="574"/>
      <c r="F329" s="574"/>
      <c r="G329" s="507"/>
    </row>
    <row r="330" spans="3:7">
      <c r="C330" s="499"/>
      <c r="D330" s="573"/>
      <c r="E330" s="574"/>
      <c r="F330" s="574"/>
      <c r="G330" s="507"/>
    </row>
    <row r="331" spans="3:7">
      <c r="C331" s="499"/>
      <c r="D331" s="573"/>
      <c r="E331" s="574"/>
      <c r="F331" s="574"/>
      <c r="G331" s="507"/>
    </row>
    <row r="332" spans="3:7">
      <c r="C332" s="499"/>
      <c r="D332" s="573"/>
      <c r="E332" s="574"/>
      <c r="F332" s="574"/>
      <c r="G332" s="507"/>
    </row>
    <row r="333" spans="3:7">
      <c r="C333" s="499"/>
      <c r="D333" s="573"/>
      <c r="E333" s="574"/>
      <c r="F333" s="574"/>
      <c r="G333" s="507"/>
    </row>
    <row r="334" spans="3:7">
      <c r="C334" s="499"/>
      <c r="D334" s="573"/>
      <c r="E334" s="574"/>
      <c r="F334" s="574"/>
      <c r="G334" s="507"/>
    </row>
    <row r="335" spans="3:7">
      <c r="C335" s="499"/>
      <c r="D335" s="573"/>
      <c r="E335" s="574"/>
      <c r="F335" s="574"/>
      <c r="G335" s="507"/>
    </row>
    <row r="336" spans="3:7">
      <c r="C336" s="499"/>
      <c r="D336" s="573"/>
      <c r="E336" s="574"/>
      <c r="F336" s="574"/>
      <c r="G336" s="507"/>
    </row>
    <row r="337" spans="3:7">
      <c r="C337" s="499"/>
      <c r="D337" s="573"/>
      <c r="E337" s="574"/>
      <c r="F337" s="574"/>
      <c r="G337" s="507"/>
    </row>
    <row r="338" spans="3:7">
      <c r="C338" s="499"/>
      <c r="D338" s="573"/>
      <c r="E338" s="574"/>
      <c r="F338" s="574"/>
      <c r="G338" s="507"/>
    </row>
    <row r="339" spans="3:7">
      <c r="C339" s="499"/>
      <c r="D339" s="573"/>
      <c r="E339" s="574"/>
      <c r="F339" s="574"/>
      <c r="G339" s="507"/>
    </row>
    <row r="340" spans="3:7">
      <c r="C340" s="499"/>
      <c r="D340" s="573"/>
      <c r="E340" s="574"/>
      <c r="F340" s="574"/>
      <c r="G340" s="507"/>
    </row>
    <row r="341" spans="3:7">
      <c r="C341" s="499"/>
      <c r="D341" s="573"/>
      <c r="E341" s="574"/>
      <c r="F341" s="574"/>
      <c r="G341" s="507"/>
    </row>
    <row r="342" spans="3:7">
      <c r="C342" s="499"/>
      <c r="D342" s="573"/>
      <c r="E342" s="574"/>
      <c r="F342" s="574"/>
      <c r="G342" s="507"/>
    </row>
    <row r="343" spans="3:7">
      <c r="C343" s="499"/>
      <c r="D343" s="573"/>
      <c r="E343" s="574"/>
      <c r="F343" s="574"/>
      <c r="G343" s="507"/>
    </row>
    <row r="344" spans="3:7">
      <c r="C344" s="499"/>
      <c r="D344" s="573"/>
      <c r="E344" s="574"/>
      <c r="F344" s="574"/>
      <c r="G344" s="507"/>
    </row>
    <row r="345" spans="3:7">
      <c r="C345" s="499"/>
      <c r="D345" s="573"/>
      <c r="E345" s="574"/>
      <c r="F345" s="574"/>
      <c r="G345" s="507"/>
    </row>
    <row r="346" spans="3:7">
      <c r="C346" s="499"/>
      <c r="D346" s="573"/>
      <c r="E346" s="574"/>
      <c r="F346" s="574"/>
      <c r="G346" s="507"/>
    </row>
    <row r="347" spans="3:7">
      <c r="C347" s="499"/>
      <c r="D347" s="573"/>
      <c r="E347" s="574"/>
      <c r="F347" s="574"/>
      <c r="G347" s="507"/>
    </row>
    <row r="348" spans="3:7">
      <c r="C348" s="499"/>
      <c r="D348" s="573"/>
      <c r="E348" s="574"/>
      <c r="F348" s="574"/>
      <c r="G348" s="507"/>
    </row>
    <row r="349" spans="3:7">
      <c r="C349" s="499"/>
      <c r="D349" s="573"/>
      <c r="E349" s="574"/>
      <c r="F349" s="574"/>
      <c r="G349" s="507"/>
    </row>
    <row r="350" spans="3:7">
      <c r="C350" s="499"/>
      <c r="D350" s="573"/>
      <c r="E350" s="574"/>
      <c r="F350" s="574"/>
      <c r="G350" s="507"/>
    </row>
    <row r="351" spans="3:7">
      <c r="C351" s="499"/>
      <c r="D351" s="573"/>
      <c r="E351" s="574"/>
      <c r="F351" s="574"/>
      <c r="G351" s="507"/>
    </row>
    <row r="352" spans="3:7">
      <c r="C352" s="499"/>
      <c r="D352" s="573"/>
      <c r="E352" s="574"/>
      <c r="F352" s="574"/>
      <c r="G352" s="507"/>
    </row>
    <row r="353" spans="3:7">
      <c r="C353" s="499"/>
      <c r="D353" s="573"/>
      <c r="E353" s="574"/>
      <c r="F353" s="574"/>
      <c r="G353" s="507"/>
    </row>
    <row r="354" spans="3:7">
      <c r="C354" s="499"/>
      <c r="D354" s="573"/>
      <c r="E354" s="574"/>
      <c r="F354" s="574"/>
      <c r="G354" s="507"/>
    </row>
    <row r="355" spans="3:7">
      <c r="C355" s="499"/>
      <c r="D355" s="573"/>
      <c r="E355" s="574"/>
      <c r="F355" s="574"/>
      <c r="G355" s="507"/>
    </row>
    <row r="356" spans="3:7">
      <c r="C356" s="499"/>
      <c r="D356" s="573"/>
      <c r="E356" s="574"/>
      <c r="F356" s="574"/>
      <c r="G356" s="507"/>
    </row>
    <row r="357" spans="3:7">
      <c r="C357" s="499"/>
      <c r="D357" s="573"/>
      <c r="E357" s="574"/>
      <c r="F357" s="574"/>
      <c r="G357" s="507"/>
    </row>
    <row r="358" spans="3:7">
      <c r="C358" s="499"/>
      <c r="D358" s="573"/>
      <c r="E358" s="574"/>
      <c r="F358" s="574"/>
      <c r="G358" s="507"/>
    </row>
    <row r="359" spans="3:7">
      <c r="C359" s="499"/>
      <c r="D359" s="573"/>
      <c r="E359" s="574"/>
      <c r="F359" s="574"/>
      <c r="G359" s="507"/>
    </row>
    <row r="360" spans="3:7">
      <c r="C360" s="499"/>
      <c r="D360" s="573"/>
      <c r="E360" s="574"/>
      <c r="F360" s="574"/>
      <c r="G360" s="507"/>
    </row>
    <row r="361" spans="3:7">
      <c r="C361" s="499"/>
      <c r="D361" s="573"/>
      <c r="E361" s="574"/>
      <c r="F361" s="574"/>
      <c r="G361" s="507"/>
    </row>
    <row r="362" spans="3:7">
      <c r="C362" s="499"/>
      <c r="D362" s="573"/>
      <c r="E362" s="574"/>
      <c r="F362" s="574"/>
      <c r="G362" s="507"/>
    </row>
    <row r="363" spans="3:7">
      <c r="C363" s="499"/>
      <c r="D363" s="573"/>
      <c r="E363" s="574"/>
      <c r="F363" s="574"/>
      <c r="G363" s="507"/>
    </row>
    <row r="364" spans="3:7">
      <c r="C364" s="499"/>
      <c r="D364" s="573"/>
      <c r="E364" s="574"/>
      <c r="F364" s="574"/>
      <c r="G364" s="507"/>
    </row>
    <row r="365" spans="3:7">
      <c r="C365" s="499"/>
      <c r="D365" s="573"/>
      <c r="E365" s="574"/>
      <c r="F365" s="574"/>
      <c r="G365" s="507"/>
    </row>
    <row r="366" spans="3:7">
      <c r="C366" s="499"/>
      <c r="D366" s="573"/>
      <c r="E366" s="574"/>
      <c r="F366" s="574"/>
      <c r="G366" s="507"/>
    </row>
    <row r="367" spans="3:7">
      <c r="C367" s="499"/>
      <c r="D367" s="573"/>
      <c r="E367" s="574"/>
      <c r="F367" s="574"/>
      <c r="G367" s="507"/>
    </row>
    <row r="368" spans="3:7">
      <c r="C368" s="499"/>
      <c r="D368" s="573"/>
      <c r="E368" s="574"/>
      <c r="F368" s="574"/>
      <c r="G368" s="507"/>
    </row>
    <row r="369" spans="3:7">
      <c r="C369" s="499"/>
      <c r="D369" s="573"/>
      <c r="E369" s="574"/>
      <c r="F369" s="574"/>
      <c r="G369" s="507"/>
    </row>
    <row r="370" spans="3:7">
      <c r="C370" s="499"/>
      <c r="D370" s="573"/>
      <c r="E370" s="574"/>
      <c r="F370" s="574"/>
      <c r="G370" s="507"/>
    </row>
    <row r="371" spans="3:7">
      <c r="C371" s="499"/>
      <c r="D371" s="573"/>
      <c r="E371" s="574"/>
      <c r="F371" s="574"/>
      <c r="G371" s="507"/>
    </row>
    <row r="372" spans="3:7">
      <c r="C372" s="499"/>
      <c r="D372" s="573"/>
      <c r="E372" s="574"/>
      <c r="F372" s="574"/>
      <c r="G372" s="507"/>
    </row>
    <row r="373" spans="3:7">
      <c r="C373" s="499"/>
      <c r="D373" s="573"/>
      <c r="E373" s="574"/>
      <c r="F373" s="574"/>
      <c r="G373" s="507"/>
    </row>
    <row r="374" spans="3:7">
      <c r="C374" s="499"/>
      <c r="D374" s="573"/>
      <c r="E374" s="574"/>
      <c r="F374" s="574"/>
      <c r="G374" s="507"/>
    </row>
    <row r="375" spans="3:7">
      <c r="C375" s="499"/>
      <c r="D375" s="573"/>
      <c r="E375" s="574"/>
      <c r="F375" s="574"/>
      <c r="G375" s="507"/>
    </row>
    <row r="376" spans="3:7">
      <c r="C376" s="499"/>
      <c r="D376" s="573"/>
      <c r="E376" s="574"/>
      <c r="F376" s="574"/>
      <c r="G376" s="507"/>
    </row>
    <row r="377" spans="3:7">
      <c r="C377" s="499"/>
      <c r="D377" s="573"/>
      <c r="E377" s="574"/>
      <c r="F377" s="574"/>
      <c r="G377" s="507"/>
    </row>
    <row r="378" spans="3:7">
      <c r="C378" s="499"/>
      <c r="D378" s="573"/>
      <c r="E378" s="574"/>
      <c r="F378" s="574"/>
      <c r="G378" s="507"/>
    </row>
    <row r="379" spans="3:7">
      <c r="C379" s="499"/>
      <c r="D379" s="573"/>
      <c r="E379" s="574"/>
      <c r="F379" s="574"/>
      <c r="G379" s="507"/>
    </row>
    <row r="380" spans="3:7">
      <c r="C380" s="499"/>
      <c r="D380" s="573"/>
      <c r="E380" s="574"/>
      <c r="F380" s="574"/>
      <c r="G380" s="507"/>
    </row>
    <row r="381" spans="3:7">
      <c r="C381" s="499"/>
      <c r="D381" s="573"/>
      <c r="E381" s="574"/>
      <c r="F381" s="574"/>
      <c r="G381" s="507"/>
    </row>
    <row r="382" spans="3:7">
      <c r="C382" s="499"/>
      <c r="D382" s="573"/>
      <c r="E382" s="574"/>
      <c r="F382" s="574"/>
      <c r="G382" s="507"/>
    </row>
    <row r="383" spans="3:7">
      <c r="C383" s="499"/>
      <c r="D383" s="573"/>
      <c r="E383" s="574"/>
      <c r="F383" s="574"/>
      <c r="G383" s="507"/>
    </row>
    <row r="384" spans="3:7">
      <c r="C384" s="499"/>
      <c r="D384" s="573"/>
      <c r="E384" s="574"/>
      <c r="F384" s="574"/>
      <c r="G384" s="507"/>
    </row>
    <row r="385" spans="3:7">
      <c r="C385" s="499"/>
      <c r="D385" s="573"/>
      <c r="E385" s="574"/>
      <c r="F385" s="574"/>
      <c r="G385" s="507"/>
    </row>
    <row r="386" spans="3:7">
      <c r="C386" s="499"/>
      <c r="D386" s="573"/>
      <c r="E386" s="574"/>
      <c r="F386" s="574"/>
      <c r="G386" s="507"/>
    </row>
    <row r="387" spans="3:7">
      <c r="C387" s="499"/>
      <c r="D387" s="573"/>
      <c r="E387" s="574"/>
      <c r="F387" s="574"/>
      <c r="G387" s="507"/>
    </row>
    <row r="388" spans="3:7">
      <c r="C388" s="499"/>
      <c r="D388" s="573"/>
      <c r="E388" s="574"/>
      <c r="F388" s="574"/>
      <c r="G388" s="507"/>
    </row>
    <row r="389" spans="3:7">
      <c r="C389" s="499"/>
      <c r="D389" s="573"/>
      <c r="E389" s="574"/>
      <c r="F389" s="574"/>
      <c r="G389" s="507"/>
    </row>
    <row r="390" spans="3:7">
      <c r="C390" s="499"/>
      <c r="D390" s="573"/>
      <c r="E390" s="574"/>
      <c r="F390" s="574"/>
      <c r="G390" s="507"/>
    </row>
    <row r="391" spans="3:7">
      <c r="C391" s="499"/>
      <c r="D391" s="573"/>
      <c r="E391" s="574"/>
      <c r="F391" s="574"/>
      <c r="G391" s="507"/>
    </row>
    <row r="392" spans="3:7">
      <c r="C392" s="499"/>
      <c r="D392" s="573"/>
      <c r="E392" s="574"/>
      <c r="F392" s="574"/>
      <c r="G392" s="507"/>
    </row>
    <row r="393" spans="3:7">
      <c r="C393" s="499"/>
      <c r="D393" s="573"/>
      <c r="E393" s="574"/>
      <c r="F393" s="574"/>
      <c r="G393" s="507"/>
    </row>
    <row r="394" spans="3:7">
      <c r="C394" s="499"/>
      <c r="D394" s="573"/>
      <c r="E394" s="574"/>
      <c r="F394" s="574"/>
      <c r="G394" s="507"/>
    </row>
    <row r="395" spans="3:7">
      <c r="C395" s="499"/>
      <c r="D395" s="573"/>
      <c r="E395" s="574"/>
      <c r="F395" s="574"/>
      <c r="G395" s="507"/>
    </row>
    <row r="396" spans="3:7">
      <c r="C396" s="499"/>
      <c r="D396" s="573"/>
      <c r="E396" s="574"/>
      <c r="F396" s="574"/>
      <c r="G396" s="507"/>
    </row>
    <row r="397" spans="3:7">
      <c r="C397" s="499"/>
      <c r="D397" s="573"/>
      <c r="E397" s="574"/>
      <c r="F397" s="574"/>
      <c r="G397" s="507"/>
    </row>
    <row r="398" spans="3:7">
      <c r="C398" s="499"/>
      <c r="D398" s="573"/>
      <c r="E398" s="574"/>
      <c r="F398" s="574"/>
      <c r="G398" s="507"/>
    </row>
    <row r="399" spans="3:7">
      <c r="C399" s="499"/>
      <c r="D399" s="573"/>
      <c r="E399" s="574"/>
      <c r="F399" s="574"/>
      <c r="G399" s="507"/>
    </row>
    <row r="400" spans="3:7">
      <c r="C400" s="499"/>
      <c r="D400" s="573"/>
      <c r="E400" s="574"/>
      <c r="F400" s="574"/>
      <c r="G400" s="507"/>
    </row>
    <row r="401" spans="3:7">
      <c r="C401" s="499"/>
      <c r="D401" s="573"/>
      <c r="E401" s="574"/>
      <c r="F401" s="574"/>
      <c r="G401" s="507"/>
    </row>
    <row r="402" spans="3:7">
      <c r="C402" s="499"/>
      <c r="D402" s="573"/>
      <c r="E402" s="574"/>
      <c r="F402" s="574"/>
      <c r="G402" s="507"/>
    </row>
    <row r="403" spans="3:7">
      <c r="C403" s="499"/>
      <c r="D403" s="573"/>
      <c r="E403" s="574"/>
      <c r="F403" s="574"/>
      <c r="G403" s="507"/>
    </row>
    <row r="404" spans="3:7">
      <c r="C404" s="499"/>
      <c r="D404" s="573"/>
      <c r="E404" s="574"/>
      <c r="F404" s="574"/>
      <c r="G404" s="507"/>
    </row>
    <row r="405" spans="3:7">
      <c r="C405" s="499"/>
      <c r="D405" s="573"/>
      <c r="E405" s="574"/>
      <c r="F405" s="574"/>
      <c r="G405" s="507"/>
    </row>
    <row r="406" spans="3:7">
      <c r="C406" s="499"/>
      <c r="D406" s="573"/>
      <c r="E406" s="574"/>
      <c r="F406" s="574"/>
      <c r="G406" s="507"/>
    </row>
    <row r="407" spans="3:7">
      <c r="C407" s="499"/>
      <c r="D407" s="573"/>
      <c r="E407" s="574"/>
      <c r="F407" s="574"/>
      <c r="G407" s="507"/>
    </row>
    <row r="408" spans="3:7">
      <c r="C408" s="499"/>
      <c r="D408" s="573"/>
      <c r="E408" s="574"/>
      <c r="F408" s="574"/>
      <c r="G408" s="507"/>
    </row>
    <row r="409" spans="3:7">
      <c r="C409" s="499"/>
      <c r="D409" s="573"/>
      <c r="E409" s="574"/>
      <c r="F409" s="574"/>
      <c r="G409" s="507"/>
    </row>
    <row r="410" spans="3:7">
      <c r="C410" s="499"/>
      <c r="D410" s="573"/>
      <c r="E410" s="574"/>
      <c r="F410" s="574"/>
      <c r="G410" s="507"/>
    </row>
    <row r="411" spans="3:7">
      <c r="C411" s="499"/>
      <c r="D411" s="573"/>
      <c r="E411" s="574"/>
      <c r="F411" s="574"/>
      <c r="G411" s="507"/>
    </row>
    <row r="412" spans="3:7">
      <c r="C412" s="499"/>
      <c r="D412" s="573"/>
      <c r="E412" s="574"/>
      <c r="F412" s="574"/>
      <c r="G412" s="507"/>
    </row>
    <row r="413" spans="3:7">
      <c r="C413" s="499"/>
      <c r="D413" s="573"/>
      <c r="E413" s="574"/>
      <c r="F413" s="574"/>
      <c r="G413" s="507"/>
    </row>
    <row r="414" spans="3:7">
      <c r="C414" s="499"/>
      <c r="D414" s="573"/>
      <c r="E414" s="574"/>
      <c r="F414" s="574"/>
      <c r="G414" s="507"/>
    </row>
    <row r="415" spans="3:7">
      <c r="C415" s="499"/>
      <c r="D415" s="573"/>
      <c r="E415" s="574"/>
      <c r="F415" s="574"/>
      <c r="G415" s="507"/>
    </row>
    <row r="416" spans="3:7">
      <c r="C416" s="499"/>
      <c r="D416" s="573"/>
      <c r="E416" s="574"/>
      <c r="F416" s="574"/>
      <c r="G416" s="507"/>
    </row>
    <row r="417" spans="3:7">
      <c r="C417" s="499"/>
      <c r="D417" s="573"/>
      <c r="E417" s="574"/>
      <c r="F417" s="574"/>
      <c r="G417" s="507"/>
    </row>
    <row r="418" spans="3:7">
      <c r="C418" s="499"/>
      <c r="D418" s="573"/>
      <c r="E418" s="574"/>
      <c r="F418" s="574"/>
      <c r="G418" s="507"/>
    </row>
    <row r="419" spans="3:7">
      <c r="C419" s="499"/>
      <c r="D419" s="573"/>
      <c r="E419" s="574"/>
      <c r="F419" s="574"/>
      <c r="G419" s="507"/>
    </row>
    <row r="420" spans="3:7">
      <c r="C420" s="499"/>
      <c r="D420" s="573"/>
      <c r="E420" s="574"/>
      <c r="F420" s="574"/>
      <c r="G420" s="507"/>
    </row>
    <row r="421" spans="3:7">
      <c r="C421" s="499"/>
      <c r="D421" s="573"/>
      <c r="E421" s="574"/>
      <c r="F421" s="574"/>
      <c r="G421" s="507"/>
    </row>
    <row r="422" spans="3:7">
      <c r="C422" s="499"/>
      <c r="D422" s="573"/>
      <c r="E422" s="574"/>
      <c r="F422" s="574"/>
      <c r="G422" s="507"/>
    </row>
    <row r="423" spans="3:7">
      <c r="C423" s="499"/>
      <c r="D423" s="573"/>
      <c r="E423" s="574"/>
      <c r="F423" s="574"/>
      <c r="G423" s="507"/>
    </row>
    <row r="424" spans="3:7">
      <c r="C424" s="499"/>
      <c r="D424" s="573"/>
      <c r="E424" s="574"/>
      <c r="F424" s="574"/>
      <c r="G424" s="507"/>
    </row>
    <row r="425" spans="3:7">
      <c r="C425" s="499"/>
      <c r="D425" s="573"/>
      <c r="E425" s="574"/>
      <c r="F425" s="574"/>
      <c r="G425" s="507"/>
    </row>
    <row r="426" spans="3:7">
      <c r="C426" s="499"/>
      <c r="D426" s="573"/>
      <c r="E426" s="574"/>
      <c r="F426" s="574"/>
      <c r="G426" s="507"/>
    </row>
    <row r="427" spans="3:7">
      <c r="C427" s="499"/>
      <c r="D427" s="573"/>
      <c r="E427" s="574"/>
      <c r="F427" s="574"/>
      <c r="G427" s="507"/>
    </row>
    <row r="428" spans="3:7">
      <c r="C428" s="499"/>
      <c r="D428" s="573"/>
      <c r="E428" s="574"/>
      <c r="F428" s="574"/>
      <c r="G428" s="507"/>
    </row>
    <row r="429" spans="3:7">
      <c r="C429" s="499"/>
      <c r="D429" s="573"/>
      <c r="E429" s="574"/>
      <c r="F429" s="574"/>
      <c r="G429" s="507"/>
    </row>
    <row r="430" spans="3:7">
      <c r="C430" s="499"/>
      <c r="D430" s="573"/>
      <c r="E430" s="574"/>
      <c r="F430" s="574"/>
      <c r="G430" s="507"/>
    </row>
    <row r="431" spans="3:7">
      <c r="C431" s="499"/>
      <c r="D431" s="573"/>
      <c r="E431" s="574"/>
      <c r="F431" s="574"/>
      <c r="G431" s="507"/>
    </row>
    <row r="432" spans="3:7">
      <c r="C432" s="499"/>
      <c r="D432" s="573"/>
      <c r="E432" s="574"/>
      <c r="F432" s="574"/>
      <c r="G432" s="507"/>
    </row>
    <row r="433" spans="3:7">
      <c r="C433" s="499"/>
      <c r="D433" s="573"/>
      <c r="E433" s="574"/>
      <c r="F433" s="574"/>
      <c r="G433" s="507"/>
    </row>
    <row r="434" spans="3:7">
      <c r="C434" s="499"/>
      <c r="D434" s="573"/>
      <c r="E434" s="574"/>
      <c r="F434" s="574"/>
      <c r="G434" s="507"/>
    </row>
    <row r="435" spans="3:7">
      <c r="C435" s="499"/>
      <c r="D435" s="573"/>
      <c r="E435" s="574"/>
      <c r="F435" s="574"/>
      <c r="G435" s="507"/>
    </row>
    <row r="436" spans="3:7">
      <c r="C436" s="499"/>
      <c r="D436" s="573"/>
      <c r="E436" s="574"/>
      <c r="F436" s="574"/>
      <c r="G436" s="507"/>
    </row>
    <row r="437" spans="3:7">
      <c r="C437" s="499"/>
      <c r="D437" s="573"/>
      <c r="E437" s="574"/>
      <c r="F437" s="574"/>
      <c r="G437" s="507"/>
    </row>
    <row r="438" spans="3:7">
      <c r="C438" s="499"/>
      <c r="D438" s="573"/>
      <c r="E438" s="574"/>
      <c r="F438" s="574"/>
      <c r="G438" s="507"/>
    </row>
    <row r="439" spans="3:7">
      <c r="C439" s="499"/>
      <c r="D439" s="573"/>
      <c r="E439" s="574"/>
      <c r="F439" s="574"/>
      <c r="G439" s="507"/>
    </row>
    <row r="440" spans="3:7">
      <c r="C440" s="499"/>
      <c r="D440" s="573"/>
      <c r="E440" s="574"/>
      <c r="F440" s="574"/>
      <c r="G440" s="507"/>
    </row>
    <row r="441" spans="3:7">
      <c r="C441" s="499"/>
      <c r="D441" s="573"/>
      <c r="E441" s="574"/>
      <c r="F441" s="574"/>
      <c r="G441" s="507"/>
    </row>
    <row r="442" spans="3:7">
      <c r="C442" s="499"/>
      <c r="D442" s="573"/>
      <c r="E442" s="574"/>
      <c r="F442" s="574"/>
      <c r="G442" s="507"/>
    </row>
    <row r="443" spans="3:7">
      <c r="C443" s="499"/>
      <c r="D443" s="573"/>
      <c r="E443" s="574"/>
      <c r="F443" s="574"/>
      <c r="G443" s="507"/>
    </row>
    <row r="444" spans="3:7">
      <c r="C444" s="499"/>
      <c r="D444" s="573"/>
      <c r="E444" s="574"/>
      <c r="F444" s="574"/>
      <c r="G444" s="507"/>
    </row>
    <row r="445" spans="3:7">
      <c r="C445" s="499"/>
      <c r="D445" s="573"/>
      <c r="E445" s="574"/>
      <c r="F445" s="574"/>
      <c r="G445" s="507"/>
    </row>
    <row r="446" spans="3:7">
      <c r="C446" s="499"/>
      <c r="D446" s="573"/>
      <c r="E446" s="574"/>
      <c r="F446" s="574"/>
      <c r="G446" s="507"/>
    </row>
    <row r="447" spans="3:7">
      <c r="C447" s="499"/>
      <c r="D447" s="573"/>
      <c r="E447" s="574"/>
      <c r="F447" s="574"/>
      <c r="G447" s="507"/>
    </row>
    <row r="448" spans="3:7">
      <c r="C448" s="499"/>
      <c r="D448" s="573"/>
      <c r="E448" s="574"/>
      <c r="F448" s="574"/>
      <c r="G448" s="507"/>
    </row>
    <row r="449" spans="3:7">
      <c r="C449" s="499"/>
      <c r="D449" s="573"/>
      <c r="E449" s="574"/>
      <c r="F449" s="574"/>
      <c r="G449" s="507"/>
    </row>
    <row r="450" spans="3:7">
      <c r="C450" s="499"/>
      <c r="D450" s="573"/>
      <c r="E450" s="574"/>
      <c r="F450" s="574"/>
      <c r="G450" s="507"/>
    </row>
    <row r="451" spans="3:7">
      <c r="C451" s="499"/>
      <c r="D451" s="573"/>
      <c r="E451" s="574"/>
      <c r="F451" s="574"/>
      <c r="G451" s="507"/>
    </row>
    <row r="452" spans="3:7">
      <c r="C452" s="499"/>
      <c r="D452" s="573"/>
      <c r="E452" s="574"/>
      <c r="F452" s="574"/>
      <c r="G452" s="507"/>
    </row>
    <row r="453" spans="3:7">
      <c r="C453" s="499"/>
      <c r="D453" s="573"/>
      <c r="E453" s="574"/>
      <c r="F453" s="574"/>
      <c r="G453" s="507"/>
    </row>
    <row r="454" spans="3:7">
      <c r="C454" s="499"/>
      <c r="D454" s="573"/>
      <c r="E454" s="574"/>
      <c r="F454" s="574"/>
      <c r="G454" s="507"/>
    </row>
    <row r="455" spans="3:7">
      <c r="C455" s="499"/>
      <c r="D455" s="573"/>
      <c r="E455" s="574"/>
      <c r="F455" s="574"/>
      <c r="G455" s="507"/>
    </row>
    <row r="456" spans="3:7">
      <c r="C456" s="499"/>
      <c r="D456" s="573"/>
      <c r="E456" s="574"/>
      <c r="F456" s="574"/>
      <c r="G456" s="507"/>
    </row>
    <row r="457" spans="3:7">
      <c r="C457" s="499"/>
      <c r="D457" s="573"/>
      <c r="E457" s="574"/>
      <c r="F457" s="574"/>
      <c r="G457" s="507"/>
    </row>
    <row r="458" spans="3:7">
      <c r="C458" s="499"/>
      <c r="D458" s="573"/>
      <c r="E458" s="574"/>
      <c r="F458" s="574"/>
      <c r="G458" s="507"/>
    </row>
    <row r="459" spans="3:7">
      <c r="C459" s="499"/>
      <c r="D459" s="573"/>
      <c r="E459" s="574"/>
      <c r="F459" s="574"/>
      <c r="G459" s="507"/>
    </row>
    <row r="460" spans="3:7">
      <c r="C460" s="499"/>
      <c r="D460" s="573"/>
      <c r="E460" s="574"/>
      <c r="F460" s="574"/>
      <c r="G460" s="507"/>
    </row>
    <row r="461" spans="3:7">
      <c r="C461" s="499"/>
      <c r="D461" s="573"/>
      <c r="E461" s="574"/>
      <c r="F461" s="574"/>
      <c r="G461" s="507"/>
    </row>
    <row r="462" spans="3:7">
      <c r="C462" s="499"/>
      <c r="D462" s="573"/>
      <c r="E462" s="574"/>
      <c r="F462" s="574"/>
      <c r="G462" s="507"/>
    </row>
    <row r="463" spans="3:7">
      <c r="C463" s="499"/>
      <c r="D463" s="573"/>
      <c r="E463" s="574"/>
      <c r="F463" s="574"/>
      <c r="G463" s="507"/>
    </row>
    <row r="464" spans="3:7">
      <c r="C464" s="499"/>
      <c r="D464" s="573"/>
      <c r="E464" s="574"/>
      <c r="F464" s="574"/>
      <c r="G464" s="507"/>
    </row>
    <row r="465" spans="3:7">
      <c r="C465" s="499"/>
      <c r="D465" s="573"/>
      <c r="E465" s="574"/>
      <c r="F465" s="574"/>
      <c r="G465" s="507"/>
    </row>
    <row r="466" spans="3:7">
      <c r="C466" s="499"/>
      <c r="D466" s="573"/>
      <c r="E466" s="574"/>
      <c r="F466" s="574"/>
      <c r="G466" s="507"/>
    </row>
    <row r="467" spans="3:7">
      <c r="C467" s="499"/>
      <c r="D467" s="573"/>
      <c r="E467" s="574"/>
      <c r="F467" s="574"/>
      <c r="G467" s="507"/>
    </row>
    <row r="468" spans="3:7">
      <c r="C468" s="499"/>
      <c r="D468" s="573"/>
      <c r="E468" s="574"/>
      <c r="F468" s="574"/>
      <c r="G468" s="507"/>
    </row>
    <row r="469" spans="3:7">
      <c r="C469" s="499"/>
      <c r="D469" s="573"/>
      <c r="E469" s="574"/>
      <c r="F469" s="574"/>
      <c r="G469" s="507"/>
    </row>
    <row r="470" spans="3:7">
      <c r="C470" s="499"/>
      <c r="D470" s="573"/>
      <c r="E470" s="574"/>
      <c r="F470" s="574"/>
      <c r="G470" s="507"/>
    </row>
    <row r="471" spans="3:7">
      <c r="C471" s="499"/>
      <c r="D471" s="573"/>
      <c r="E471" s="574"/>
      <c r="F471" s="574"/>
      <c r="G471" s="507"/>
    </row>
    <row r="472" spans="3:7">
      <c r="C472" s="499"/>
      <c r="D472" s="573"/>
      <c r="E472" s="574"/>
      <c r="F472" s="574"/>
      <c r="G472" s="507"/>
    </row>
    <row r="473" spans="3:7">
      <c r="C473" s="499"/>
      <c r="D473" s="573"/>
      <c r="E473" s="574"/>
      <c r="F473" s="574"/>
      <c r="G473" s="507"/>
    </row>
    <row r="474" spans="3:7">
      <c r="C474" s="499"/>
      <c r="D474" s="573"/>
      <c r="E474" s="574"/>
      <c r="F474" s="574"/>
      <c r="G474" s="507"/>
    </row>
    <row r="475" spans="3:7">
      <c r="C475" s="499"/>
      <c r="D475" s="573"/>
      <c r="E475" s="574"/>
      <c r="F475" s="574"/>
      <c r="G475" s="507"/>
    </row>
    <row r="476" spans="3:7">
      <c r="C476" s="499"/>
      <c r="D476" s="573"/>
      <c r="E476" s="574"/>
      <c r="F476" s="574"/>
      <c r="G476" s="507"/>
    </row>
    <row r="477" spans="3:7">
      <c r="C477" s="499"/>
      <c r="D477" s="573"/>
      <c r="E477" s="574"/>
      <c r="F477" s="574"/>
      <c r="G477" s="507"/>
    </row>
    <row r="478" spans="3:7">
      <c r="C478" s="499"/>
      <c r="D478" s="573"/>
      <c r="E478" s="574"/>
      <c r="F478" s="574"/>
      <c r="G478" s="507"/>
    </row>
    <row r="479" spans="3:7">
      <c r="C479" s="499"/>
      <c r="D479" s="573"/>
      <c r="E479" s="574"/>
      <c r="F479" s="574"/>
      <c r="G479" s="507"/>
    </row>
    <row r="480" spans="3:7">
      <c r="C480" s="499"/>
      <c r="D480" s="573"/>
      <c r="E480" s="574"/>
      <c r="F480" s="574"/>
      <c r="G480" s="507"/>
    </row>
    <row r="481" spans="3:7">
      <c r="C481" s="499"/>
      <c r="D481" s="573"/>
      <c r="E481" s="574"/>
      <c r="F481" s="574"/>
      <c r="G481" s="507"/>
    </row>
    <row r="482" spans="3:7">
      <c r="C482" s="499"/>
      <c r="D482" s="573"/>
      <c r="E482" s="574"/>
      <c r="F482" s="574"/>
      <c r="G482" s="507"/>
    </row>
    <row r="483" spans="3:7">
      <c r="C483" s="499"/>
      <c r="D483" s="573"/>
      <c r="E483" s="574"/>
      <c r="F483" s="574"/>
      <c r="G483" s="507"/>
    </row>
    <row r="484" spans="3:7">
      <c r="C484" s="499"/>
      <c r="D484" s="573"/>
      <c r="E484" s="574"/>
      <c r="F484" s="574"/>
      <c r="G484" s="507"/>
    </row>
    <row r="485" spans="3:7">
      <c r="C485" s="499"/>
      <c r="D485" s="573"/>
      <c r="E485" s="574"/>
      <c r="F485" s="574"/>
      <c r="G485" s="507"/>
    </row>
    <row r="486" spans="3:7">
      <c r="C486" s="499"/>
      <c r="D486" s="573"/>
      <c r="E486" s="574"/>
      <c r="F486" s="574"/>
      <c r="G486" s="507"/>
    </row>
    <row r="487" spans="3:7">
      <c r="C487" s="499"/>
      <c r="D487" s="573"/>
      <c r="E487" s="574"/>
      <c r="F487" s="574"/>
      <c r="G487" s="507"/>
    </row>
    <row r="488" spans="3:7">
      <c r="C488" s="499"/>
      <c r="D488" s="573"/>
      <c r="E488" s="574"/>
      <c r="F488" s="574"/>
      <c r="G488" s="507"/>
    </row>
    <row r="489" spans="3:7">
      <c r="C489" s="499"/>
      <c r="D489" s="573"/>
      <c r="E489" s="574"/>
      <c r="F489" s="574"/>
      <c r="G489" s="507"/>
    </row>
    <row r="490" spans="3:7">
      <c r="C490" s="499"/>
      <c r="D490" s="573"/>
      <c r="E490" s="574"/>
      <c r="F490" s="574"/>
      <c r="G490" s="507"/>
    </row>
    <row r="491" spans="3:7">
      <c r="C491" s="499"/>
      <c r="D491" s="573"/>
      <c r="E491" s="574"/>
      <c r="F491" s="574"/>
      <c r="G491" s="507"/>
    </row>
    <row r="492" spans="3:7">
      <c r="C492" s="499"/>
      <c r="D492" s="573"/>
      <c r="E492" s="574"/>
      <c r="F492" s="574"/>
      <c r="G492" s="507"/>
    </row>
    <row r="493" spans="3:7">
      <c r="C493" s="499"/>
      <c r="D493" s="573"/>
      <c r="E493" s="574"/>
      <c r="F493" s="574"/>
      <c r="G493" s="507"/>
    </row>
    <row r="494" spans="3:7">
      <c r="C494" s="499"/>
      <c r="D494" s="573"/>
      <c r="E494" s="574"/>
      <c r="F494" s="574"/>
      <c r="G494" s="507"/>
    </row>
    <row r="495" spans="3:7">
      <c r="C495" s="499"/>
      <c r="D495" s="573"/>
      <c r="E495" s="574"/>
      <c r="F495" s="574"/>
      <c r="G495" s="507"/>
    </row>
    <row r="496" spans="3:7">
      <c r="C496" s="499"/>
      <c r="D496" s="573"/>
      <c r="E496" s="574"/>
      <c r="F496" s="574"/>
      <c r="G496" s="507"/>
    </row>
    <row r="497" spans="3:7">
      <c r="C497" s="499"/>
      <c r="D497" s="573"/>
      <c r="E497" s="574"/>
      <c r="F497" s="574"/>
      <c r="G497" s="507"/>
    </row>
    <row r="498" spans="3:7">
      <c r="C498" s="499"/>
      <c r="D498" s="573"/>
      <c r="E498" s="574"/>
      <c r="F498" s="574"/>
      <c r="G498" s="507"/>
    </row>
    <row r="499" spans="3:7">
      <c r="C499" s="499"/>
      <c r="D499" s="573"/>
      <c r="E499" s="574"/>
      <c r="F499" s="574"/>
      <c r="G499" s="507"/>
    </row>
    <row r="500" spans="3:7">
      <c r="C500" s="499"/>
      <c r="D500" s="573"/>
      <c r="E500" s="574"/>
      <c r="F500" s="574"/>
      <c r="G500" s="507"/>
    </row>
    <row r="501" spans="3:7">
      <c r="C501" s="499"/>
      <c r="D501" s="573"/>
      <c r="E501" s="574"/>
      <c r="F501" s="574"/>
      <c r="G501" s="507"/>
    </row>
    <row r="502" spans="3:7">
      <c r="C502" s="499"/>
      <c r="D502" s="573"/>
      <c r="E502" s="574"/>
      <c r="F502" s="574"/>
      <c r="G502" s="507"/>
    </row>
    <row r="503" spans="3:7">
      <c r="C503" s="499"/>
      <c r="D503" s="573"/>
      <c r="E503" s="574"/>
      <c r="F503" s="574"/>
      <c r="G503" s="507"/>
    </row>
    <row r="504" spans="3:7">
      <c r="C504" s="499"/>
      <c r="D504" s="573"/>
      <c r="E504" s="574"/>
      <c r="F504" s="574"/>
      <c r="G504" s="507"/>
    </row>
    <row r="505" spans="3:7">
      <c r="C505" s="499"/>
      <c r="D505" s="573"/>
      <c r="E505" s="574"/>
      <c r="F505" s="574"/>
      <c r="G505" s="507"/>
    </row>
    <row r="506" spans="3:7">
      <c r="C506" s="499"/>
      <c r="D506" s="573"/>
      <c r="E506" s="574"/>
      <c r="F506" s="574"/>
      <c r="G506" s="507"/>
    </row>
    <row r="507" spans="3:7">
      <c r="C507" s="499"/>
      <c r="D507" s="573"/>
      <c r="E507" s="574"/>
      <c r="F507" s="574"/>
      <c r="G507" s="507"/>
    </row>
    <row r="508" spans="3:7">
      <c r="C508" s="499"/>
      <c r="D508" s="573"/>
      <c r="E508" s="574"/>
      <c r="F508" s="574"/>
      <c r="G508" s="507"/>
    </row>
    <row r="509" spans="3:7">
      <c r="C509" s="499"/>
      <c r="D509" s="573"/>
      <c r="E509" s="574"/>
      <c r="F509" s="574"/>
      <c r="G509" s="507"/>
    </row>
    <row r="510" spans="3:7">
      <c r="C510" s="499"/>
      <c r="D510" s="573"/>
      <c r="E510" s="574"/>
      <c r="F510" s="574"/>
      <c r="G510" s="507"/>
    </row>
    <row r="511" spans="3:7">
      <c r="C511" s="499"/>
      <c r="D511" s="573"/>
      <c r="E511" s="574"/>
      <c r="F511" s="574"/>
      <c r="G511" s="507"/>
    </row>
    <row r="512" spans="3:7">
      <c r="C512" s="499"/>
      <c r="D512" s="573"/>
      <c r="E512" s="574"/>
      <c r="F512" s="574"/>
      <c r="G512" s="507"/>
    </row>
    <row r="513" spans="3:7">
      <c r="C513" s="499"/>
      <c r="D513" s="573"/>
      <c r="E513" s="574"/>
      <c r="F513" s="574"/>
      <c r="G513" s="507"/>
    </row>
    <row r="514" spans="3:7">
      <c r="C514" s="499"/>
      <c r="D514" s="573"/>
      <c r="E514" s="574"/>
      <c r="F514" s="574"/>
      <c r="G514" s="507"/>
    </row>
    <row r="515" spans="3:7">
      <c r="C515" s="499"/>
      <c r="D515" s="573"/>
      <c r="E515" s="574"/>
      <c r="F515" s="574"/>
      <c r="G515" s="507"/>
    </row>
    <row r="516" spans="3:7">
      <c r="C516" s="499"/>
      <c r="D516" s="573"/>
      <c r="E516" s="574"/>
      <c r="F516" s="574"/>
      <c r="G516" s="507"/>
    </row>
    <row r="517" spans="3:7">
      <c r="C517" s="499"/>
      <c r="D517" s="573"/>
      <c r="E517" s="574"/>
      <c r="F517" s="574"/>
      <c r="G517" s="507"/>
    </row>
    <row r="518" spans="3:7">
      <c r="C518" s="499"/>
      <c r="D518" s="573"/>
      <c r="E518" s="574"/>
      <c r="F518" s="574"/>
      <c r="G518" s="507"/>
    </row>
    <row r="519" spans="3:7">
      <c r="C519" s="499"/>
      <c r="D519" s="573"/>
      <c r="E519" s="574"/>
      <c r="F519" s="574"/>
      <c r="G519" s="507"/>
    </row>
    <row r="520" spans="3:7">
      <c r="C520" s="499"/>
      <c r="D520" s="573"/>
      <c r="E520" s="574"/>
      <c r="F520" s="574"/>
      <c r="G520" s="507"/>
    </row>
    <row r="521" spans="3:7">
      <c r="C521" s="499"/>
      <c r="D521" s="573"/>
      <c r="E521" s="574"/>
      <c r="F521" s="574"/>
      <c r="G521" s="507"/>
    </row>
    <row r="522" spans="3:7">
      <c r="C522" s="499"/>
      <c r="D522" s="573"/>
      <c r="E522" s="574"/>
      <c r="F522" s="574"/>
      <c r="G522" s="507"/>
    </row>
    <row r="523" spans="3:7">
      <c r="C523" s="499"/>
      <c r="D523" s="573"/>
      <c r="E523" s="574"/>
      <c r="F523" s="574"/>
      <c r="G523" s="507"/>
    </row>
    <row r="524" spans="3:7">
      <c r="C524" s="499"/>
      <c r="D524" s="573"/>
      <c r="E524" s="574"/>
      <c r="F524" s="574"/>
      <c r="G524" s="507"/>
    </row>
    <row r="525" spans="3:7">
      <c r="C525" s="499"/>
      <c r="D525" s="573"/>
      <c r="E525" s="574"/>
      <c r="F525" s="574"/>
      <c r="G525" s="507"/>
    </row>
    <row r="526" spans="3:7">
      <c r="C526" s="499"/>
      <c r="D526" s="573"/>
      <c r="E526" s="574"/>
      <c r="F526" s="574"/>
      <c r="G526" s="507"/>
    </row>
    <row r="527" spans="3:7">
      <c r="C527" s="499"/>
      <c r="D527" s="573"/>
      <c r="E527" s="574"/>
      <c r="F527" s="574"/>
      <c r="G527" s="507"/>
    </row>
    <row r="528" spans="3:7">
      <c r="C528" s="499"/>
      <c r="D528" s="573"/>
      <c r="E528" s="574"/>
      <c r="F528" s="574"/>
      <c r="G528" s="507"/>
    </row>
    <row r="529" spans="3:7">
      <c r="C529" s="499"/>
      <c r="D529" s="573"/>
      <c r="E529" s="574"/>
      <c r="F529" s="574"/>
      <c r="G529" s="507"/>
    </row>
    <row r="530" spans="3:7">
      <c r="C530" s="499"/>
      <c r="D530" s="573"/>
      <c r="E530" s="574"/>
      <c r="F530" s="574"/>
      <c r="G530" s="507"/>
    </row>
    <row r="531" spans="3:7">
      <c r="C531" s="499"/>
      <c r="D531" s="573"/>
      <c r="E531" s="574"/>
      <c r="F531" s="574"/>
      <c r="G531" s="507"/>
    </row>
    <row r="532" spans="3:7">
      <c r="C532" s="499"/>
      <c r="D532" s="573"/>
      <c r="E532" s="574"/>
      <c r="F532" s="574"/>
      <c r="G532" s="507"/>
    </row>
    <row r="533" spans="3:7">
      <c r="C533" s="499"/>
      <c r="D533" s="573"/>
      <c r="E533" s="574"/>
      <c r="F533" s="574"/>
      <c r="G533" s="507"/>
    </row>
    <row r="534" spans="3:7">
      <c r="C534" s="499"/>
      <c r="D534" s="573"/>
      <c r="E534" s="574"/>
      <c r="F534" s="574"/>
      <c r="G534" s="507"/>
    </row>
    <row r="535" spans="3:7">
      <c r="C535" s="499"/>
      <c r="D535" s="573"/>
      <c r="E535" s="574"/>
      <c r="F535" s="574"/>
      <c r="G535" s="507"/>
    </row>
    <row r="536" spans="3:7">
      <c r="C536" s="499"/>
      <c r="D536" s="573"/>
      <c r="E536" s="574"/>
      <c r="F536" s="574"/>
      <c r="G536" s="507"/>
    </row>
    <row r="537" spans="3:7">
      <c r="C537" s="499"/>
      <c r="D537" s="573"/>
      <c r="E537" s="574"/>
      <c r="F537" s="574"/>
      <c r="G537" s="507"/>
    </row>
    <row r="538" spans="3:7">
      <c r="C538" s="499"/>
      <c r="D538" s="573"/>
      <c r="E538" s="574"/>
      <c r="F538" s="574"/>
      <c r="G538" s="507"/>
    </row>
    <row r="539" spans="3:7">
      <c r="C539" s="499"/>
      <c r="D539" s="573"/>
      <c r="E539" s="574"/>
      <c r="F539" s="574"/>
      <c r="G539" s="507"/>
    </row>
    <row r="540" spans="3:7">
      <c r="C540" s="499"/>
      <c r="D540" s="573"/>
      <c r="E540" s="574"/>
      <c r="F540" s="574"/>
      <c r="G540" s="507"/>
    </row>
    <row r="541" spans="3:7">
      <c r="C541" s="499"/>
      <c r="D541" s="573"/>
      <c r="E541" s="574"/>
      <c r="F541" s="574"/>
      <c r="G541" s="507"/>
    </row>
    <row r="542" spans="3:7">
      <c r="C542" s="499"/>
      <c r="D542" s="573"/>
      <c r="E542" s="574"/>
      <c r="F542" s="574"/>
      <c r="G542" s="507"/>
    </row>
    <row r="543" spans="3:7">
      <c r="C543" s="499"/>
      <c r="D543" s="573"/>
      <c r="E543" s="574"/>
      <c r="F543" s="574"/>
      <c r="G543" s="507"/>
    </row>
    <row r="544" spans="3:7">
      <c r="C544" s="499"/>
      <c r="D544" s="573"/>
      <c r="E544" s="574"/>
      <c r="F544" s="574"/>
      <c r="G544" s="507"/>
    </row>
    <row r="545" spans="3:7">
      <c r="C545" s="499"/>
      <c r="D545" s="573"/>
      <c r="E545" s="574"/>
      <c r="F545" s="574"/>
      <c r="G545" s="507"/>
    </row>
    <row r="546" spans="3:7">
      <c r="C546" s="499"/>
      <c r="D546" s="573"/>
      <c r="E546" s="574"/>
      <c r="F546" s="574"/>
      <c r="G546" s="507"/>
    </row>
    <row r="547" spans="3:7">
      <c r="C547" s="499"/>
      <c r="D547" s="573"/>
      <c r="E547" s="574"/>
      <c r="F547" s="574"/>
      <c r="G547" s="507"/>
    </row>
    <row r="548" spans="3:7">
      <c r="C548" s="499"/>
      <c r="D548" s="573"/>
      <c r="E548" s="574"/>
      <c r="F548" s="574"/>
      <c r="G548" s="507"/>
    </row>
    <row r="549" spans="3:7">
      <c r="C549" s="499"/>
      <c r="D549" s="573"/>
      <c r="E549" s="574"/>
      <c r="F549" s="574"/>
      <c r="G549" s="507"/>
    </row>
    <row r="550" spans="3:7">
      <c r="C550" s="499"/>
      <c r="D550" s="573"/>
      <c r="E550" s="574"/>
      <c r="F550" s="574"/>
      <c r="G550" s="507"/>
    </row>
    <row r="551" spans="3:7">
      <c r="C551" s="499"/>
      <c r="D551" s="573"/>
      <c r="E551" s="574"/>
      <c r="F551" s="574"/>
      <c r="G551" s="507"/>
    </row>
    <row r="552" spans="3:7">
      <c r="C552" s="499"/>
      <c r="D552" s="573"/>
      <c r="E552" s="574"/>
      <c r="F552" s="574"/>
      <c r="G552" s="507"/>
    </row>
    <row r="553" spans="3:7">
      <c r="C553" s="499"/>
      <c r="D553" s="573"/>
      <c r="E553" s="574"/>
      <c r="F553" s="574"/>
      <c r="G553" s="507"/>
    </row>
    <row r="554" spans="3:7">
      <c r="C554" s="499"/>
      <c r="D554" s="573"/>
      <c r="E554" s="574"/>
      <c r="F554" s="574"/>
      <c r="G554" s="507"/>
    </row>
    <row r="555" spans="3:7">
      <c r="C555" s="499"/>
      <c r="D555" s="573"/>
      <c r="E555" s="574"/>
      <c r="F555" s="574"/>
      <c r="G555" s="507"/>
    </row>
    <row r="556" spans="3:7">
      <c r="C556" s="499"/>
      <c r="D556" s="573"/>
      <c r="E556" s="574"/>
      <c r="F556" s="574"/>
      <c r="G556" s="507"/>
    </row>
    <row r="557" spans="3:7">
      <c r="C557" s="499"/>
      <c r="D557" s="573"/>
      <c r="E557" s="574"/>
      <c r="F557" s="574"/>
      <c r="G557" s="507"/>
    </row>
    <row r="558" spans="3:7">
      <c r="C558" s="499"/>
      <c r="D558" s="573"/>
      <c r="E558" s="574"/>
      <c r="F558" s="574"/>
      <c r="G558" s="507"/>
    </row>
    <row r="559" spans="3:7">
      <c r="C559" s="499"/>
      <c r="D559" s="573"/>
      <c r="E559" s="574"/>
      <c r="F559" s="574"/>
      <c r="G559" s="507"/>
    </row>
    <row r="560" spans="3:7">
      <c r="C560" s="499"/>
      <c r="D560" s="573"/>
      <c r="E560" s="574"/>
      <c r="F560" s="574"/>
      <c r="G560" s="507"/>
    </row>
    <row r="561" spans="3:7">
      <c r="C561" s="499"/>
      <c r="D561" s="573"/>
      <c r="E561" s="574"/>
      <c r="F561" s="574"/>
      <c r="G561" s="507"/>
    </row>
    <row r="562" spans="3:7">
      <c r="C562" s="499"/>
      <c r="D562" s="573"/>
      <c r="E562" s="574"/>
      <c r="F562" s="574"/>
      <c r="G562" s="507"/>
    </row>
    <row r="563" spans="3:7">
      <c r="C563" s="499"/>
      <c r="D563" s="573"/>
      <c r="E563" s="574"/>
      <c r="F563" s="574"/>
      <c r="G563" s="507"/>
    </row>
    <row r="564" spans="3:7">
      <c r="C564" s="499"/>
      <c r="D564" s="573"/>
      <c r="E564" s="574"/>
      <c r="F564" s="574"/>
      <c r="G564" s="507"/>
    </row>
    <row r="565" spans="3:7">
      <c r="C565" s="499"/>
      <c r="D565" s="573"/>
      <c r="E565" s="574"/>
      <c r="F565" s="574"/>
      <c r="G565" s="507"/>
    </row>
    <row r="566" spans="3:7">
      <c r="C566" s="499"/>
      <c r="D566" s="573"/>
      <c r="E566" s="574"/>
      <c r="F566" s="574"/>
      <c r="G566" s="507"/>
    </row>
    <row r="567" spans="3:7">
      <c r="C567" s="499"/>
      <c r="D567" s="573"/>
      <c r="E567" s="574"/>
      <c r="F567" s="574"/>
      <c r="G567" s="507"/>
    </row>
    <row r="568" spans="3:7">
      <c r="C568" s="499"/>
      <c r="D568" s="573"/>
      <c r="E568" s="574"/>
      <c r="F568" s="574"/>
      <c r="G568" s="507"/>
    </row>
    <row r="569" spans="3:7">
      <c r="C569" s="499"/>
      <c r="D569" s="573"/>
      <c r="E569" s="574"/>
      <c r="F569" s="574"/>
      <c r="G569" s="507"/>
    </row>
    <row r="570" spans="3:7">
      <c r="C570" s="499"/>
      <c r="D570" s="573"/>
      <c r="E570" s="574"/>
      <c r="F570" s="574"/>
      <c r="G570" s="507"/>
    </row>
    <row r="571" spans="3:7">
      <c r="C571" s="499"/>
      <c r="D571" s="573"/>
      <c r="E571" s="574"/>
      <c r="F571" s="574"/>
      <c r="G571" s="507"/>
    </row>
    <row r="572" spans="3:7">
      <c r="C572" s="499"/>
      <c r="D572" s="573"/>
      <c r="E572" s="574"/>
      <c r="F572" s="574"/>
      <c r="G572" s="507"/>
    </row>
    <row r="573" spans="3:7">
      <c r="C573" s="499"/>
      <c r="D573" s="573"/>
      <c r="E573" s="574"/>
      <c r="F573" s="574"/>
      <c r="G573" s="507"/>
    </row>
    <row r="574" spans="3:7">
      <c r="C574" s="499"/>
      <c r="D574" s="573"/>
      <c r="E574" s="574"/>
      <c r="F574" s="574"/>
      <c r="G574" s="507"/>
    </row>
    <row r="575" spans="3:7">
      <c r="C575" s="499"/>
      <c r="D575" s="573"/>
      <c r="E575" s="574"/>
      <c r="F575" s="574"/>
      <c r="G575" s="507"/>
    </row>
    <row r="576" spans="3:7">
      <c r="C576" s="499"/>
      <c r="D576" s="573"/>
      <c r="E576" s="574"/>
      <c r="F576" s="574"/>
      <c r="G576" s="507"/>
    </row>
    <row r="577" spans="3:7">
      <c r="C577" s="499"/>
      <c r="D577" s="573"/>
      <c r="E577" s="574"/>
      <c r="F577" s="574"/>
      <c r="G577" s="507"/>
    </row>
    <row r="578" spans="3:7">
      <c r="C578" s="499"/>
      <c r="D578" s="573"/>
      <c r="E578" s="574"/>
      <c r="F578" s="574"/>
      <c r="G578" s="507"/>
    </row>
    <row r="579" spans="3:7">
      <c r="C579" s="499"/>
      <c r="D579" s="573"/>
      <c r="E579" s="574"/>
      <c r="F579" s="574"/>
      <c r="G579" s="507"/>
    </row>
    <row r="580" spans="3:7">
      <c r="C580" s="499"/>
      <c r="D580" s="573"/>
      <c r="E580" s="574"/>
      <c r="F580" s="574"/>
      <c r="G580" s="507"/>
    </row>
    <row r="581" spans="3:7">
      <c r="C581" s="499"/>
      <c r="D581" s="573"/>
      <c r="E581" s="574"/>
      <c r="F581" s="574"/>
      <c r="G581" s="507"/>
    </row>
    <row r="582" spans="3:7">
      <c r="C582" s="499"/>
      <c r="D582" s="573"/>
      <c r="E582" s="574"/>
      <c r="F582" s="574"/>
      <c r="G582" s="507"/>
    </row>
    <row r="583" spans="3:7">
      <c r="C583" s="499"/>
      <c r="D583" s="573"/>
      <c r="E583" s="574"/>
      <c r="F583" s="574"/>
      <c r="G583" s="507"/>
    </row>
    <row r="584" spans="3:7">
      <c r="C584" s="499"/>
      <c r="D584" s="573"/>
      <c r="E584" s="574"/>
      <c r="F584" s="574"/>
      <c r="G584" s="507"/>
    </row>
    <row r="585" spans="3:7">
      <c r="C585" s="499"/>
      <c r="D585" s="573"/>
      <c r="E585" s="574"/>
      <c r="F585" s="574"/>
      <c r="G585" s="507"/>
    </row>
    <row r="586" spans="3:7">
      <c r="C586" s="499"/>
      <c r="D586" s="573"/>
      <c r="E586" s="574"/>
      <c r="F586" s="574"/>
      <c r="G586" s="507"/>
    </row>
    <row r="587" spans="3:7">
      <c r="C587" s="499"/>
      <c r="D587" s="573"/>
      <c r="E587" s="574"/>
      <c r="F587" s="574"/>
      <c r="G587" s="507"/>
    </row>
    <row r="588" spans="3:7">
      <c r="C588" s="499"/>
      <c r="D588" s="573"/>
      <c r="E588" s="574"/>
      <c r="F588" s="574"/>
      <c r="G588" s="507"/>
    </row>
    <row r="589" spans="3:7">
      <c r="C589" s="499"/>
      <c r="D589" s="573"/>
      <c r="E589" s="574"/>
      <c r="F589" s="574"/>
      <c r="G589" s="507"/>
    </row>
    <row r="590" spans="3:7">
      <c r="C590" s="499"/>
      <c r="D590" s="573"/>
      <c r="E590" s="574"/>
      <c r="F590" s="574"/>
      <c r="G590" s="507"/>
    </row>
    <row r="591" spans="3:7">
      <c r="C591" s="499"/>
      <c r="D591" s="573"/>
      <c r="E591" s="574"/>
      <c r="F591" s="574"/>
      <c r="G591" s="507"/>
    </row>
    <row r="592" spans="3:7">
      <c r="C592" s="499"/>
      <c r="D592" s="573"/>
      <c r="E592" s="574"/>
      <c r="F592" s="574"/>
      <c r="G592" s="507"/>
    </row>
    <row r="593" spans="3:7">
      <c r="C593" s="499"/>
      <c r="D593" s="573"/>
      <c r="E593" s="574"/>
      <c r="F593" s="574"/>
      <c r="G593" s="507"/>
    </row>
    <row r="594" spans="3:7">
      <c r="C594" s="499"/>
      <c r="D594" s="573"/>
      <c r="E594" s="574"/>
      <c r="F594" s="574"/>
      <c r="G594" s="507"/>
    </row>
    <row r="595" spans="3:7">
      <c r="C595" s="499"/>
      <c r="D595" s="573"/>
      <c r="E595" s="574"/>
      <c r="F595" s="574"/>
      <c r="G595" s="507"/>
    </row>
    <row r="596" spans="3:7">
      <c r="C596" s="499"/>
      <c r="D596" s="573"/>
      <c r="E596" s="574"/>
      <c r="F596" s="574"/>
      <c r="G596" s="507"/>
    </row>
    <row r="597" spans="3:7">
      <c r="C597" s="499"/>
      <c r="D597" s="573"/>
      <c r="E597" s="574"/>
      <c r="F597" s="574"/>
      <c r="G597" s="507"/>
    </row>
    <row r="598" spans="3:7">
      <c r="C598" s="499"/>
      <c r="D598" s="573"/>
      <c r="E598" s="574"/>
      <c r="F598" s="574"/>
      <c r="G598" s="507"/>
    </row>
    <row r="599" spans="3:7">
      <c r="C599" s="499"/>
      <c r="D599" s="573"/>
      <c r="E599" s="574"/>
      <c r="F599" s="574"/>
      <c r="G599" s="507"/>
    </row>
    <row r="600" spans="3:7">
      <c r="C600" s="499"/>
      <c r="D600" s="573"/>
      <c r="E600" s="574"/>
      <c r="F600" s="574"/>
      <c r="G600" s="507"/>
    </row>
    <row r="601" spans="3:7">
      <c r="C601" s="499"/>
      <c r="D601" s="573"/>
      <c r="E601" s="574"/>
      <c r="F601" s="574"/>
      <c r="G601" s="507"/>
    </row>
    <row r="602" spans="3:7">
      <c r="C602" s="499"/>
      <c r="D602" s="573"/>
      <c r="E602" s="574"/>
      <c r="F602" s="574"/>
      <c r="G602" s="507"/>
    </row>
    <row r="603" spans="3:7">
      <c r="C603" s="499"/>
      <c r="D603" s="573"/>
      <c r="E603" s="574"/>
      <c r="F603" s="574"/>
      <c r="G603" s="507"/>
    </row>
    <row r="604" spans="3:7">
      <c r="C604" s="499"/>
      <c r="D604" s="573"/>
      <c r="E604" s="574"/>
      <c r="F604" s="574"/>
      <c r="G604" s="507"/>
    </row>
    <row r="605" spans="3:7">
      <c r="C605" s="499"/>
      <c r="D605" s="573"/>
      <c r="E605" s="574"/>
      <c r="F605" s="574"/>
      <c r="G605" s="507"/>
    </row>
    <row r="606" spans="3:7">
      <c r="C606" s="499"/>
      <c r="D606" s="573"/>
      <c r="E606" s="574"/>
      <c r="F606" s="574"/>
      <c r="G606" s="507"/>
    </row>
    <row r="607" spans="3:7">
      <c r="C607" s="499"/>
      <c r="D607" s="573"/>
      <c r="E607" s="574"/>
      <c r="F607" s="574"/>
      <c r="G607" s="507"/>
    </row>
    <row r="608" spans="3:7">
      <c r="C608" s="499"/>
      <c r="D608" s="573"/>
      <c r="E608" s="574"/>
      <c r="F608" s="574"/>
      <c r="G608" s="507"/>
    </row>
    <row r="609" spans="3:7">
      <c r="C609" s="499"/>
      <c r="D609" s="573"/>
      <c r="E609" s="574"/>
      <c r="F609" s="574"/>
      <c r="G609" s="507"/>
    </row>
    <row r="610" spans="3:7">
      <c r="C610" s="499"/>
      <c r="D610" s="573"/>
      <c r="E610" s="574"/>
      <c r="F610" s="574"/>
      <c r="G610" s="507"/>
    </row>
    <row r="611" spans="3:7">
      <c r="C611" s="499"/>
      <c r="D611" s="573"/>
      <c r="E611" s="574"/>
      <c r="F611" s="574"/>
      <c r="G611" s="507"/>
    </row>
    <row r="612" spans="3:7">
      <c r="C612" s="499"/>
      <c r="D612" s="573"/>
      <c r="E612" s="574"/>
      <c r="F612" s="574"/>
      <c r="G612" s="507"/>
    </row>
    <row r="613" spans="3:7">
      <c r="C613" s="499"/>
      <c r="D613" s="573"/>
      <c r="E613" s="574"/>
      <c r="F613" s="574"/>
      <c r="G613" s="507"/>
    </row>
    <row r="614" spans="3:7">
      <c r="C614" s="499"/>
      <c r="D614" s="573"/>
      <c r="E614" s="574"/>
      <c r="F614" s="574"/>
      <c r="G614" s="507"/>
    </row>
    <row r="615" spans="3:7">
      <c r="C615" s="499"/>
      <c r="D615" s="573"/>
      <c r="E615" s="574"/>
      <c r="F615" s="574"/>
      <c r="G615" s="507"/>
    </row>
    <row r="616" spans="3:7">
      <c r="C616" s="499"/>
      <c r="D616" s="573"/>
      <c r="E616" s="574"/>
      <c r="F616" s="574"/>
      <c r="G616" s="507"/>
    </row>
    <row r="617" spans="3:7">
      <c r="C617" s="499"/>
      <c r="D617" s="573"/>
      <c r="E617" s="574"/>
      <c r="F617" s="574"/>
      <c r="G617" s="507"/>
    </row>
    <row r="618" spans="3:7">
      <c r="C618" s="499"/>
      <c r="D618" s="573"/>
      <c r="E618" s="574"/>
      <c r="F618" s="574"/>
      <c r="G618" s="507"/>
    </row>
    <row r="619" spans="3:7">
      <c r="C619" s="499"/>
      <c r="D619" s="573"/>
      <c r="E619" s="574"/>
      <c r="F619" s="574"/>
      <c r="G619" s="507"/>
    </row>
    <row r="620" spans="3:7">
      <c r="C620" s="499"/>
      <c r="D620" s="573"/>
      <c r="E620" s="574"/>
      <c r="F620" s="574"/>
      <c r="G620" s="507"/>
    </row>
    <row r="621" spans="3:7">
      <c r="C621" s="499"/>
      <c r="D621" s="573"/>
      <c r="E621" s="574"/>
      <c r="F621" s="574"/>
      <c r="G621" s="507"/>
    </row>
    <row r="622" spans="3:7">
      <c r="C622" s="499"/>
      <c r="D622" s="573"/>
      <c r="E622" s="574"/>
      <c r="F622" s="574"/>
      <c r="G622" s="507"/>
    </row>
    <row r="623" spans="3:7">
      <c r="C623" s="499"/>
      <c r="D623" s="573"/>
      <c r="E623" s="574"/>
      <c r="F623" s="574"/>
      <c r="G623" s="507"/>
    </row>
    <row r="624" spans="3:7">
      <c r="C624" s="499"/>
      <c r="D624" s="573"/>
      <c r="E624" s="574"/>
      <c r="F624" s="574"/>
      <c r="G624" s="507"/>
    </row>
    <row r="625" spans="3:7">
      <c r="C625" s="499"/>
      <c r="D625" s="573"/>
      <c r="E625" s="574"/>
      <c r="F625" s="574"/>
      <c r="G625" s="507"/>
    </row>
    <row r="626" spans="3:7">
      <c r="C626" s="499"/>
      <c r="D626" s="573"/>
      <c r="E626" s="574"/>
      <c r="F626" s="574"/>
      <c r="G626" s="507"/>
    </row>
    <row r="627" spans="3:7">
      <c r="C627" s="499"/>
      <c r="D627" s="573"/>
      <c r="E627" s="574"/>
      <c r="F627" s="574"/>
      <c r="G627" s="507"/>
    </row>
    <row r="628" spans="3:7">
      <c r="C628" s="499"/>
      <c r="D628" s="573"/>
      <c r="E628" s="574"/>
      <c r="F628" s="574"/>
      <c r="G628" s="507"/>
    </row>
    <row r="629" spans="3:7">
      <c r="C629" s="499"/>
      <c r="D629" s="573"/>
      <c r="E629" s="574"/>
      <c r="F629" s="574"/>
      <c r="G629" s="507"/>
    </row>
    <row r="630" spans="3:7">
      <c r="C630" s="499"/>
      <c r="D630" s="573"/>
      <c r="E630" s="574"/>
      <c r="F630" s="574"/>
      <c r="G630" s="507"/>
    </row>
    <row r="631" spans="3:7">
      <c r="C631" s="499"/>
      <c r="D631" s="573"/>
      <c r="E631" s="574"/>
      <c r="F631" s="574"/>
      <c r="G631" s="507"/>
    </row>
    <row r="632" spans="3:7">
      <c r="C632" s="499"/>
      <c r="D632" s="573"/>
      <c r="E632" s="574"/>
      <c r="F632" s="574"/>
      <c r="G632" s="507"/>
    </row>
    <row r="633" spans="3:7">
      <c r="C633" s="499"/>
      <c r="D633" s="573"/>
      <c r="E633" s="574"/>
      <c r="F633" s="574"/>
      <c r="G633" s="507"/>
    </row>
    <row r="634" spans="3:7">
      <c r="C634" s="499"/>
      <c r="D634" s="573"/>
      <c r="E634" s="574"/>
      <c r="F634" s="574"/>
      <c r="G634" s="507"/>
    </row>
    <row r="635" spans="3:7">
      <c r="C635" s="499"/>
      <c r="D635" s="573"/>
      <c r="E635" s="574"/>
      <c r="F635" s="574"/>
      <c r="G635" s="507"/>
    </row>
    <row r="636" spans="3:7">
      <c r="C636" s="499"/>
      <c r="D636" s="573"/>
      <c r="E636" s="574"/>
      <c r="F636" s="574"/>
      <c r="G636" s="507"/>
    </row>
    <row r="637" spans="3:7">
      <c r="C637" s="499"/>
      <c r="D637" s="573"/>
      <c r="E637" s="574"/>
      <c r="F637" s="574"/>
      <c r="G637" s="507"/>
    </row>
    <row r="638" spans="3:7">
      <c r="C638" s="499"/>
      <c r="D638" s="573"/>
      <c r="E638" s="574"/>
      <c r="F638" s="574"/>
      <c r="G638" s="507"/>
    </row>
    <row r="639" spans="3:7">
      <c r="C639" s="499"/>
      <c r="D639" s="573"/>
      <c r="E639" s="574"/>
      <c r="F639" s="574"/>
      <c r="G639" s="507"/>
    </row>
    <row r="640" spans="3:7">
      <c r="C640" s="499"/>
      <c r="D640" s="573"/>
      <c r="E640" s="574"/>
      <c r="F640" s="574"/>
      <c r="G640" s="507"/>
    </row>
    <row r="641" spans="3:7">
      <c r="C641" s="499"/>
      <c r="D641" s="573"/>
      <c r="E641" s="574"/>
      <c r="F641" s="574"/>
      <c r="G641" s="507"/>
    </row>
    <row r="642" spans="3:7">
      <c r="C642" s="499"/>
      <c r="D642" s="573"/>
      <c r="E642" s="574"/>
      <c r="F642" s="574"/>
      <c r="G642" s="507"/>
    </row>
    <row r="643" spans="3:7">
      <c r="C643" s="499"/>
      <c r="D643" s="573"/>
      <c r="E643" s="574"/>
      <c r="F643" s="574"/>
      <c r="G643" s="507"/>
    </row>
    <row r="644" spans="3:7">
      <c r="C644" s="499"/>
      <c r="D644" s="573"/>
      <c r="E644" s="574"/>
      <c r="F644" s="574"/>
      <c r="G644" s="507"/>
    </row>
    <row r="645" spans="3:7">
      <c r="C645" s="499"/>
      <c r="D645" s="573"/>
      <c r="E645" s="574"/>
      <c r="F645" s="574"/>
      <c r="G645" s="507"/>
    </row>
    <row r="646" spans="3:7">
      <c r="C646" s="499"/>
      <c r="D646" s="573"/>
      <c r="E646" s="574"/>
      <c r="F646" s="574"/>
      <c r="G646" s="507"/>
    </row>
    <row r="647" spans="3:7">
      <c r="C647" s="499"/>
      <c r="D647" s="573"/>
      <c r="E647" s="574"/>
      <c r="F647" s="574"/>
      <c r="G647" s="507"/>
    </row>
    <row r="648" spans="3:7">
      <c r="C648" s="499"/>
      <c r="D648" s="573"/>
      <c r="E648" s="574"/>
      <c r="F648" s="574"/>
      <c r="G648" s="507"/>
    </row>
    <row r="649" spans="3:7">
      <c r="C649" s="499"/>
      <c r="D649" s="573"/>
      <c r="E649" s="574"/>
      <c r="F649" s="574"/>
      <c r="G649" s="507"/>
    </row>
    <row r="650" spans="3:7">
      <c r="C650" s="499"/>
      <c r="D650" s="573"/>
      <c r="E650" s="574"/>
      <c r="F650" s="574"/>
      <c r="G650" s="507"/>
    </row>
    <row r="651" spans="3:7">
      <c r="C651" s="499"/>
      <c r="D651" s="573"/>
      <c r="E651" s="574"/>
      <c r="F651" s="574"/>
      <c r="G651" s="507"/>
    </row>
    <row r="652" spans="3:7">
      <c r="C652" s="499"/>
      <c r="D652" s="573"/>
      <c r="E652" s="574"/>
      <c r="F652" s="574"/>
      <c r="G652" s="507"/>
    </row>
    <row r="653" spans="3:7">
      <c r="C653" s="499"/>
      <c r="D653" s="573"/>
      <c r="E653" s="574"/>
      <c r="F653" s="574"/>
      <c r="G653" s="507"/>
    </row>
    <row r="654" spans="3:7">
      <c r="C654" s="499"/>
      <c r="D654" s="573"/>
      <c r="E654" s="574"/>
      <c r="F654" s="574"/>
      <c r="G654" s="507"/>
    </row>
    <row r="655" spans="3:7">
      <c r="C655" s="499"/>
      <c r="D655" s="573"/>
      <c r="E655" s="574"/>
      <c r="F655" s="574"/>
      <c r="G655" s="507"/>
    </row>
    <row r="656" spans="3:7">
      <c r="C656" s="499"/>
      <c r="D656" s="573"/>
      <c r="E656" s="574"/>
      <c r="F656" s="574"/>
      <c r="G656" s="507"/>
    </row>
    <row r="657" spans="3:7">
      <c r="C657" s="499"/>
      <c r="D657" s="573"/>
      <c r="E657" s="574"/>
      <c r="F657" s="574"/>
      <c r="G657" s="507"/>
    </row>
    <row r="658" spans="3:7">
      <c r="C658" s="499"/>
      <c r="D658" s="573"/>
      <c r="E658" s="574"/>
      <c r="F658" s="574"/>
      <c r="G658" s="507"/>
    </row>
    <row r="659" spans="3:7">
      <c r="C659" s="499"/>
      <c r="D659" s="573"/>
      <c r="E659" s="574"/>
      <c r="F659" s="574"/>
      <c r="G659" s="507"/>
    </row>
    <row r="660" spans="3:7">
      <c r="C660" s="499"/>
      <c r="D660" s="573"/>
      <c r="E660" s="574"/>
      <c r="F660" s="574"/>
      <c r="G660" s="507"/>
    </row>
    <row r="661" spans="3:7">
      <c r="C661" s="499"/>
      <c r="D661" s="573"/>
      <c r="E661" s="574"/>
      <c r="F661" s="574"/>
      <c r="G661" s="507"/>
    </row>
    <row r="662" spans="3:7">
      <c r="C662" s="499"/>
      <c r="D662" s="573"/>
      <c r="E662" s="574"/>
      <c r="F662" s="574"/>
      <c r="G662" s="507"/>
    </row>
    <row r="663" spans="3:7">
      <c r="C663" s="499"/>
      <c r="D663" s="573"/>
      <c r="E663" s="574"/>
      <c r="F663" s="574"/>
      <c r="G663" s="507"/>
    </row>
    <row r="664" spans="3:7">
      <c r="C664" s="499"/>
      <c r="D664" s="573"/>
      <c r="E664" s="574"/>
      <c r="F664" s="574"/>
      <c r="G664" s="507"/>
    </row>
    <row r="665" spans="3:7">
      <c r="C665" s="499"/>
      <c r="D665" s="573"/>
      <c r="E665" s="574"/>
      <c r="F665" s="574"/>
      <c r="G665" s="507"/>
    </row>
    <row r="666" spans="3:7">
      <c r="C666" s="499"/>
      <c r="D666" s="573"/>
      <c r="E666" s="574"/>
      <c r="F666" s="574"/>
      <c r="G666" s="507"/>
    </row>
    <row r="667" spans="3:7">
      <c r="C667" s="499"/>
      <c r="D667" s="573"/>
      <c r="E667" s="574"/>
      <c r="F667" s="574"/>
      <c r="G667" s="507"/>
    </row>
    <row r="668" spans="3:7">
      <c r="C668" s="499"/>
      <c r="D668" s="573"/>
      <c r="E668" s="574"/>
      <c r="F668" s="574"/>
      <c r="G668" s="507"/>
    </row>
    <row r="669" spans="3:7">
      <c r="C669" s="499"/>
      <c r="D669" s="573"/>
      <c r="E669" s="574"/>
      <c r="F669" s="574"/>
      <c r="G669" s="507"/>
    </row>
    <row r="670" spans="3:7">
      <c r="C670" s="499"/>
      <c r="D670" s="573"/>
      <c r="E670" s="574"/>
      <c r="F670" s="574"/>
      <c r="G670" s="507"/>
    </row>
    <row r="671" spans="3:7">
      <c r="C671" s="499"/>
      <c r="D671" s="573"/>
      <c r="E671" s="574"/>
      <c r="F671" s="574"/>
      <c r="G671" s="507"/>
    </row>
    <row r="672" spans="3:7">
      <c r="C672" s="499"/>
      <c r="D672" s="573"/>
      <c r="E672" s="574"/>
      <c r="F672" s="574"/>
      <c r="G672" s="507"/>
    </row>
    <row r="673" spans="3:7">
      <c r="C673" s="499"/>
      <c r="D673" s="573"/>
      <c r="E673" s="574"/>
      <c r="F673" s="574"/>
      <c r="G673" s="507"/>
    </row>
    <row r="674" spans="3:7">
      <c r="C674" s="499"/>
      <c r="D674" s="573"/>
      <c r="E674" s="574"/>
      <c r="F674" s="574"/>
      <c r="G674" s="507"/>
    </row>
    <row r="675" spans="3:7">
      <c r="C675" s="499"/>
      <c r="D675" s="573"/>
      <c r="E675" s="574"/>
      <c r="F675" s="574"/>
      <c r="G675" s="507"/>
    </row>
    <row r="676" spans="3:7">
      <c r="C676" s="499"/>
      <c r="D676" s="573"/>
      <c r="E676" s="574"/>
      <c r="F676" s="574"/>
      <c r="G676" s="507"/>
    </row>
    <row r="677" spans="3:7">
      <c r="C677" s="499"/>
      <c r="D677" s="573"/>
      <c r="E677" s="574"/>
      <c r="F677" s="574"/>
      <c r="G677" s="507"/>
    </row>
    <row r="678" spans="3:7">
      <c r="C678" s="499"/>
      <c r="D678" s="573"/>
      <c r="E678" s="574"/>
      <c r="F678" s="574"/>
      <c r="G678" s="507"/>
    </row>
    <row r="679" spans="3:7">
      <c r="C679" s="499"/>
      <c r="D679" s="573"/>
      <c r="E679" s="574"/>
      <c r="F679" s="574"/>
      <c r="G679" s="507"/>
    </row>
    <row r="680" spans="3:7">
      <c r="C680" s="499"/>
      <c r="D680" s="573"/>
      <c r="E680" s="574"/>
      <c r="F680" s="574"/>
      <c r="G680" s="507"/>
    </row>
    <row r="681" spans="3:7">
      <c r="C681" s="499"/>
      <c r="D681" s="573"/>
      <c r="E681" s="574"/>
      <c r="F681" s="574"/>
      <c r="G681" s="507"/>
    </row>
    <row r="682" spans="3:7">
      <c r="C682" s="499"/>
      <c r="D682" s="573"/>
      <c r="E682" s="574"/>
      <c r="F682" s="574"/>
      <c r="G682" s="507"/>
    </row>
    <row r="683" spans="3:7">
      <c r="C683" s="499"/>
      <c r="D683" s="573"/>
      <c r="E683" s="574"/>
      <c r="F683" s="574"/>
      <c r="G683" s="507"/>
    </row>
    <row r="684" spans="3:7">
      <c r="C684" s="499"/>
      <c r="D684" s="573"/>
      <c r="E684" s="574"/>
      <c r="F684" s="574"/>
      <c r="G684" s="507"/>
    </row>
    <row r="685" spans="3:7">
      <c r="C685" s="499"/>
      <c r="D685" s="573"/>
      <c r="E685" s="574"/>
      <c r="F685" s="574"/>
      <c r="G685" s="507"/>
    </row>
    <row r="686" spans="3:7">
      <c r="C686" s="499"/>
      <c r="D686" s="573"/>
      <c r="E686" s="574"/>
      <c r="F686" s="574"/>
      <c r="G686" s="507"/>
    </row>
    <row r="687" spans="3:7">
      <c r="C687" s="499"/>
      <c r="D687" s="573"/>
      <c r="E687" s="574"/>
      <c r="F687" s="574"/>
      <c r="G687" s="507"/>
    </row>
    <row r="688" spans="3:7">
      <c r="C688" s="499"/>
      <c r="D688" s="573"/>
      <c r="E688" s="574"/>
      <c r="F688" s="574"/>
      <c r="G688" s="507"/>
    </row>
    <row r="689" spans="3:7">
      <c r="C689" s="499"/>
      <c r="D689" s="573"/>
      <c r="E689" s="574"/>
      <c r="F689" s="574"/>
      <c r="G689" s="507"/>
    </row>
    <row r="690" spans="3:7">
      <c r="C690" s="499"/>
      <c r="D690" s="573"/>
      <c r="E690" s="574"/>
      <c r="F690" s="574"/>
      <c r="G690" s="507"/>
    </row>
    <row r="691" spans="3:7">
      <c r="C691" s="499"/>
      <c r="D691" s="573"/>
      <c r="E691" s="574"/>
      <c r="F691" s="574"/>
      <c r="G691" s="507"/>
    </row>
    <row r="692" spans="3:7">
      <c r="C692" s="499"/>
      <c r="D692" s="573"/>
      <c r="E692" s="574"/>
      <c r="F692" s="574"/>
      <c r="G692" s="507"/>
    </row>
    <row r="693" spans="3:7">
      <c r="C693" s="499"/>
      <c r="D693" s="573"/>
      <c r="E693" s="574"/>
      <c r="F693" s="574"/>
      <c r="G693" s="507"/>
    </row>
    <row r="694" spans="3:7">
      <c r="C694" s="499"/>
      <c r="D694" s="573"/>
      <c r="E694" s="574"/>
      <c r="F694" s="574"/>
      <c r="G694" s="507"/>
    </row>
    <row r="695" spans="3:7">
      <c r="C695" s="499"/>
      <c r="D695" s="573"/>
      <c r="E695" s="574"/>
      <c r="F695" s="574"/>
      <c r="G695" s="507"/>
    </row>
    <row r="696" spans="3:7">
      <c r="C696" s="499"/>
      <c r="D696" s="573"/>
      <c r="E696" s="574"/>
      <c r="F696" s="574"/>
      <c r="G696" s="507"/>
    </row>
    <row r="697" spans="3:7">
      <c r="C697" s="499"/>
      <c r="D697" s="573"/>
      <c r="E697" s="574"/>
      <c r="F697" s="574"/>
      <c r="G697" s="507"/>
    </row>
    <row r="698" spans="3:7">
      <c r="C698" s="499"/>
      <c r="D698" s="573"/>
      <c r="E698" s="574"/>
      <c r="F698" s="574"/>
      <c r="G698" s="507"/>
    </row>
    <row r="699" spans="3:7">
      <c r="C699" s="499"/>
      <c r="D699" s="573"/>
      <c r="E699" s="574"/>
      <c r="F699" s="574"/>
      <c r="G699" s="507"/>
    </row>
    <row r="700" spans="3:7">
      <c r="C700" s="499"/>
      <c r="D700" s="573"/>
      <c r="E700" s="574"/>
      <c r="F700" s="574"/>
      <c r="G700" s="507"/>
    </row>
    <row r="701" spans="3:7">
      <c r="C701" s="499"/>
      <c r="D701" s="573"/>
      <c r="E701" s="574"/>
      <c r="F701" s="574"/>
      <c r="G701" s="507"/>
    </row>
    <row r="702" spans="3:7">
      <c r="C702" s="499"/>
      <c r="D702" s="573"/>
      <c r="E702" s="574"/>
      <c r="F702" s="574"/>
      <c r="G702" s="507"/>
    </row>
    <row r="703" spans="3:7">
      <c r="C703" s="499"/>
      <c r="D703" s="573"/>
      <c r="E703" s="574"/>
      <c r="F703" s="574"/>
      <c r="G703" s="507"/>
    </row>
    <row r="704" spans="3:7">
      <c r="C704" s="499"/>
      <c r="D704" s="573"/>
      <c r="E704" s="574"/>
      <c r="F704" s="574"/>
      <c r="G704" s="507"/>
    </row>
    <row r="705" spans="3:7">
      <c r="C705" s="499"/>
      <c r="D705" s="573"/>
      <c r="E705" s="574"/>
      <c r="F705" s="574"/>
      <c r="G705" s="507"/>
    </row>
    <row r="706" spans="3:7">
      <c r="C706" s="499"/>
      <c r="D706" s="573"/>
      <c r="E706" s="574"/>
      <c r="F706" s="574"/>
      <c r="G706" s="507"/>
    </row>
    <row r="707" spans="3:7">
      <c r="C707" s="499"/>
      <c r="D707" s="573"/>
      <c r="E707" s="574"/>
      <c r="F707" s="574"/>
      <c r="G707" s="507"/>
    </row>
    <row r="708" spans="3:7">
      <c r="C708" s="499"/>
      <c r="D708" s="573"/>
      <c r="E708" s="574"/>
      <c r="F708" s="574"/>
      <c r="G708" s="507"/>
    </row>
    <row r="709" spans="3:7">
      <c r="C709" s="499"/>
      <c r="D709" s="573"/>
      <c r="E709" s="574"/>
      <c r="F709" s="574"/>
      <c r="G709" s="507"/>
    </row>
    <row r="710" spans="3:7">
      <c r="C710" s="499"/>
      <c r="D710" s="573"/>
      <c r="E710" s="574"/>
      <c r="F710" s="574"/>
      <c r="G710" s="507"/>
    </row>
    <row r="711" spans="3:7">
      <c r="C711" s="499"/>
      <c r="D711" s="573"/>
      <c r="E711" s="574"/>
      <c r="F711" s="574"/>
      <c r="G711" s="507"/>
    </row>
    <row r="712" spans="3:7">
      <c r="C712" s="499"/>
      <c r="D712" s="573"/>
      <c r="E712" s="574"/>
      <c r="F712" s="574"/>
      <c r="G712" s="507"/>
    </row>
    <row r="713" spans="3:7">
      <c r="C713" s="499"/>
      <c r="D713" s="573"/>
      <c r="E713" s="574"/>
      <c r="F713" s="574"/>
      <c r="G713" s="507"/>
    </row>
    <row r="714" spans="3:7">
      <c r="C714" s="499"/>
      <c r="D714" s="573"/>
      <c r="E714" s="574"/>
      <c r="F714" s="574"/>
      <c r="G714" s="507"/>
    </row>
    <row r="715" spans="3:7">
      <c r="C715" s="499"/>
      <c r="D715" s="573"/>
      <c r="E715" s="574"/>
      <c r="F715" s="574"/>
      <c r="G715" s="507"/>
    </row>
    <row r="716" spans="3:7">
      <c r="C716" s="499"/>
      <c r="D716" s="573"/>
      <c r="E716" s="574"/>
      <c r="F716" s="574"/>
      <c r="G716" s="507"/>
    </row>
    <row r="717" spans="3:7">
      <c r="C717" s="499"/>
      <c r="D717" s="573"/>
      <c r="E717" s="574"/>
      <c r="F717" s="574"/>
      <c r="G717" s="507"/>
    </row>
    <row r="718" spans="3:7">
      <c r="C718" s="499"/>
      <c r="D718" s="573"/>
      <c r="E718" s="574"/>
      <c r="F718" s="574"/>
      <c r="G718" s="507"/>
    </row>
    <row r="719" spans="3:7">
      <c r="C719" s="499"/>
      <c r="D719" s="573"/>
      <c r="E719" s="574"/>
      <c r="F719" s="574"/>
      <c r="G719" s="507"/>
    </row>
    <row r="720" spans="3:7">
      <c r="C720" s="499"/>
      <c r="D720" s="573"/>
      <c r="E720" s="574"/>
      <c r="F720" s="574"/>
      <c r="G720" s="507"/>
    </row>
    <row r="721" spans="3:7">
      <c r="C721" s="499"/>
      <c r="D721" s="573"/>
      <c r="E721" s="574"/>
      <c r="F721" s="574"/>
      <c r="G721" s="507"/>
    </row>
    <row r="722" spans="3:7">
      <c r="C722" s="499"/>
      <c r="D722" s="573"/>
      <c r="E722" s="574"/>
      <c r="F722" s="574"/>
      <c r="G722" s="507"/>
    </row>
    <row r="723" spans="3:7">
      <c r="C723" s="499"/>
      <c r="D723" s="573"/>
      <c r="E723" s="574"/>
      <c r="F723" s="574"/>
      <c r="G723" s="507"/>
    </row>
    <row r="724" spans="3:7">
      <c r="C724" s="499"/>
      <c r="D724" s="573"/>
      <c r="E724" s="574"/>
      <c r="F724" s="574"/>
      <c r="G724" s="507"/>
    </row>
    <row r="725" spans="3:7">
      <c r="C725" s="499"/>
      <c r="D725" s="573"/>
      <c r="E725" s="574"/>
      <c r="F725" s="574"/>
      <c r="G725" s="507"/>
    </row>
    <row r="726" spans="3:7">
      <c r="C726" s="499"/>
      <c r="D726" s="573"/>
      <c r="E726" s="574"/>
      <c r="F726" s="574"/>
      <c r="G726" s="507"/>
    </row>
    <row r="727" spans="3:7">
      <c r="C727" s="499"/>
      <c r="D727" s="573"/>
      <c r="E727" s="574"/>
      <c r="F727" s="574"/>
      <c r="G727" s="507"/>
    </row>
    <row r="728" spans="3:7">
      <c r="C728" s="499"/>
      <c r="D728" s="573"/>
      <c r="E728" s="574"/>
      <c r="F728" s="574"/>
      <c r="G728" s="507"/>
    </row>
    <row r="729" spans="3:7">
      <c r="C729" s="499"/>
      <c r="D729" s="573"/>
      <c r="E729" s="574"/>
      <c r="F729" s="574"/>
      <c r="G729" s="507"/>
    </row>
    <row r="730" spans="3:7">
      <c r="C730" s="499"/>
      <c r="D730" s="573"/>
      <c r="E730" s="574"/>
      <c r="F730" s="574"/>
      <c r="G730" s="507"/>
    </row>
    <row r="731" spans="3:7">
      <c r="C731" s="499"/>
      <c r="D731" s="573"/>
      <c r="E731" s="574"/>
      <c r="F731" s="574"/>
      <c r="G731" s="507"/>
    </row>
    <row r="732" spans="3:7">
      <c r="C732" s="499"/>
      <c r="D732" s="573"/>
      <c r="E732" s="574"/>
      <c r="F732" s="574"/>
      <c r="G732" s="507"/>
    </row>
    <row r="733" spans="3:7">
      <c r="C733" s="499"/>
      <c r="D733" s="573"/>
      <c r="E733" s="574"/>
      <c r="F733" s="574"/>
      <c r="G733" s="507"/>
    </row>
    <row r="734" spans="3:7">
      <c r="C734" s="499"/>
      <c r="D734" s="573"/>
      <c r="E734" s="574"/>
      <c r="F734" s="574"/>
      <c r="G734" s="507"/>
    </row>
    <row r="735" spans="3:7">
      <c r="C735" s="499"/>
      <c r="D735" s="573"/>
      <c r="E735" s="574"/>
      <c r="F735" s="574"/>
      <c r="G735" s="507"/>
    </row>
    <row r="736" spans="3:7">
      <c r="C736" s="499"/>
      <c r="D736" s="573"/>
      <c r="E736" s="574"/>
      <c r="F736" s="574"/>
      <c r="G736" s="507"/>
    </row>
    <row r="737" spans="3:7">
      <c r="C737" s="499"/>
      <c r="D737" s="573"/>
      <c r="E737" s="574"/>
      <c r="F737" s="574"/>
      <c r="G737" s="507"/>
    </row>
    <row r="738" spans="3:7">
      <c r="C738" s="499"/>
      <c r="D738" s="573"/>
      <c r="E738" s="574"/>
      <c r="F738" s="574"/>
      <c r="G738" s="507"/>
    </row>
    <row r="739" spans="3:7">
      <c r="C739" s="499"/>
      <c r="D739" s="573"/>
      <c r="E739" s="574"/>
      <c r="F739" s="574"/>
      <c r="G739" s="507"/>
    </row>
    <row r="740" spans="3:7">
      <c r="C740" s="499"/>
      <c r="D740" s="573"/>
      <c r="E740" s="574"/>
      <c r="F740" s="574"/>
      <c r="G740" s="507"/>
    </row>
    <row r="741" spans="3:7">
      <c r="C741" s="499"/>
      <c r="D741" s="573"/>
      <c r="E741" s="574"/>
      <c r="F741" s="574"/>
      <c r="G741" s="507"/>
    </row>
    <row r="742" spans="3:7">
      <c r="C742" s="499"/>
      <c r="D742" s="573"/>
      <c r="E742" s="574"/>
      <c r="F742" s="574"/>
      <c r="G742" s="507"/>
    </row>
    <row r="743" spans="3:7">
      <c r="C743" s="499"/>
      <c r="D743" s="573"/>
      <c r="E743" s="574"/>
      <c r="F743" s="574"/>
      <c r="G743" s="507"/>
    </row>
    <row r="744" spans="3:7">
      <c r="C744" s="499"/>
      <c r="D744" s="573"/>
      <c r="E744" s="574"/>
      <c r="F744" s="574"/>
      <c r="G744" s="507"/>
    </row>
    <row r="745" spans="3:7">
      <c r="C745" s="499"/>
      <c r="D745" s="573"/>
      <c r="E745" s="574"/>
      <c r="F745" s="574"/>
      <c r="G745" s="507"/>
    </row>
    <row r="746" spans="3:7">
      <c r="C746" s="499"/>
      <c r="D746" s="573"/>
      <c r="E746" s="574"/>
      <c r="F746" s="574"/>
      <c r="G746" s="507"/>
    </row>
    <row r="747" spans="3:7">
      <c r="C747" s="499"/>
      <c r="D747" s="573"/>
      <c r="E747" s="574"/>
      <c r="F747" s="574"/>
      <c r="G747" s="507"/>
    </row>
    <row r="748" spans="3:7">
      <c r="C748" s="499"/>
      <c r="D748" s="573"/>
      <c r="E748" s="574"/>
      <c r="F748" s="574"/>
      <c r="G748" s="507"/>
    </row>
    <row r="749" spans="3:7">
      <c r="C749" s="499"/>
      <c r="D749" s="573"/>
      <c r="E749" s="574"/>
      <c r="F749" s="574"/>
      <c r="G749" s="507"/>
    </row>
    <row r="750" spans="3:7">
      <c r="C750" s="499"/>
      <c r="D750" s="573"/>
      <c r="E750" s="574"/>
      <c r="F750" s="574"/>
      <c r="G750" s="507"/>
    </row>
    <row r="751" spans="3:7">
      <c r="C751" s="499"/>
      <c r="D751" s="573"/>
      <c r="E751" s="574"/>
      <c r="F751" s="574"/>
      <c r="G751" s="507"/>
    </row>
    <row r="752" spans="3:7">
      <c r="C752" s="499"/>
      <c r="D752" s="573"/>
      <c r="E752" s="574"/>
      <c r="F752" s="574"/>
      <c r="G752" s="507"/>
    </row>
    <row r="753" spans="3:7">
      <c r="C753" s="499"/>
      <c r="D753" s="573"/>
      <c r="E753" s="574"/>
      <c r="F753" s="574"/>
      <c r="G753" s="507"/>
    </row>
    <row r="754" spans="3:7">
      <c r="C754" s="499"/>
      <c r="D754" s="573"/>
      <c r="E754" s="574"/>
      <c r="F754" s="574"/>
      <c r="G754" s="507"/>
    </row>
    <row r="755" spans="3:7">
      <c r="C755" s="499"/>
      <c r="D755" s="573"/>
      <c r="E755" s="574"/>
      <c r="F755" s="574"/>
      <c r="G755" s="507"/>
    </row>
    <row r="756" spans="3:7">
      <c r="C756" s="499"/>
      <c r="D756" s="573"/>
      <c r="E756" s="574"/>
      <c r="F756" s="574"/>
      <c r="G756" s="507"/>
    </row>
    <row r="757" spans="3:7">
      <c r="C757" s="499"/>
      <c r="D757" s="573"/>
      <c r="E757" s="574"/>
      <c r="F757" s="574"/>
      <c r="G757" s="507"/>
    </row>
    <row r="758" spans="3:7">
      <c r="C758" s="499"/>
      <c r="D758" s="573"/>
      <c r="E758" s="574"/>
      <c r="F758" s="574"/>
      <c r="G758" s="507"/>
    </row>
    <row r="759" spans="3:7">
      <c r="C759" s="499"/>
      <c r="D759" s="573"/>
      <c r="E759" s="574"/>
      <c r="F759" s="574"/>
      <c r="G759" s="507"/>
    </row>
    <row r="760" spans="3:7">
      <c r="C760" s="499"/>
      <c r="D760" s="573"/>
      <c r="E760" s="574"/>
      <c r="F760" s="574"/>
      <c r="G760" s="507"/>
    </row>
    <row r="761" spans="3:7">
      <c r="C761" s="499"/>
      <c r="D761" s="573"/>
      <c r="E761" s="574"/>
      <c r="F761" s="574"/>
      <c r="G761" s="507"/>
    </row>
    <row r="762" spans="3:7">
      <c r="C762" s="499"/>
      <c r="D762" s="573"/>
      <c r="E762" s="574"/>
      <c r="F762" s="574"/>
      <c r="G762" s="507"/>
    </row>
    <row r="763" spans="3:7">
      <c r="C763" s="499"/>
      <c r="D763" s="573"/>
      <c r="E763" s="574"/>
      <c r="F763" s="574"/>
      <c r="G763" s="507"/>
    </row>
    <row r="764" spans="3:7">
      <c r="C764" s="499"/>
      <c r="D764" s="573"/>
      <c r="E764" s="574"/>
      <c r="F764" s="574"/>
      <c r="G764" s="507"/>
    </row>
    <row r="765" spans="3:7">
      <c r="C765" s="499"/>
      <c r="D765" s="573"/>
      <c r="E765" s="574"/>
      <c r="F765" s="574"/>
      <c r="G765" s="507"/>
    </row>
    <row r="766" spans="3:7">
      <c r="C766" s="499"/>
      <c r="D766" s="573"/>
      <c r="E766" s="574"/>
      <c r="F766" s="574"/>
      <c r="G766" s="507"/>
    </row>
    <row r="767" spans="3:7">
      <c r="C767" s="499"/>
      <c r="D767" s="573"/>
      <c r="E767" s="574"/>
      <c r="F767" s="574"/>
      <c r="G767" s="507"/>
    </row>
    <row r="768" spans="3:7">
      <c r="C768" s="499"/>
      <c r="D768" s="573"/>
      <c r="E768" s="574"/>
      <c r="F768" s="574"/>
      <c r="G768" s="507"/>
    </row>
    <row r="769" spans="3:7">
      <c r="C769" s="499"/>
      <c r="D769" s="573"/>
      <c r="E769" s="574"/>
      <c r="F769" s="574"/>
      <c r="G769" s="507"/>
    </row>
    <row r="770" spans="3:7">
      <c r="C770" s="499"/>
      <c r="D770" s="573"/>
      <c r="E770" s="574"/>
      <c r="F770" s="574"/>
      <c r="G770" s="507"/>
    </row>
    <row r="771" spans="3:7">
      <c r="C771" s="499"/>
      <c r="D771" s="573"/>
      <c r="E771" s="574"/>
      <c r="F771" s="574"/>
      <c r="G771" s="507"/>
    </row>
    <row r="772" spans="3:7">
      <c r="C772" s="499"/>
      <c r="D772" s="573"/>
      <c r="E772" s="574"/>
      <c r="F772" s="574"/>
      <c r="G772" s="507"/>
    </row>
    <row r="773" spans="3:7">
      <c r="C773" s="499"/>
      <c r="D773" s="573"/>
      <c r="E773" s="574"/>
      <c r="F773" s="574"/>
      <c r="G773" s="507"/>
    </row>
    <row r="774" spans="3:7">
      <c r="C774" s="499"/>
      <c r="D774" s="573"/>
      <c r="E774" s="574"/>
      <c r="F774" s="574"/>
      <c r="G774" s="507"/>
    </row>
    <row r="775" spans="3:7">
      <c r="C775" s="499"/>
      <c r="D775" s="573"/>
      <c r="E775" s="574"/>
      <c r="F775" s="574"/>
      <c r="G775" s="507"/>
    </row>
    <row r="776" spans="3:7">
      <c r="C776" s="499"/>
      <c r="D776" s="573"/>
      <c r="E776" s="574"/>
      <c r="F776" s="574"/>
      <c r="G776" s="507"/>
    </row>
    <row r="777" spans="3:7">
      <c r="C777" s="499"/>
      <c r="D777" s="573"/>
      <c r="E777" s="574"/>
      <c r="F777" s="574"/>
      <c r="G777" s="507"/>
    </row>
    <row r="778" spans="3:7">
      <c r="C778" s="499"/>
      <c r="D778" s="573"/>
      <c r="E778" s="574"/>
      <c r="F778" s="574"/>
      <c r="G778" s="507"/>
    </row>
    <row r="779" spans="3:7">
      <c r="C779" s="499"/>
      <c r="D779" s="573"/>
      <c r="E779" s="574"/>
      <c r="F779" s="574"/>
      <c r="G779" s="507"/>
    </row>
    <row r="780" spans="3:7">
      <c r="C780" s="499"/>
      <c r="D780" s="573"/>
      <c r="E780" s="574"/>
      <c r="F780" s="574"/>
      <c r="G780" s="507"/>
    </row>
    <row r="781" spans="3:7">
      <c r="C781" s="499"/>
      <c r="D781" s="573"/>
      <c r="E781" s="574"/>
      <c r="F781" s="574"/>
      <c r="G781" s="507"/>
    </row>
    <row r="782" spans="3:7">
      <c r="C782" s="499"/>
      <c r="D782" s="573"/>
      <c r="E782" s="574"/>
      <c r="F782" s="574"/>
      <c r="G782" s="507"/>
    </row>
    <row r="783" spans="3:7">
      <c r="C783" s="499"/>
      <c r="D783" s="573"/>
      <c r="E783" s="574"/>
      <c r="F783" s="574"/>
      <c r="G783" s="507"/>
    </row>
    <row r="784" spans="3:7">
      <c r="C784" s="499"/>
      <c r="D784" s="573"/>
      <c r="E784" s="574"/>
      <c r="F784" s="574"/>
      <c r="G784" s="507"/>
    </row>
    <row r="785" spans="3:7">
      <c r="C785" s="499"/>
      <c r="D785" s="573"/>
      <c r="E785" s="574"/>
      <c r="F785" s="574"/>
      <c r="G785" s="507"/>
    </row>
    <row r="786" spans="3:7">
      <c r="C786" s="499"/>
      <c r="D786" s="573"/>
      <c r="E786" s="574"/>
      <c r="F786" s="574"/>
      <c r="G786" s="507"/>
    </row>
    <row r="787" spans="3:7">
      <c r="C787" s="499"/>
      <c r="D787" s="573"/>
      <c r="E787" s="574"/>
      <c r="F787" s="574"/>
      <c r="G787" s="507"/>
    </row>
    <row r="788" spans="3:7">
      <c r="C788" s="499"/>
      <c r="D788" s="573"/>
      <c r="E788" s="574"/>
      <c r="F788" s="574"/>
      <c r="G788" s="507"/>
    </row>
    <row r="789" spans="3:7">
      <c r="C789" s="499"/>
      <c r="D789" s="573"/>
      <c r="E789" s="574"/>
      <c r="F789" s="574"/>
      <c r="G789" s="507"/>
    </row>
    <row r="790" spans="3:7">
      <c r="C790" s="499"/>
      <c r="D790" s="573"/>
      <c r="E790" s="574"/>
      <c r="F790" s="574"/>
      <c r="G790" s="507"/>
    </row>
    <row r="791" spans="3:7">
      <c r="C791" s="499"/>
      <c r="D791" s="573"/>
      <c r="E791" s="574"/>
      <c r="F791" s="574"/>
      <c r="G791" s="507"/>
    </row>
    <row r="792" spans="3:7">
      <c r="C792" s="499"/>
      <c r="D792" s="573"/>
      <c r="E792" s="574"/>
      <c r="F792" s="574"/>
      <c r="G792" s="507"/>
    </row>
    <row r="793" spans="3:7">
      <c r="C793" s="499"/>
      <c r="D793" s="573"/>
      <c r="E793" s="574"/>
      <c r="F793" s="574"/>
      <c r="G793" s="507"/>
    </row>
    <row r="794" spans="3:7">
      <c r="C794" s="499"/>
      <c r="D794" s="573"/>
      <c r="E794" s="574"/>
      <c r="F794" s="574"/>
      <c r="G794" s="507"/>
    </row>
    <row r="795" spans="3:7">
      <c r="C795" s="499"/>
      <c r="D795" s="573"/>
      <c r="E795" s="574"/>
      <c r="F795" s="574"/>
      <c r="G795" s="507"/>
    </row>
    <row r="796" spans="3:7">
      <c r="C796" s="499"/>
      <c r="D796" s="573"/>
      <c r="E796" s="574"/>
      <c r="F796" s="574"/>
      <c r="G796" s="507"/>
    </row>
    <row r="797" spans="3:7">
      <c r="C797" s="499"/>
      <c r="D797" s="573"/>
      <c r="E797" s="574"/>
      <c r="F797" s="574"/>
      <c r="G797" s="507"/>
    </row>
    <row r="798" spans="3:7">
      <c r="C798" s="499"/>
      <c r="D798" s="573"/>
      <c r="E798" s="574"/>
      <c r="F798" s="574"/>
      <c r="G798" s="507"/>
    </row>
    <row r="799" spans="3:7">
      <c r="C799" s="499"/>
      <c r="D799" s="573"/>
      <c r="E799" s="574"/>
      <c r="F799" s="574"/>
      <c r="G799" s="507"/>
    </row>
    <row r="800" spans="3:7">
      <c r="C800" s="499"/>
      <c r="D800" s="573"/>
      <c r="E800" s="574"/>
      <c r="F800" s="574"/>
      <c r="G800" s="507"/>
    </row>
    <row r="801" spans="3:7">
      <c r="C801" s="499"/>
      <c r="D801" s="573"/>
      <c r="E801" s="574"/>
      <c r="F801" s="574"/>
      <c r="G801" s="507"/>
    </row>
    <row r="802" spans="3:7">
      <c r="C802" s="499"/>
      <c r="D802" s="573"/>
      <c r="E802" s="574"/>
      <c r="F802" s="574"/>
      <c r="G802" s="507"/>
    </row>
    <row r="803" spans="3:7">
      <c r="C803" s="499"/>
      <c r="D803" s="573"/>
      <c r="E803" s="574"/>
      <c r="F803" s="574"/>
      <c r="G803" s="507"/>
    </row>
    <row r="804" spans="3:7">
      <c r="C804" s="499"/>
      <c r="D804" s="573"/>
      <c r="E804" s="574"/>
      <c r="F804" s="574"/>
      <c r="G804" s="507"/>
    </row>
    <row r="805" spans="3:7">
      <c r="C805" s="499"/>
      <c r="D805" s="573"/>
      <c r="E805" s="574"/>
      <c r="F805" s="574"/>
      <c r="G805" s="507"/>
    </row>
    <row r="806" spans="3:7">
      <c r="C806" s="499"/>
      <c r="D806" s="573"/>
      <c r="E806" s="574"/>
      <c r="F806" s="574"/>
      <c r="G806" s="507"/>
    </row>
    <row r="807" spans="3:7">
      <c r="C807" s="499"/>
      <c r="D807" s="573"/>
      <c r="E807" s="574"/>
      <c r="F807" s="574"/>
      <c r="G807" s="507"/>
    </row>
    <row r="808" spans="3:7">
      <c r="C808" s="499"/>
      <c r="D808" s="573"/>
      <c r="E808" s="574"/>
      <c r="F808" s="574"/>
      <c r="G808" s="507"/>
    </row>
    <row r="809" spans="3:7">
      <c r="C809" s="499"/>
      <c r="D809" s="573"/>
      <c r="E809" s="574"/>
      <c r="F809" s="574"/>
      <c r="G809" s="507"/>
    </row>
    <row r="810" spans="3:7">
      <c r="C810" s="499"/>
      <c r="D810" s="573"/>
      <c r="E810" s="574"/>
      <c r="F810" s="574"/>
      <c r="G810" s="507"/>
    </row>
    <row r="811" spans="3:7">
      <c r="C811" s="499"/>
      <c r="D811" s="573"/>
      <c r="E811" s="574"/>
      <c r="F811" s="574"/>
      <c r="G811" s="507"/>
    </row>
    <row r="812" spans="3:7">
      <c r="C812" s="499"/>
      <c r="D812" s="573"/>
      <c r="E812" s="574"/>
      <c r="F812" s="574"/>
      <c r="G812" s="507"/>
    </row>
    <row r="813" spans="3:7">
      <c r="C813" s="499"/>
      <c r="D813" s="573"/>
      <c r="E813" s="574"/>
      <c r="F813" s="574"/>
      <c r="G813" s="507"/>
    </row>
    <row r="814" spans="3:7">
      <c r="C814" s="499"/>
      <c r="D814" s="573"/>
      <c r="E814" s="574"/>
      <c r="F814" s="574"/>
      <c r="G814" s="507"/>
    </row>
    <row r="815" spans="3:7">
      <c r="C815" s="499"/>
      <c r="D815" s="573"/>
      <c r="E815" s="574"/>
      <c r="F815" s="574"/>
      <c r="G815" s="507"/>
    </row>
    <row r="816" spans="3:7">
      <c r="C816" s="499"/>
      <c r="D816" s="573"/>
      <c r="E816" s="574"/>
      <c r="F816" s="574"/>
      <c r="G816" s="507"/>
    </row>
    <row r="817" spans="3:7">
      <c r="C817" s="499"/>
      <c r="D817" s="573"/>
      <c r="E817" s="574"/>
      <c r="F817" s="574"/>
      <c r="G817" s="507"/>
    </row>
    <row r="818" spans="3:7">
      <c r="C818" s="499"/>
      <c r="D818" s="573"/>
      <c r="E818" s="574"/>
      <c r="F818" s="574"/>
      <c r="G818" s="507"/>
    </row>
    <row r="819" spans="3:7">
      <c r="C819" s="499"/>
      <c r="D819" s="573"/>
      <c r="E819" s="574"/>
      <c r="F819" s="574"/>
      <c r="G819" s="507"/>
    </row>
    <row r="820" spans="3:7">
      <c r="C820" s="499"/>
      <c r="D820" s="573"/>
      <c r="E820" s="574"/>
      <c r="F820" s="574"/>
      <c r="G820" s="507"/>
    </row>
    <row r="821" spans="3:7">
      <c r="C821" s="499"/>
      <c r="D821" s="573"/>
      <c r="E821" s="574"/>
      <c r="F821" s="574"/>
      <c r="G821" s="507"/>
    </row>
    <row r="822" spans="3:7">
      <c r="C822" s="499"/>
      <c r="D822" s="573"/>
      <c r="E822" s="574"/>
      <c r="F822" s="574"/>
      <c r="G822" s="507"/>
    </row>
    <row r="823" spans="3:7">
      <c r="C823" s="499"/>
      <c r="D823" s="573"/>
      <c r="E823" s="574"/>
      <c r="F823" s="574"/>
      <c r="G823" s="507"/>
    </row>
    <row r="824" spans="3:7">
      <c r="C824" s="499"/>
      <c r="D824" s="573"/>
      <c r="E824" s="574"/>
      <c r="F824" s="574"/>
      <c r="G824" s="507"/>
    </row>
    <row r="825" spans="3:7">
      <c r="C825" s="499"/>
      <c r="D825" s="573"/>
      <c r="E825" s="574"/>
      <c r="F825" s="574"/>
      <c r="G825" s="507"/>
    </row>
    <row r="826" spans="3:7">
      <c r="C826" s="499"/>
      <c r="D826" s="573"/>
      <c r="E826" s="574"/>
      <c r="F826" s="574"/>
      <c r="G826" s="507"/>
    </row>
    <row r="827" spans="3:7">
      <c r="C827" s="499"/>
      <c r="D827" s="573"/>
      <c r="E827" s="574"/>
      <c r="F827" s="574"/>
      <c r="G827" s="507"/>
    </row>
    <row r="828" spans="3:7">
      <c r="C828" s="499"/>
      <c r="D828" s="573"/>
      <c r="E828" s="574"/>
      <c r="F828" s="574"/>
      <c r="G828" s="507"/>
    </row>
    <row r="829" spans="3:7">
      <c r="C829" s="499"/>
      <c r="D829" s="573"/>
      <c r="E829" s="574"/>
      <c r="F829" s="574"/>
      <c r="G829" s="507"/>
    </row>
    <row r="830" spans="3:7">
      <c r="C830" s="499"/>
      <c r="D830" s="573"/>
      <c r="E830" s="574"/>
      <c r="F830" s="574"/>
      <c r="G830" s="507"/>
    </row>
    <row r="831" spans="3:7">
      <c r="C831" s="499"/>
      <c r="D831" s="573"/>
      <c r="E831" s="574"/>
      <c r="F831" s="574"/>
      <c r="G831" s="507"/>
    </row>
    <row r="832" spans="3:7">
      <c r="C832" s="499"/>
      <c r="D832" s="573"/>
      <c r="E832" s="574"/>
      <c r="F832" s="574"/>
      <c r="G832" s="507"/>
    </row>
    <row r="833" spans="3:7">
      <c r="C833" s="499"/>
      <c r="D833" s="573"/>
      <c r="E833" s="574"/>
      <c r="F833" s="574"/>
      <c r="G833" s="507"/>
    </row>
    <row r="834" spans="3:7">
      <c r="C834" s="499"/>
      <c r="D834" s="573"/>
      <c r="E834" s="574"/>
      <c r="F834" s="574"/>
      <c r="G834" s="507"/>
    </row>
    <row r="835" spans="3:7">
      <c r="C835" s="499"/>
      <c r="D835" s="573"/>
      <c r="E835" s="574"/>
      <c r="F835" s="574"/>
      <c r="G835" s="507"/>
    </row>
    <row r="836" spans="3:7">
      <c r="C836" s="499"/>
      <c r="D836" s="573"/>
      <c r="E836" s="574"/>
      <c r="F836" s="574"/>
      <c r="G836" s="507"/>
    </row>
    <row r="837" spans="3:7">
      <c r="C837" s="499"/>
      <c r="D837" s="573"/>
      <c r="E837" s="574"/>
      <c r="F837" s="574"/>
      <c r="G837" s="507"/>
    </row>
    <row r="838" spans="3:7">
      <c r="C838" s="499"/>
      <c r="D838" s="573"/>
      <c r="E838" s="574"/>
      <c r="F838" s="574"/>
      <c r="G838" s="507"/>
    </row>
    <row r="839" spans="3:7">
      <c r="C839" s="499"/>
      <c r="D839" s="573"/>
      <c r="E839" s="574"/>
      <c r="F839" s="574"/>
      <c r="G839" s="507"/>
    </row>
    <row r="840" spans="3:7">
      <c r="C840" s="499"/>
      <c r="D840" s="573"/>
      <c r="E840" s="574"/>
      <c r="F840" s="574"/>
      <c r="G840" s="507"/>
    </row>
    <row r="841" spans="3:7">
      <c r="C841" s="499"/>
      <c r="D841" s="573"/>
      <c r="E841" s="574"/>
      <c r="F841" s="574"/>
      <c r="G841" s="507"/>
    </row>
    <row r="842" spans="3:7">
      <c r="C842" s="499"/>
      <c r="D842" s="573"/>
      <c r="E842" s="574"/>
      <c r="F842" s="574"/>
      <c r="G842" s="507"/>
    </row>
    <row r="843" spans="3:7">
      <c r="C843" s="499"/>
      <c r="D843" s="573"/>
      <c r="E843" s="574"/>
      <c r="F843" s="574"/>
      <c r="G843" s="507"/>
    </row>
    <row r="844" spans="3:7">
      <c r="C844" s="499"/>
      <c r="D844" s="573"/>
      <c r="E844" s="574"/>
      <c r="F844" s="574"/>
      <c r="G844" s="507"/>
    </row>
    <row r="845" spans="3:7">
      <c r="C845" s="499"/>
      <c r="D845" s="573"/>
      <c r="E845" s="574"/>
      <c r="F845" s="574"/>
      <c r="G845" s="507"/>
    </row>
    <row r="846" spans="3:7">
      <c r="C846" s="499"/>
      <c r="D846" s="573"/>
      <c r="E846" s="574"/>
      <c r="F846" s="574"/>
      <c r="G846" s="507"/>
    </row>
    <row r="847" spans="3:7">
      <c r="C847" s="499"/>
      <c r="D847" s="573"/>
      <c r="E847" s="574"/>
      <c r="F847" s="574"/>
      <c r="G847" s="507"/>
    </row>
    <row r="848" spans="3:7">
      <c r="C848" s="499"/>
      <c r="D848" s="573"/>
      <c r="E848" s="574"/>
      <c r="F848" s="574"/>
      <c r="G848" s="507"/>
    </row>
    <row r="849" spans="3:7">
      <c r="C849" s="499"/>
      <c r="D849" s="573"/>
      <c r="E849" s="574"/>
      <c r="F849" s="574"/>
      <c r="G849" s="507"/>
    </row>
    <row r="850" spans="3:7">
      <c r="C850" s="499"/>
      <c r="D850" s="573"/>
      <c r="E850" s="574"/>
      <c r="F850" s="574"/>
      <c r="G850" s="507"/>
    </row>
    <row r="851" spans="3:7">
      <c r="C851" s="499"/>
      <c r="D851" s="573"/>
      <c r="E851" s="574"/>
      <c r="F851" s="574"/>
      <c r="G851" s="507"/>
    </row>
    <row r="852" spans="3:7">
      <c r="C852" s="499"/>
      <c r="D852" s="573"/>
      <c r="E852" s="574"/>
      <c r="F852" s="574"/>
      <c r="G852" s="507"/>
    </row>
    <row r="853" spans="3:7">
      <c r="C853" s="499"/>
      <c r="D853" s="573"/>
      <c r="E853" s="574"/>
      <c r="F853" s="574"/>
      <c r="G853" s="507"/>
    </row>
    <row r="854" spans="3:7">
      <c r="C854" s="499"/>
      <c r="D854" s="573"/>
      <c r="E854" s="574"/>
      <c r="F854" s="574"/>
      <c r="G854" s="507"/>
    </row>
    <row r="855" spans="3:7">
      <c r="C855" s="499"/>
      <c r="D855" s="573"/>
      <c r="E855" s="574"/>
      <c r="F855" s="574"/>
      <c r="G855" s="507"/>
    </row>
    <row r="856" spans="3:7">
      <c r="C856" s="499"/>
      <c r="D856" s="573"/>
      <c r="E856" s="574"/>
      <c r="F856" s="574"/>
      <c r="G856" s="507"/>
    </row>
    <row r="857" spans="3:7">
      <c r="C857" s="499"/>
      <c r="D857" s="573"/>
      <c r="E857" s="574"/>
      <c r="F857" s="574"/>
      <c r="G857" s="507"/>
    </row>
    <row r="858" spans="3:7">
      <c r="C858" s="499"/>
      <c r="D858" s="573"/>
      <c r="E858" s="574"/>
      <c r="F858" s="574"/>
      <c r="G858" s="507"/>
    </row>
    <row r="859" spans="3:7">
      <c r="C859" s="499"/>
      <c r="D859" s="573"/>
      <c r="E859" s="574"/>
      <c r="F859" s="574"/>
      <c r="G859" s="507"/>
    </row>
    <row r="860" spans="3:7">
      <c r="C860" s="499"/>
      <c r="D860" s="573"/>
      <c r="E860" s="574"/>
      <c r="F860" s="574"/>
      <c r="G860" s="507"/>
    </row>
    <row r="861" spans="3:7">
      <c r="C861" s="499"/>
      <c r="D861" s="573"/>
      <c r="E861" s="574"/>
      <c r="F861" s="574"/>
      <c r="G861" s="507"/>
    </row>
    <row r="862" spans="3:7">
      <c r="C862" s="499"/>
      <c r="D862" s="573"/>
      <c r="E862" s="574"/>
      <c r="F862" s="574"/>
      <c r="G862" s="507"/>
    </row>
    <row r="863" spans="3:7">
      <c r="C863" s="499"/>
      <c r="D863" s="573"/>
      <c r="E863" s="574"/>
      <c r="F863" s="574"/>
      <c r="G863" s="507"/>
    </row>
    <row r="864" spans="3:7">
      <c r="C864" s="499"/>
      <c r="D864" s="573"/>
      <c r="E864" s="574"/>
      <c r="F864" s="574"/>
      <c r="G864" s="507"/>
    </row>
    <row r="865" spans="3:7">
      <c r="C865" s="499"/>
      <c r="D865" s="573"/>
      <c r="E865" s="574"/>
      <c r="F865" s="574"/>
      <c r="G865" s="507"/>
    </row>
    <row r="866" spans="3:7">
      <c r="C866" s="499"/>
      <c r="D866" s="573"/>
      <c r="E866" s="574"/>
      <c r="F866" s="574"/>
      <c r="G866" s="507"/>
    </row>
    <row r="867" spans="3:7">
      <c r="C867" s="499"/>
      <c r="D867" s="573"/>
      <c r="E867" s="574"/>
      <c r="F867" s="574"/>
      <c r="G867" s="507"/>
    </row>
    <row r="868" spans="3:7">
      <c r="C868" s="499"/>
      <c r="D868" s="573"/>
      <c r="E868" s="574"/>
      <c r="F868" s="574"/>
      <c r="G868" s="507"/>
    </row>
    <row r="869" spans="3:7">
      <c r="C869" s="499"/>
      <c r="D869" s="573"/>
      <c r="E869" s="574"/>
      <c r="F869" s="574"/>
      <c r="G869" s="507"/>
    </row>
    <row r="870" spans="3:7">
      <c r="C870" s="499"/>
      <c r="D870" s="573"/>
      <c r="E870" s="574"/>
      <c r="F870" s="574"/>
      <c r="G870" s="507"/>
    </row>
    <row r="871" spans="3:7">
      <c r="C871" s="499"/>
      <c r="D871" s="573"/>
      <c r="E871" s="574"/>
      <c r="F871" s="574"/>
      <c r="G871" s="507"/>
    </row>
    <row r="872" spans="3:7">
      <c r="C872" s="499"/>
      <c r="D872" s="573"/>
      <c r="E872" s="574"/>
      <c r="F872" s="574"/>
      <c r="G872" s="507"/>
    </row>
    <row r="873" spans="3:7">
      <c r="C873" s="499"/>
      <c r="D873" s="573"/>
      <c r="E873" s="574"/>
      <c r="F873" s="574"/>
      <c r="G873" s="507"/>
    </row>
    <row r="874" spans="3:7">
      <c r="C874" s="499"/>
      <c r="D874" s="573"/>
      <c r="E874" s="574"/>
      <c r="F874" s="574"/>
      <c r="G874" s="507"/>
    </row>
    <row r="875" spans="3:7">
      <c r="C875" s="499"/>
      <c r="D875" s="573"/>
      <c r="E875" s="574"/>
      <c r="F875" s="574"/>
      <c r="G875" s="507"/>
    </row>
    <row r="876" spans="3:7">
      <c r="C876" s="499"/>
      <c r="D876" s="573"/>
      <c r="E876" s="574"/>
      <c r="F876" s="574"/>
      <c r="G876" s="507"/>
    </row>
    <row r="877" spans="3:7">
      <c r="C877" s="499"/>
      <c r="D877" s="573"/>
      <c r="E877" s="574"/>
      <c r="F877" s="574"/>
      <c r="G877" s="507"/>
    </row>
    <row r="878" spans="3:7">
      <c r="C878" s="499"/>
      <c r="D878" s="573"/>
      <c r="E878" s="574"/>
      <c r="F878" s="574"/>
      <c r="G878" s="507"/>
    </row>
    <row r="879" spans="3:7">
      <c r="C879" s="499"/>
      <c r="D879" s="573"/>
      <c r="E879" s="574"/>
      <c r="F879" s="574"/>
      <c r="G879" s="507"/>
    </row>
    <row r="880" spans="3:7">
      <c r="C880" s="499"/>
      <c r="D880" s="573"/>
      <c r="E880" s="574"/>
      <c r="F880" s="574"/>
      <c r="G880" s="507"/>
    </row>
    <row r="881" spans="3:7">
      <c r="C881" s="499"/>
      <c r="D881" s="573"/>
      <c r="E881" s="574"/>
      <c r="F881" s="574"/>
      <c r="G881" s="507"/>
    </row>
    <row r="882" spans="3:7">
      <c r="C882" s="499"/>
      <c r="D882" s="573"/>
      <c r="E882" s="574"/>
      <c r="F882" s="574"/>
      <c r="G882" s="507"/>
    </row>
    <row r="883" spans="3:7">
      <c r="C883" s="499"/>
      <c r="D883" s="573"/>
      <c r="E883" s="574"/>
      <c r="F883" s="574"/>
      <c r="G883" s="507"/>
    </row>
    <row r="884" spans="3:7">
      <c r="C884" s="499"/>
      <c r="D884" s="573"/>
      <c r="E884" s="574"/>
      <c r="F884" s="574"/>
      <c r="G884" s="507"/>
    </row>
    <row r="885" spans="3:7">
      <c r="C885" s="499"/>
      <c r="D885" s="573"/>
      <c r="E885" s="574"/>
      <c r="F885" s="574"/>
      <c r="G885" s="507"/>
    </row>
    <row r="886" spans="3:7">
      <c r="C886" s="499"/>
      <c r="D886" s="573"/>
      <c r="E886" s="574"/>
      <c r="F886" s="574"/>
      <c r="G886" s="507"/>
    </row>
    <row r="887" spans="3:7">
      <c r="C887" s="499"/>
      <c r="D887" s="573"/>
      <c r="E887" s="574"/>
      <c r="F887" s="574"/>
      <c r="G887" s="507"/>
    </row>
    <row r="888" spans="3:7">
      <c r="C888" s="499"/>
      <c r="D888" s="573"/>
      <c r="E888" s="574"/>
      <c r="F888" s="574"/>
      <c r="G888" s="507"/>
    </row>
    <row r="889" spans="3:7">
      <c r="C889" s="499"/>
      <c r="D889" s="573"/>
      <c r="E889" s="574"/>
      <c r="F889" s="574"/>
      <c r="G889" s="507"/>
    </row>
    <row r="890" spans="3:7">
      <c r="C890" s="499"/>
      <c r="D890" s="573"/>
      <c r="E890" s="574"/>
      <c r="F890" s="574"/>
      <c r="G890" s="507"/>
    </row>
    <row r="891" spans="3:7">
      <c r="C891" s="499"/>
      <c r="D891" s="573"/>
      <c r="E891" s="574"/>
      <c r="F891" s="574"/>
      <c r="G891" s="507"/>
    </row>
    <row r="892" spans="3:7">
      <c r="C892" s="499"/>
      <c r="D892" s="573"/>
      <c r="E892" s="574"/>
      <c r="F892" s="574"/>
      <c r="G892" s="507"/>
    </row>
    <row r="893" spans="3:7">
      <c r="C893" s="499"/>
      <c r="D893" s="573"/>
      <c r="E893" s="574"/>
      <c r="F893" s="574"/>
      <c r="G893" s="507"/>
    </row>
    <row r="894" spans="3:7">
      <c r="C894" s="499"/>
      <c r="D894" s="573"/>
      <c r="E894" s="574"/>
      <c r="F894" s="574"/>
      <c r="G894" s="507"/>
    </row>
    <row r="895" spans="3:7">
      <c r="C895" s="499"/>
      <c r="D895" s="573"/>
      <c r="E895" s="574"/>
      <c r="F895" s="574"/>
      <c r="G895" s="507"/>
    </row>
    <row r="896" spans="3:7">
      <c r="C896" s="499"/>
      <c r="D896" s="573"/>
      <c r="E896" s="574"/>
      <c r="F896" s="574"/>
      <c r="G896" s="507"/>
    </row>
    <row r="897" spans="3:7">
      <c r="C897" s="499"/>
      <c r="D897" s="573"/>
      <c r="E897" s="574"/>
      <c r="F897" s="574"/>
      <c r="G897" s="507"/>
    </row>
    <row r="898" spans="3:7">
      <c r="C898" s="499"/>
      <c r="D898" s="573"/>
      <c r="E898" s="574"/>
      <c r="F898" s="574"/>
      <c r="G898" s="507"/>
    </row>
    <row r="899" spans="3:7">
      <c r="C899" s="499"/>
      <c r="D899" s="573"/>
      <c r="E899" s="574"/>
      <c r="F899" s="574"/>
      <c r="G899" s="507"/>
    </row>
    <row r="900" spans="3:7">
      <c r="C900" s="499"/>
      <c r="D900" s="573"/>
      <c r="E900" s="574"/>
      <c r="F900" s="574"/>
      <c r="G900" s="507"/>
    </row>
    <row r="901" spans="3:7">
      <c r="C901" s="499"/>
      <c r="D901" s="573"/>
      <c r="E901" s="574"/>
      <c r="F901" s="574"/>
      <c r="G901" s="507"/>
    </row>
    <row r="902" spans="3:7">
      <c r="C902" s="499"/>
      <c r="D902" s="573"/>
      <c r="E902" s="574"/>
      <c r="F902" s="574"/>
      <c r="G902" s="507"/>
    </row>
    <row r="903" spans="3:7">
      <c r="C903" s="499"/>
      <c r="D903" s="573"/>
      <c r="E903" s="574"/>
      <c r="F903" s="574"/>
      <c r="G903" s="507"/>
    </row>
    <row r="904" spans="3:7">
      <c r="C904" s="499"/>
      <c r="D904" s="573"/>
      <c r="E904" s="574"/>
      <c r="F904" s="574"/>
      <c r="G904" s="507"/>
    </row>
    <row r="905" spans="3:7">
      <c r="C905" s="499"/>
      <c r="D905" s="573"/>
      <c r="E905" s="574"/>
      <c r="F905" s="574"/>
      <c r="G905" s="507"/>
    </row>
    <row r="906" spans="3:7">
      <c r="C906" s="499"/>
      <c r="D906" s="573"/>
      <c r="E906" s="574"/>
      <c r="F906" s="574"/>
      <c r="G906" s="507"/>
    </row>
    <row r="907" spans="3:7">
      <c r="C907" s="499"/>
      <c r="D907" s="573"/>
      <c r="E907" s="574"/>
      <c r="F907" s="574"/>
      <c r="G907" s="507"/>
    </row>
    <row r="908" spans="3:7">
      <c r="C908" s="499"/>
      <c r="D908" s="573"/>
      <c r="E908" s="574"/>
      <c r="F908" s="574"/>
      <c r="G908" s="507"/>
    </row>
    <row r="909" spans="3:7">
      <c r="C909" s="499"/>
      <c r="D909" s="573"/>
      <c r="E909" s="574"/>
      <c r="F909" s="574"/>
      <c r="G909" s="507"/>
    </row>
    <row r="910" spans="3:7">
      <c r="C910" s="499"/>
      <c r="D910" s="573"/>
      <c r="E910" s="574"/>
      <c r="F910" s="574"/>
      <c r="G910" s="507"/>
    </row>
    <row r="911" spans="3:7">
      <c r="C911" s="499"/>
      <c r="D911" s="573"/>
      <c r="E911" s="574"/>
      <c r="F911" s="574"/>
      <c r="G911" s="507"/>
    </row>
    <row r="912" spans="3:7">
      <c r="C912" s="499"/>
      <c r="D912" s="573"/>
      <c r="E912" s="574"/>
      <c r="F912" s="574"/>
      <c r="G912" s="507"/>
    </row>
    <row r="913" spans="3:7">
      <c r="C913" s="499"/>
      <c r="D913" s="573"/>
      <c r="E913" s="574"/>
      <c r="F913" s="574"/>
      <c r="G913" s="507"/>
    </row>
    <row r="914" spans="3:7">
      <c r="C914" s="499"/>
      <c r="D914" s="573"/>
      <c r="E914" s="574"/>
      <c r="F914" s="574"/>
      <c r="G914" s="507"/>
    </row>
    <row r="915" spans="3:7">
      <c r="C915" s="499"/>
      <c r="D915" s="573"/>
      <c r="E915" s="574"/>
      <c r="F915" s="574"/>
      <c r="G915" s="507"/>
    </row>
    <row r="916" spans="3:7">
      <c r="C916" s="499"/>
      <c r="D916" s="573"/>
      <c r="E916" s="574"/>
      <c r="F916" s="574"/>
      <c r="G916" s="507"/>
    </row>
    <row r="917" spans="3:7">
      <c r="C917" s="499"/>
      <c r="D917" s="573"/>
      <c r="E917" s="574"/>
      <c r="F917" s="574"/>
      <c r="G917" s="507"/>
    </row>
    <row r="918" spans="3:7">
      <c r="C918" s="499"/>
      <c r="D918" s="573"/>
      <c r="E918" s="574"/>
      <c r="F918" s="574"/>
      <c r="G918" s="507"/>
    </row>
    <row r="919" spans="3:7">
      <c r="C919" s="499"/>
      <c r="D919" s="573"/>
      <c r="E919" s="574"/>
      <c r="F919" s="574"/>
      <c r="G919" s="507"/>
    </row>
    <row r="920" spans="3:7">
      <c r="C920" s="499"/>
      <c r="D920" s="573"/>
      <c r="E920" s="574"/>
      <c r="F920" s="574"/>
      <c r="G920" s="507"/>
    </row>
    <row r="921" spans="3:7">
      <c r="C921" s="499"/>
      <c r="D921" s="573"/>
      <c r="E921" s="574"/>
      <c r="F921" s="574"/>
      <c r="G921" s="507"/>
    </row>
    <row r="922" spans="3:7">
      <c r="C922" s="499"/>
      <c r="D922" s="573"/>
      <c r="E922" s="574"/>
      <c r="F922" s="574"/>
      <c r="G922" s="507"/>
    </row>
    <row r="923" spans="3:7">
      <c r="C923" s="499"/>
      <c r="D923" s="573"/>
      <c r="E923" s="574"/>
      <c r="F923" s="574"/>
      <c r="G923" s="507"/>
    </row>
    <row r="924" spans="3:7">
      <c r="C924" s="499"/>
      <c r="D924" s="573"/>
      <c r="E924" s="574"/>
      <c r="F924" s="574"/>
      <c r="G924" s="507"/>
    </row>
    <row r="925" spans="3:7">
      <c r="C925" s="499"/>
      <c r="D925" s="573"/>
      <c r="E925" s="574"/>
      <c r="F925" s="574"/>
      <c r="G925" s="507"/>
    </row>
    <row r="926" spans="3:7">
      <c r="C926" s="499"/>
      <c r="D926" s="573"/>
      <c r="E926" s="574"/>
      <c r="F926" s="574"/>
      <c r="G926" s="507"/>
    </row>
    <row r="927" spans="3:7">
      <c r="C927" s="499"/>
      <c r="D927" s="573"/>
      <c r="E927" s="574"/>
      <c r="F927" s="574"/>
      <c r="G927" s="507"/>
    </row>
    <row r="928" spans="3:7">
      <c r="C928" s="499"/>
      <c r="D928" s="573"/>
      <c r="E928" s="574"/>
      <c r="F928" s="574"/>
      <c r="G928" s="507"/>
    </row>
    <row r="929" spans="3:7">
      <c r="C929" s="499"/>
      <c r="D929" s="573"/>
      <c r="E929" s="574"/>
      <c r="F929" s="574"/>
      <c r="G929" s="507"/>
    </row>
    <row r="930" spans="3:7">
      <c r="C930" s="499"/>
      <c r="D930" s="573"/>
      <c r="E930" s="574"/>
      <c r="F930" s="574"/>
      <c r="G930" s="507"/>
    </row>
    <row r="931" spans="3:7">
      <c r="C931" s="499"/>
      <c r="D931" s="573"/>
      <c r="E931" s="574"/>
      <c r="F931" s="574"/>
      <c r="G931" s="507"/>
    </row>
    <row r="932" spans="3:7">
      <c r="C932" s="499"/>
      <c r="D932" s="573"/>
      <c r="E932" s="574"/>
      <c r="F932" s="574"/>
      <c r="G932" s="507"/>
    </row>
    <row r="933" spans="3:7">
      <c r="C933" s="499"/>
      <c r="D933" s="573"/>
      <c r="E933" s="574"/>
      <c r="F933" s="574"/>
      <c r="G933" s="507"/>
    </row>
    <row r="934" spans="3:7">
      <c r="C934" s="499"/>
      <c r="D934" s="573"/>
      <c r="E934" s="574"/>
      <c r="F934" s="574"/>
      <c r="G934" s="507"/>
    </row>
    <row r="935" spans="3:7">
      <c r="C935" s="499"/>
      <c r="D935" s="573"/>
      <c r="E935" s="574"/>
      <c r="F935" s="574"/>
      <c r="G935" s="507"/>
    </row>
    <row r="936" spans="3:7">
      <c r="C936" s="499"/>
      <c r="D936" s="573"/>
      <c r="E936" s="574"/>
      <c r="F936" s="574"/>
      <c r="G936" s="507"/>
    </row>
    <row r="937" spans="3:7">
      <c r="C937" s="499"/>
      <c r="D937" s="573"/>
      <c r="E937" s="574"/>
      <c r="F937" s="574"/>
      <c r="G937" s="507"/>
    </row>
    <row r="938" spans="3:7">
      <c r="C938" s="499"/>
      <c r="D938" s="573"/>
      <c r="E938" s="574"/>
      <c r="F938" s="574"/>
      <c r="G938" s="507"/>
    </row>
    <row r="939" spans="3:7">
      <c r="C939" s="499"/>
      <c r="D939" s="573"/>
      <c r="E939" s="574"/>
      <c r="F939" s="574"/>
      <c r="G939" s="507"/>
    </row>
    <row r="940" spans="3:7">
      <c r="C940" s="499"/>
      <c r="D940" s="573"/>
      <c r="E940" s="574"/>
      <c r="F940" s="574"/>
      <c r="G940" s="507"/>
    </row>
    <row r="941" spans="3:7">
      <c r="C941" s="499"/>
      <c r="D941" s="573"/>
      <c r="E941" s="574"/>
      <c r="F941" s="574"/>
      <c r="G941" s="507"/>
    </row>
    <row r="942" spans="3:7">
      <c r="C942" s="499"/>
      <c r="D942" s="573"/>
      <c r="E942" s="574"/>
      <c r="F942" s="574"/>
      <c r="G942" s="507"/>
    </row>
    <row r="943" spans="3:7">
      <c r="C943" s="499"/>
      <c r="D943" s="573"/>
      <c r="E943" s="574"/>
      <c r="F943" s="574"/>
      <c r="G943" s="507"/>
    </row>
    <row r="944" spans="3:7">
      <c r="C944" s="499"/>
      <c r="D944" s="573"/>
      <c r="E944" s="574"/>
      <c r="F944" s="574"/>
      <c r="G944" s="507"/>
    </row>
    <row r="945" spans="3:7">
      <c r="C945" s="499"/>
      <c r="D945" s="573"/>
      <c r="E945" s="574"/>
      <c r="F945" s="574"/>
      <c r="G945" s="507"/>
    </row>
    <row r="946" spans="3:7">
      <c r="C946" s="499"/>
      <c r="D946" s="573"/>
      <c r="E946" s="574"/>
      <c r="F946" s="574"/>
      <c r="G946" s="507"/>
    </row>
    <row r="947" spans="3:7">
      <c r="C947" s="499"/>
      <c r="D947" s="573"/>
      <c r="E947" s="574"/>
      <c r="F947" s="574"/>
      <c r="G947" s="507"/>
    </row>
    <row r="948" spans="3:7">
      <c r="C948" s="499"/>
      <c r="D948" s="573"/>
      <c r="E948" s="574"/>
      <c r="F948" s="574"/>
      <c r="G948" s="507"/>
    </row>
    <row r="949" spans="3:7">
      <c r="C949" s="499"/>
      <c r="D949" s="573"/>
      <c r="E949" s="574"/>
      <c r="F949" s="574"/>
      <c r="G949" s="507"/>
    </row>
    <row r="950" spans="3:7">
      <c r="C950" s="499"/>
      <c r="D950" s="573"/>
      <c r="E950" s="574"/>
      <c r="F950" s="574"/>
      <c r="G950" s="507"/>
    </row>
    <row r="951" spans="3:7">
      <c r="C951" s="499"/>
      <c r="D951" s="573"/>
      <c r="E951" s="574"/>
      <c r="F951" s="574"/>
      <c r="G951" s="507"/>
    </row>
    <row r="952" spans="3:7">
      <c r="C952" s="499"/>
      <c r="D952" s="573"/>
      <c r="E952" s="574"/>
      <c r="F952" s="574"/>
      <c r="G952" s="507"/>
    </row>
    <row r="953" spans="3:7">
      <c r="C953" s="499"/>
      <c r="D953" s="573"/>
      <c r="E953" s="574"/>
      <c r="F953" s="574"/>
      <c r="G953" s="507"/>
    </row>
    <row r="954" spans="3:7">
      <c r="C954" s="499"/>
      <c r="D954" s="573"/>
      <c r="E954" s="574"/>
      <c r="F954" s="574"/>
      <c r="G954" s="507"/>
    </row>
    <row r="955" spans="3:7">
      <c r="C955" s="499"/>
      <c r="D955" s="573"/>
      <c r="E955" s="574"/>
      <c r="F955" s="574"/>
      <c r="G955" s="507"/>
    </row>
    <row r="956" spans="3:7">
      <c r="C956" s="499"/>
      <c r="D956" s="573"/>
      <c r="E956" s="574"/>
      <c r="F956" s="574"/>
      <c r="G956" s="507"/>
    </row>
    <row r="957" spans="3:7">
      <c r="C957" s="499"/>
      <c r="D957" s="573"/>
      <c r="E957" s="574"/>
      <c r="F957" s="574"/>
      <c r="G957" s="507"/>
    </row>
    <row r="958" spans="3:7">
      <c r="C958" s="499"/>
      <c r="D958" s="573"/>
      <c r="E958" s="574"/>
      <c r="F958" s="574"/>
      <c r="G958" s="507"/>
    </row>
    <row r="959" spans="3:7">
      <c r="C959" s="499"/>
      <c r="D959" s="573"/>
      <c r="E959" s="574"/>
      <c r="F959" s="574"/>
      <c r="G959" s="507"/>
    </row>
    <row r="960" spans="3:7">
      <c r="C960" s="499"/>
      <c r="D960" s="573"/>
      <c r="E960" s="574"/>
      <c r="F960" s="574"/>
      <c r="G960" s="507"/>
    </row>
    <row r="961" spans="3:7">
      <c r="C961" s="499"/>
      <c r="D961" s="573"/>
      <c r="E961" s="574"/>
      <c r="F961" s="574"/>
      <c r="G961" s="507"/>
    </row>
    <row r="962" spans="3:7">
      <c r="C962" s="499"/>
      <c r="D962" s="573"/>
      <c r="E962" s="574"/>
      <c r="F962" s="574"/>
      <c r="G962" s="507"/>
    </row>
    <row r="963" spans="3:7">
      <c r="C963" s="499"/>
      <c r="D963" s="573"/>
      <c r="E963" s="574"/>
      <c r="F963" s="574"/>
      <c r="G963" s="507"/>
    </row>
    <row r="964" spans="3:7">
      <c r="C964" s="499"/>
      <c r="D964" s="573"/>
      <c r="E964" s="574"/>
      <c r="F964" s="574"/>
      <c r="G964" s="507"/>
    </row>
    <row r="965" spans="3:7">
      <c r="C965" s="499"/>
      <c r="D965" s="573"/>
      <c r="E965" s="574"/>
      <c r="F965" s="574"/>
      <c r="G965" s="507"/>
    </row>
    <row r="966" spans="3:7">
      <c r="C966" s="499"/>
      <c r="D966" s="573"/>
      <c r="E966" s="574"/>
      <c r="F966" s="574"/>
      <c r="G966" s="507"/>
    </row>
    <row r="967" spans="3:7">
      <c r="C967" s="499"/>
      <c r="D967" s="573"/>
      <c r="E967" s="574"/>
      <c r="F967" s="574"/>
      <c r="G967" s="507"/>
    </row>
    <row r="968" spans="3:7">
      <c r="C968" s="499"/>
      <c r="D968" s="573"/>
      <c r="E968" s="574"/>
      <c r="F968" s="574"/>
      <c r="G968" s="507"/>
    </row>
    <row r="969" spans="3:7">
      <c r="C969" s="499"/>
      <c r="D969" s="573"/>
      <c r="E969" s="574"/>
      <c r="F969" s="574"/>
      <c r="G969" s="507"/>
    </row>
    <row r="970" spans="3:7">
      <c r="C970" s="499"/>
      <c r="D970" s="573"/>
      <c r="E970" s="574"/>
      <c r="F970" s="574"/>
      <c r="G970" s="507"/>
    </row>
    <row r="971" spans="3:7">
      <c r="C971" s="499"/>
      <c r="D971" s="573"/>
      <c r="E971" s="574"/>
      <c r="F971" s="574"/>
      <c r="G971" s="507"/>
    </row>
    <row r="972" spans="3:7">
      <c r="C972" s="499"/>
      <c r="D972" s="573"/>
      <c r="E972" s="574"/>
      <c r="F972" s="574"/>
      <c r="G972" s="507"/>
    </row>
    <row r="973" spans="3:7">
      <c r="C973" s="499"/>
      <c r="D973" s="573"/>
      <c r="E973" s="574"/>
      <c r="F973" s="574"/>
      <c r="G973" s="507"/>
    </row>
    <row r="974" spans="3:7">
      <c r="C974" s="499"/>
      <c r="D974" s="573"/>
      <c r="E974" s="574"/>
      <c r="F974" s="574"/>
      <c r="G974" s="507"/>
    </row>
    <row r="975" spans="3:7">
      <c r="C975" s="499"/>
      <c r="D975" s="573"/>
      <c r="E975" s="574"/>
      <c r="F975" s="574"/>
      <c r="G975" s="507"/>
    </row>
    <row r="976" spans="3:7">
      <c r="C976" s="499"/>
      <c r="D976" s="573"/>
      <c r="E976" s="574"/>
      <c r="F976" s="574"/>
      <c r="G976" s="507"/>
    </row>
    <row r="977" spans="3:7">
      <c r="C977" s="499"/>
      <c r="D977" s="573"/>
      <c r="E977" s="574"/>
      <c r="F977" s="574"/>
      <c r="G977" s="507"/>
    </row>
    <row r="978" spans="3:7">
      <c r="C978" s="499"/>
      <c r="D978" s="573"/>
      <c r="E978" s="574"/>
      <c r="F978" s="574"/>
      <c r="G978" s="507"/>
    </row>
    <row r="979" spans="3:7">
      <c r="C979" s="499"/>
      <c r="D979" s="573"/>
      <c r="E979" s="574"/>
      <c r="F979" s="574"/>
      <c r="G979" s="507"/>
    </row>
    <row r="980" spans="3:7">
      <c r="C980" s="499"/>
      <c r="D980" s="573"/>
      <c r="E980" s="574"/>
      <c r="F980" s="574"/>
      <c r="G980" s="507"/>
    </row>
    <row r="981" spans="3:7">
      <c r="C981" s="499"/>
      <c r="D981" s="573"/>
      <c r="E981" s="574"/>
      <c r="F981" s="574"/>
      <c r="G981" s="507"/>
    </row>
    <row r="982" spans="3:7">
      <c r="C982" s="499"/>
      <c r="D982" s="573"/>
      <c r="E982" s="574"/>
      <c r="F982" s="574"/>
      <c r="G982" s="507"/>
    </row>
    <row r="983" spans="3:7">
      <c r="C983" s="499"/>
      <c r="D983" s="573"/>
      <c r="E983" s="574"/>
      <c r="F983" s="574"/>
      <c r="G983" s="507"/>
    </row>
    <row r="984" spans="3:7">
      <c r="C984" s="499"/>
      <c r="D984" s="573"/>
      <c r="E984" s="574"/>
      <c r="F984" s="574"/>
      <c r="G984" s="507"/>
    </row>
    <row r="985" spans="3:7">
      <c r="C985" s="499"/>
      <c r="D985" s="573"/>
      <c r="E985" s="574"/>
      <c r="F985" s="574"/>
      <c r="G985" s="507"/>
    </row>
    <row r="986" spans="3:7">
      <c r="C986" s="499"/>
      <c r="D986" s="573"/>
      <c r="E986" s="574"/>
      <c r="F986" s="574"/>
      <c r="G986" s="507"/>
    </row>
    <row r="987" spans="3:7">
      <c r="C987" s="499"/>
      <c r="D987" s="573"/>
      <c r="E987" s="574"/>
      <c r="F987" s="574"/>
      <c r="G987" s="507"/>
    </row>
    <row r="988" spans="3:7">
      <c r="C988" s="499"/>
      <c r="D988" s="573"/>
      <c r="E988" s="574"/>
      <c r="F988" s="574"/>
      <c r="G988" s="507"/>
    </row>
    <row r="989" spans="3:7">
      <c r="C989" s="499"/>
      <c r="D989" s="573"/>
      <c r="E989" s="574"/>
      <c r="F989" s="574"/>
      <c r="G989" s="507"/>
    </row>
    <row r="990" spans="3:7">
      <c r="C990" s="499"/>
      <c r="D990" s="573"/>
      <c r="E990" s="574"/>
      <c r="F990" s="574"/>
      <c r="G990" s="507"/>
    </row>
    <row r="991" spans="3:7">
      <c r="C991" s="499"/>
      <c r="D991" s="573"/>
      <c r="E991" s="574"/>
      <c r="F991" s="574"/>
      <c r="G991" s="507"/>
    </row>
    <row r="992" spans="3:7">
      <c r="C992" s="499"/>
      <c r="D992" s="573"/>
      <c r="E992" s="574"/>
      <c r="F992" s="574"/>
      <c r="G992" s="507"/>
    </row>
    <row r="993" spans="3:7">
      <c r="C993" s="499"/>
      <c r="D993" s="573"/>
      <c r="E993" s="574"/>
      <c r="F993" s="574"/>
      <c r="G993" s="507"/>
    </row>
    <row r="994" spans="3:7">
      <c r="C994" s="499"/>
      <c r="D994" s="573"/>
      <c r="E994" s="574"/>
      <c r="F994" s="574"/>
      <c r="G994" s="507"/>
    </row>
    <row r="995" spans="3:7">
      <c r="C995" s="499"/>
      <c r="D995" s="573"/>
      <c r="E995" s="574"/>
      <c r="F995" s="574"/>
      <c r="G995" s="507"/>
    </row>
    <row r="996" spans="3:7">
      <c r="C996" s="499"/>
      <c r="D996" s="573"/>
      <c r="E996" s="574"/>
      <c r="F996" s="574"/>
      <c r="G996" s="507"/>
    </row>
    <row r="997" spans="3:7">
      <c r="C997" s="499"/>
      <c r="D997" s="573"/>
      <c r="E997" s="574"/>
      <c r="F997" s="574"/>
      <c r="G997" s="507"/>
    </row>
    <row r="998" spans="3:7">
      <c r="C998" s="499"/>
      <c r="D998" s="573"/>
      <c r="E998" s="574"/>
      <c r="F998" s="574"/>
      <c r="G998" s="507"/>
    </row>
    <row r="999" spans="3:7">
      <c r="C999" s="499"/>
      <c r="D999" s="573"/>
      <c r="E999" s="574"/>
      <c r="F999" s="574"/>
      <c r="G999" s="507"/>
    </row>
    <row r="1000" spans="3:7">
      <c r="C1000" s="499"/>
      <c r="D1000" s="573"/>
      <c r="E1000" s="574"/>
      <c r="F1000" s="574"/>
      <c r="G1000" s="507"/>
    </row>
    <row r="1001" spans="3:7">
      <c r="C1001" s="499"/>
      <c r="D1001" s="573"/>
      <c r="E1001" s="574"/>
      <c r="F1001" s="574"/>
      <c r="G1001" s="507"/>
    </row>
    <row r="1002" spans="3:7">
      <c r="C1002" s="499"/>
      <c r="D1002" s="573"/>
      <c r="E1002" s="574"/>
      <c r="F1002" s="574"/>
      <c r="G1002" s="507"/>
    </row>
    <row r="1003" spans="3:7">
      <c r="C1003" s="499"/>
      <c r="D1003" s="573"/>
      <c r="E1003" s="574"/>
      <c r="F1003" s="574"/>
      <c r="G1003" s="507"/>
    </row>
    <row r="1004" spans="3:7">
      <c r="C1004" s="499"/>
      <c r="D1004" s="573"/>
      <c r="E1004" s="574"/>
      <c r="F1004" s="574"/>
      <c r="G1004" s="507"/>
    </row>
    <row r="1005" spans="3:7">
      <c r="C1005" s="499"/>
      <c r="D1005" s="573"/>
      <c r="E1005" s="574"/>
      <c r="F1005" s="574"/>
      <c r="G1005" s="507"/>
    </row>
    <row r="1006" spans="3:7">
      <c r="C1006" s="499"/>
      <c r="D1006" s="573"/>
      <c r="E1006" s="574"/>
      <c r="F1006" s="574"/>
      <c r="G1006" s="507"/>
    </row>
    <row r="1007" spans="3:7">
      <c r="C1007" s="499"/>
      <c r="D1007" s="573"/>
      <c r="E1007" s="574"/>
      <c r="F1007" s="574"/>
      <c r="G1007" s="507"/>
    </row>
    <row r="1008" spans="3:7">
      <c r="C1008" s="499"/>
      <c r="D1008" s="573"/>
      <c r="E1008" s="574"/>
      <c r="F1008" s="574"/>
      <c r="G1008" s="507"/>
    </row>
    <row r="1009" spans="3:7">
      <c r="C1009" s="499"/>
      <c r="D1009" s="573"/>
      <c r="E1009" s="574"/>
      <c r="F1009" s="574"/>
      <c r="G1009" s="507"/>
    </row>
    <row r="1010" spans="3:7">
      <c r="C1010" s="499"/>
      <c r="D1010" s="573"/>
      <c r="E1010" s="574"/>
      <c r="F1010" s="574"/>
      <c r="G1010" s="507"/>
    </row>
    <row r="1011" spans="3:7">
      <c r="C1011" s="499"/>
      <c r="D1011" s="573"/>
      <c r="E1011" s="574"/>
      <c r="F1011" s="574"/>
      <c r="G1011" s="507"/>
    </row>
    <row r="1012" spans="3:7">
      <c r="C1012" s="499"/>
      <c r="D1012" s="573"/>
      <c r="E1012" s="574"/>
      <c r="F1012" s="574"/>
      <c r="G1012" s="507"/>
    </row>
    <row r="1013" spans="3:7">
      <c r="C1013" s="499"/>
      <c r="D1013" s="573"/>
      <c r="E1013" s="574"/>
      <c r="F1013" s="574"/>
      <c r="G1013" s="507"/>
    </row>
    <row r="1014" spans="3:7">
      <c r="C1014" s="499"/>
      <c r="D1014" s="573"/>
      <c r="E1014" s="574"/>
      <c r="F1014" s="574"/>
      <c r="G1014" s="507"/>
    </row>
    <row r="1015" spans="3:7">
      <c r="C1015" s="499"/>
      <c r="D1015" s="573"/>
      <c r="E1015" s="574"/>
      <c r="F1015" s="574"/>
      <c r="G1015" s="507"/>
    </row>
    <row r="1016" spans="3:7">
      <c r="C1016" s="499"/>
      <c r="D1016" s="573"/>
      <c r="E1016" s="574"/>
      <c r="F1016" s="574"/>
      <c r="G1016" s="507"/>
    </row>
    <row r="1017" spans="3:7">
      <c r="C1017" s="499"/>
      <c r="D1017" s="573"/>
      <c r="E1017" s="574"/>
      <c r="F1017" s="574"/>
      <c r="G1017" s="507"/>
    </row>
    <row r="1018" spans="3:7">
      <c r="C1018" s="499"/>
      <c r="D1018" s="573"/>
      <c r="E1018" s="574"/>
      <c r="F1018" s="574"/>
      <c r="G1018" s="507"/>
    </row>
    <row r="1019" spans="3:7">
      <c r="C1019" s="499"/>
      <c r="D1019" s="573"/>
      <c r="E1019" s="574"/>
      <c r="F1019" s="574"/>
      <c r="G1019" s="507"/>
    </row>
    <row r="1020" spans="3:7">
      <c r="C1020" s="499"/>
      <c r="D1020" s="573"/>
      <c r="E1020" s="574"/>
      <c r="F1020" s="574"/>
      <c r="G1020" s="507"/>
    </row>
    <row r="1021" spans="3:7">
      <c r="C1021" s="499"/>
      <c r="D1021" s="573"/>
      <c r="E1021" s="574"/>
      <c r="F1021" s="574"/>
      <c r="G1021" s="507"/>
    </row>
    <row r="1022" spans="3:7">
      <c r="C1022" s="499"/>
      <c r="D1022" s="573"/>
      <c r="E1022" s="574"/>
      <c r="F1022" s="574"/>
      <c r="G1022" s="507"/>
    </row>
    <row r="1023" spans="3:7">
      <c r="C1023" s="499"/>
      <c r="D1023" s="573"/>
      <c r="E1023" s="574"/>
      <c r="F1023" s="574"/>
      <c r="G1023" s="507"/>
    </row>
    <row r="1024" spans="3:7">
      <c r="C1024" s="499"/>
      <c r="D1024" s="573"/>
      <c r="E1024" s="574"/>
      <c r="F1024" s="574"/>
      <c r="G1024" s="507"/>
    </row>
    <row r="1025" spans="3:7">
      <c r="C1025" s="499"/>
      <c r="D1025" s="573"/>
      <c r="E1025" s="574"/>
      <c r="F1025" s="574"/>
      <c r="G1025" s="507"/>
    </row>
    <row r="1026" spans="3:7">
      <c r="C1026" s="499"/>
      <c r="D1026" s="573"/>
      <c r="E1026" s="574"/>
      <c r="F1026" s="574"/>
      <c r="G1026" s="507"/>
    </row>
    <row r="1027" spans="3:7">
      <c r="C1027" s="499"/>
      <c r="D1027" s="573"/>
      <c r="E1027" s="574"/>
      <c r="F1027" s="574"/>
      <c r="G1027" s="507"/>
    </row>
    <row r="1028" spans="3:7">
      <c r="C1028" s="499"/>
      <c r="D1028" s="573"/>
      <c r="E1028" s="574"/>
      <c r="F1028" s="574"/>
      <c r="G1028" s="507"/>
    </row>
    <row r="1029" spans="3:7">
      <c r="C1029" s="499"/>
      <c r="D1029" s="573"/>
      <c r="E1029" s="574"/>
      <c r="F1029" s="574"/>
      <c r="G1029" s="507"/>
    </row>
    <row r="1030" spans="3:7">
      <c r="C1030" s="499"/>
      <c r="D1030" s="573"/>
      <c r="E1030" s="574"/>
      <c r="F1030" s="574"/>
      <c r="G1030" s="507"/>
    </row>
    <row r="1031" spans="3:7">
      <c r="C1031" s="499"/>
      <c r="D1031" s="573"/>
      <c r="E1031" s="574"/>
      <c r="F1031" s="574"/>
      <c r="G1031" s="507"/>
    </row>
    <row r="1032" spans="3:7">
      <c r="C1032" s="499"/>
      <c r="D1032" s="573"/>
      <c r="E1032" s="574"/>
      <c r="F1032" s="574"/>
      <c r="G1032" s="507"/>
    </row>
    <row r="1033" spans="3:7">
      <c r="C1033" s="499"/>
      <c r="D1033" s="573"/>
      <c r="E1033" s="574"/>
      <c r="F1033" s="574"/>
      <c r="G1033" s="507"/>
    </row>
    <row r="1034" spans="3:7">
      <c r="C1034" s="499"/>
      <c r="D1034" s="573"/>
      <c r="E1034" s="574"/>
      <c r="F1034" s="574"/>
      <c r="G1034" s="507"/>
    </row>
    <row r="1035" spans="3:7">
      <c r="C1035" s="499"/>
      <c r="D1035" s="573"/>
      <c r="E1035" s="574"/>
      <c r="F1035" s="574"/>
      <c r="G1035" s="507"/>
    </row>
    <row r="1036" spans="3:7">
      <c r="C1036" s="499"/>
      <c r="D1036" s="573"/>
      <c r="E1036" s="574"/>
      <c r="F1036" s="574"/>
      <c r="G1036" s="507"/>
    </row>
    <row r="1037" spans="3:7">
      <c r="C1037" s="499"/>
      <c r="D1037" s="573"/>
      <c r="E1037" s="574"/>
      <c r="F1037" s="574"/>
      <c r="G1037" s="507"/>
    </row>
    <row r="1038" spans="3:7">
      <c r="C1038" s="499"/>
      <c r="D1038" s="573"/>
      <c r="E1038" s="574"/>
      <c r="F1038" s="574"/>
      <c r="G1038" s="507"/>
    </row>
    <row r="1039" spans="3:7">
      <c r="C1039" s="499"/>
      <c r="D1039" s="573"/>
      <c r="E1039" s="574"/>
      <c r="F1039" s="574"/>
      <c r="G1039" s="507"/>
    </row>
    <row r="1040" spans="3:7">
      <c r="C1040" s="499"/>
      <c r="D1040" s="573"/>
      <c r="E1040" s="574"/>
      <c r="F1040" s="574"/>
      <c r="G1040" s="507"/>
    </row>
    <row r="1041" spans="3:7">
      <c r="C1041" s="499"/>
      <c r="D1041" s="573"/>
      <c r="E1041" s="574"/>
      <c r="F1041" s="574"/>
      <c r="G1041" s="507"/>
    </row>
    <row r="1042" spans="3:7">
      <c r="C1042" s="499"/>
      <c r="D1042" s="573"/>
      <c r="E1042" s="574"/>
      <c r="F1042" s="574"/>
      <c r="G1042" s="507"/>
    </row>
    <row r="1043" spans="3:7">
      <c r="C1043" s="499"/>
      <c r="D1043" s="573"/>
      <c r="E1043" s="574"/>
      <c r="F1043" s="574"/>
      <c r="G1043" s="507"/>
    </row>
    <row r="1044" spans="3:7">
      <c r="C1044" s="499"/>
      <c r="D1044" s="573"/>
      <c r="E1044" s="574"/>
      <c r="F1044" s="574"/>
      <c r="G1044" s="507"/>
    </row>
    <row r="1045" spans="3:7">
      <c r="C1045" s="499"/>
      <c r="D1045" s="573"/>
      <c r="E1045" s="574"/>
      <c r="F1045" s="574"/>
      <c r="G1045" s="507"/>
    </row>
    <row r="1046" spans="3:7">
      <c r="C1046" s="499"/>
      <c r="D1046" s="573"/>
      <c r="E1046" s="574"/>
      <c r="F1046" s="574"/>
      <c r="G1046" s="507"/>
    </row>
    <row r="1047" spans="3:7">
      <c r="C1047" s="499"/>
      <c r="D1047" s="573"/>
      <c r="E1047" s="574"/>
      <c r="F1047" s="574"/>
      <c r="G1047" s="507"/>
    </row>
    <row r="1048" spans="3:7">
      <c r="C1048" s="499"/>
      <c r="D1048" s="573"/>
      <c r="E1048" s="574"/>
      <c r="F1048" s="574"/>
      <c r="G1048" s="507"/>
    </row>
    <row r="1049" spans="3:7">
      <c r="C1049" s="499"/>
      <c r="D1049" s="573"/>
      <c r="E1049" s="574"/>
      <c r="F1049" s="574"/>
      <c r="G1049" s="507"/>
    </row>
    <row r="1050" spans="3:7">
      <c r="C1050" s="499"/>
      <c r="D1050" s="573"/>
      <c r="E1050" s="574"/>
      <c r="F1050" s="574"/>
      <c r="G1050" s="507"/>
    </row>
    <row r="1051" spans="3:7">
      <c r="C1051" s="499"/>
      <c r="D1051" s="573"/>
      <c r="E1051" s="574"/>
      <c r="F1051" s="574"/>
      <c r="G1051" s="507"/>
    </row>
    <row r="1052" spans="3:7">
      <c r="C1052" s="499"/>
      <c r="D1052" s="573"/>
      <c r="E1052" s="574"/>
      <c r="F1052" s="574"/>
      <c r="G1052" s="507"/>
    </row>
    <row r="1053" spans="3:7">
      <c r="C1053" s="499"/>
      <c r="D1053" s="573"/>
      <c r="E1053" s="574"/>
      <c r="F1053" s="574"/>
      <c r="G1053" s="507"/>
    </row>
    <row r="1054" spans="3:7">
      <c r="C1054" s="499"/>
      <c r="D1054" s="573"/>
      <c r="E1054" s="574"/>
      <c r="F1054" s="574"/>
      <c r="G1054" s="507"/>
    </row>
    <row r="1055" spans="3:7">
      <c r="C1055" s="499"/>
      <c r="D1055" s="573"/>
      <c r="E1055" s="574"/>
      <c r="F1055" s="574"/>
      <c r="G1055" s="507"/>
    </row>
    <row r="1056" spans="3:7">
      <c r="C1056" s="499"/>
      <c r="D1056" s="573"/>
      <c r="E1056" s="574"/>
      <c r="F1056" s="574"/>
      <c r="G1056" s="507"/>
    </row>
    <row r="1057" spans="3:7">
      <c r="C1057" s="499"/>
      <c r="D1057" s="573"/>
      <c r="E1057" s="574"/>
      <c r="F1057" s="574"/>
      <c r="G1057" s="507"/>
    </row>
    <row r="1058" spans="3:7">
      <c r="C1058" s="499"/>
      <c r="D1058" s="573"/>
      <c r="E1058" s="574"/>
      <c r="F1058" s="574"/>
      <c r="G1058" s="507"/>
    </row>
    <row r="1059" spans="3:7">
      <c r="C1059" s="499"/>
      <c r="D1059" s="573"/>
      <c r="E1059" s="574"/>
      <c r="F1059" s="574"/>
      <c r="G1059" s="507"/>
    </row>
    <row r="1060" spans="3:7">
      <c r="C1060" s="499"/>
      <c r="D1060" s="573"/>
      <c r="E1060" s="574"/>
      <c r="F1060" s="574"/>
      <c r="G1060" s="507"/>
    </row>
    <row r="1061" spans="3:7">
      <c r="C1061" s="499"/>
      <c r="D1061" s="573"/>
      <c r="E1061" s="574"/>
      <c r="F1061" s="574"/>
      <c r="G1061" s="507"/>
    </row>
    <row r="1062" spans="3:7">
      <c r="C1062" s="499"/>
      <c r="D1062" s="573"/>
      <c r="E1062" s="574"/>
      <c r="F1062" s="574"/>
      <c r="G1062" s="507"/>
    </row>
    <row r="1063" spans="3:7">
      <c r="C1063" s="499"/>
      <c r="D1063" s="573"/>
      <c r="E1063" s="574"/>
      <c r="F1063" s="574"/>
      <c r="G1063" s="507"/>
    </row>
    <row r="1064" spans="3:7">
      <c r="C1064" s="499"/>
      <c r="D1064" s="573"/>
      <c r="E1064" s="574"/>
      <c r="F1064" s="574"/>
      <c r="G1064" s="507"/>
    </row>
    <row r="1065" spans="3:7">
      <c r="C1065" s="499"/>
      <c r="D1065" s="573"/>
      <c r="E1065" s="574"/>
      <c r="F1065" s="574"/>
      <c r="G1065" s="507"/>
    </row>
    <row r="1066" spans="3:7">
      <c r="C1066" s="499"/>
      <c r="D1066" s="573"/>
      <c r="E1066" s="574"/>
      <c r="F1066" s="574"/>
      <c r="G1066" s="507"/>
    </row>
    <row r="1067" spans="3:7">
      <c r="C1067" s="499"/>
      <c r="D1067" s="573"/>
      <c r="E1067" s="574"/>
      <c r="F1067" s="574"/>
      <c r="G1067" s="507"/>
    </row>
    <row r="1068" spans="3:7">
      <c r="C1068" s="499"/>
      <c r="D1068" s="573"/>
      <c r="E1068" s="574"/>
      <c r="F1068" s="574"/>
      <c r="G1068" s="507"/>
    </row>
    <row r="1069" spans="3:7">
      <c r="C1069" s="499"/>
      <c r="D1069" s="573"/>
      <c r="E1069" s="574"/>
      <c r="F1069" s="574"/>
      <c r="G1069" s="507"/>
    </row>
    <row r="1070" spans="3:7">
      <c r="C1070" s="499"/>
      <c r="D1070" s="573"/>
      <c r="E1070" s="574"/>
      <c r="F1070" s="574"/>
      <c r="G1070" s="507"/>
    </row>
    <row r="1071" spans="3:7">
      <c r="C1071" s="499"/>
      <c r="D1071" s="573"/>
      <c r="E1071" s="574"/>
      <c r="F1071" s="574"/>
      <c r="G1071" s="507"/>
    </row>
    <row r="1072" spans="3:7">
      <c r="C1072" s="499"/>
      <c r="D1072" s="573"/>
      <c r="E1072" s="574"/>
      <c r="F1072" s="574"/>
      <c r="G1072" s="507"/>
    </row>
    <row r="1073" spans="3:7">
      <c r="C1073" s="499"/>
      <c r="D1073" s="573"/>
      <c r="E1073" s="574"/>
      <c r="F1073" s="574"/>
      <c r="G1073" s="507"/>
    </row>
    <row r="1074" spans="3:7">
      <c r="C1074" s="499"/>
      <c r="D1074" s="573"/>
      <c r="E1074" s="574"/>
      <c r="F1074" s="574"/>
      <c r="G1074" s="507"/>
    </row>
    <row r="1075" spans="3:7">
      <c r="C1075" s="499"/>
      <c r="D1075" s="573"/>
      <c r="E1075" s="574"/>
      <c r="F1075" s="574"/>
      <c r="G1075" s="507"/>
    </row>
    <row r="1076" spans="3:7">
      <c r="C1076" s="499"/>
      <c r="D1076" s="573"/>
      <c r="E1076" s="574"/>
      <c r="F1076" s="574"/>
      <c r="G1076" s="507"/>
    </row>
    <row r="1077" spans="3:7">
      <c r="C1077" s="499"/>
      <c r="D1077" s="573"/>
      <c r="E1077" s="574"/>
      <c r="F1077" s="574"/>
      <c r="G1077" s="507"/>
    </row>
    <row r="1078" spans="3:7">
      <c r="C1078" s="499"/>
      <c r="D1078" s="573"/>
      <c r="E1078" s="574"/>
      <c r="F1078" s="574"/>
      <c r="G1078" s="507"/>
    </row>
    <row r="1079" spans="3:7">
      <c r="C1079" s="499"/>
      <c r="D1079" s="573"/>
      <c r="E1079" s="574"/>
      <c r="F1079" s="574"/>
      <c r="G1079" s="507"/>
    </row>
    <row r="1080" spans="3:7">
      <c r="C1080" s="499"/>
      <c r="D1080" s="573"/>
      <c r="E1080" s="574"/>
      <c r="F1080" s="574"/>
      <c r="G1080" s="507"/>
    </row>
    <row r="1081" spans="3:7">
      <c r="C1081" s="499"/>
      <c r="D1081" s="573"/>
      <c r="E1081" s="574"/>
      <c r="F1081" s="574"/>
      <c r="G1081" s="507"/>
    </row>
    <row r="1082" spans="3:7">
      <c r="C1082" s="499"/>
      <c r="D1082" s="573"/>
      <c r="E1082" s="574"/>
      <c r="F1082" s="574"/>
      <c r="G1082" s="507"/>
    </row>
    <row r="1083" spans="3:7">
      <c r="C1083" s="499"/>
      <c r="D1083" s="573"/>
      <c r="E1083" s="574"/>
      <c r="F1083" s="574"/>
      <c r="G1083" s="507"/>
    </row>
    <row r="1084" spans="3:7">
      <c r="C1084" s="499"/>
      <c r="D1084" s="573"/>
      <c r="E1084" s="574"/>
      <c r="F1084" s="574"/>
      <c r="G1084" s="507"/>
    </row>
    <row r="1085" spans="3:7">
      <c r="C1085" s="499"/>
      <c r="D1085" s="573"/>
      <c r="E1085" s="574"/>
      <c r="F1085" s="574"/>
      <c r="G1085" s="507"/>
    </row>
    <row r="1086" spans="3:7">
      <c r="C1086" s="499"/>
      <c r="D1086" s="573"/>
      <c r="E1086" s="574"/>
      <c r="F1086" s="574"/>
      <c r="G1086" s="507"/>
    </row>
    <row r="1087" spans="3:7">
      <c r="C1087" s="499"/>
      <c r="D1087" s="573"/>
      <c r="E1087" s="574"/>
      <c r="F1087" s="574"/>
      <c r="G1087" s="507"/>
    </row>
    <row r="1088" spans="3:7">
      <c r="C1088" s="499"/>
      <c r="D1088" s="573"/>
      <c r="E1088" s="574"/>
      <c r="F1088" s="574"/>
      <c r="G1088" s="507"/>
    </row>
    <row r="1089" spans="3:7">
      <c r="C1089" s="499"/>
      <c r="D1089" s="573"/>
      <c r="E1089" s="574"/>
      <c r="F1089" s="574"/>
      <c r="G1089" s="507"/>
    </row>
    <row r="1090" spans="3:7">
      <c r="C1090" s="499"/>
      <c r="D1090" s="573"/>
      <c r="E1090" s="574"/>
      <c r="F1090" s="574"/>
      <c r="G1090" s="507"/>
    </row>
    <row r="1091" spans="3:7">
      <c r="C1091" s="499"/>
      <c r="D1091" s="573"/>
      <c r="E1091" s="574"/>
      <c r="F1091" s="574"/>
      <c r="G1091" s="507"/>
    </row>
    <row r="1092" spans="3:7">
      <c r="C1092" s="499"/>
      <c r="D1092" s="573"/>
      <c r="E1092" s="574"/>
      <c r="F1092" s="574"/>
      <c r="G1092" s="507"/>
    </row>
    <row r="1093" spans="3:7">
      <c r="C1093" s="499"/>
      <c r="D1093" s="573"/>
      <c r="E1093" s="574"/>
      <c r="F1093" s="574"/>
      <c r="G1093" s="507"/>
    </row>
    <row r="1094" spans="3:7">
      <c r="C1094" s="499"/>
      <c r="D1094" s="573"/>
      <c r="E1094" s="574"/>
      <c r="F1094" s="574"/>
      <c r="G1094" s="507"/>
    </row>
    <row r="1095" spans="3:7">
      <c r="C1095" s="499"/>
      <c r="D1095" s="573"/>
      <c r="E1095" s="574"/>
      <c r="F1095" s="574"/>
      <c r="G1095" s="507"/>
    </row>
    <row r="1096" spans="3:7">
      <c r="C1096" s="499"/>
      <c r="D1096" s="573"/>
      <c r="E1096" s="574"/>
      <c r="F1096" s="574"/>
      <c r="G1096" s="507"/>
    </row>
    <row r="1097" spans="3:7">
      <c r="C1097" s="499"/>
      <c r="D1097" s="573"/>
      <c r="E1097" s="574"/>
      <c r="F1097" s="574"/>
      <c r="G1097" s="507"/>
    </row>
    <row r="1098" spans="3:7">
      <c r="C1098" s="499"/>
      <c r="D1098" s="573"/>
      <c r="E1098" s="574"/>
      <c r="F1098" s="574"/>
      <c r="G1098" s="507"/>
    </row>
    <row r="1099" spans="3:7">
      <c r="C1099" s="499"/>
      <c r="D1099" s="573"/>
      <c r="E1099" s="574"/>
      <c r="F1099" s="574"/>
      <c r="G1099" s="507"/>
    </row>
    <row r="1100" spans="3:7">
      <c r="C1100" s="499"/>
      <c r="D1100" s="573"/>
      <c r="E1100" s="574"/>
      <c r="F1100" s="574"/>
      <c r="G1100" s="507"/>
    </row>
    <row r="1101" spans="3:7">
      <c r="C1101" s="499"/>
      <c r="D1101" s="573"/>
      <c r="E1101" s="574"/>
      <c r="F1101" s="574"/>
      <c r="G1101" s="507"/>
    </row>
    <row r="1102" spans="3:7">
      <c r="C1102" s="499"/>
      <c r="D1102" s="573"/>
      <c r="E1102" s="574"/>
      <c r="F1102" s="574"/>
      <c r="G1102" s="507"/>
    </row>
    <row r="1103" spans="3:7">
      <c r="C1103" s="499"/>
      <c r="D1103" s="573"/>
      <c r="E1103" s="574"/>
      <c r="F1103" s="574"/>
      <c r="G1103" s="507"/>
    </row>
    <row r="1104" spans="3:7">
      <c r="C1104" s="499"/>
      <c r="D1104" s="573"/>
      <c r="E1104" s="574"/>
      <c r="F1104" s="574"/>
      <c r="G1104" s="507"/>
    </row>
    <row r="1105" spans="3:7">
      <c r="C1105" s="499"/>
      <c r="D1105" s="573"/>
      <c r="E1105" s="574"/>
      <c r="F1105" s="574"/>
      <c r="G1105" s="507"/>
    </row>
    <row r="1106" spans="3:7">
      <c r="C1106" s="499"/>
      <c r="D1106" s="573"/>
      <c r="E1106" s="574"/>
      <c r="F1106" s="574"/>
      <c r="G1106" s="507"/>
    </row>
    <row r="1107" spans="3:7">
      <c r="C1107" s="499"/>
      <c r="D1107" s="573"/>
      <c r="E1107" s="574"/>
      <c r="F1107" s="574"/>
      <c r="G1107" s="507"/>
    </row>
    <row r="1108" spans="3:7">
      <c r="C1108" s="499"/>
      <c r="D1108" s="573"/>
      <c r="E1108" s="574"/>
      <c r="F1108" s="574"/>
      <c r="G1108" s="507"/>
    </row>
    <row r="1109" spans="3:7">
      <c r="C1109" s="499"/>
      <c r="D1109" s="573"/>
      <c r="E1109" s="574"/>
      <c r="F1109" s="574"/>
      <c r="G1109" s="507"/>
    </row>
    <row r="1110" spans="3:7">
      <c r="C1110" s="499"/>
      <c r="D1110" s="573"/>
      <c r="E1110" s="574"/>
      <c r="F1110" s="574"/>
      <c r="G1110" s="507"/>
    </row>
    <row r="1111" spans="3:7">
      <c r="C1111" s="499"/>
      <c r="D1111" s="573"/>
      <c r="E1111" s="574"/>
      <c r="F1111" s="574"/>
      <c r="G1111" s="507"/>
    </row>
    <row r="1112" spans="3:7">
      <c r="C1112" s="499"/>
      <c r="D1112" s="573"/>
      <c r="E1112" s="574"/>
      <c r="F1112" s="574"/>
      <c r="G1112" s="507"/>
    </row>
    <row r="1113" spans="3:7">
      <c r="C1113" s="499"/>
      <c r="D1113" s="573"/>
      <c r="E1113" s="574"/>
      <c r="F1113" s="574"/>
      <c r="G1113" s="507"/>
    </row>
    <row r="1114" spans="3:7">
      <c r="C1114" s="499"/>
      <c r="D1114" s="573"/>
      <c r="E1114" s="574"/>
      <c r="F1114" s="574"/>
      <c r="G1114" s="507"/>
    </row>
    <row r="1115" spans="3:7">
      <c r="C1115" s="499"/>
      <c r="D1115" s="573"/>
      <c r="E1115" s="574"/>
      <c r="F1115" s="574"/>
      <c r="G1115" s="507"/>
    </row>
    <row r="1116" spans="3:7">
      <c r="C1116" s="499"/>
      <c r="D1116" s="573"/>
      <c r="E1116" s="574"/>
      <c r="F1116" s="574"/>
      <c r="G1116" s="507"/>
    </row>
    <row r="1117" spans="3:7">
      <c r="C1117" s="499"/>
      <c r="D1117" s="573"/>
      <c r="E1117" s="574"/>
      <c r="F1117" s="574"/>
      <c r="G1117" s="507"/>
    </row>
    <row r="1118" spans="3:7">
      <c r="C1118" s="499"/>
      <c r="D1118" s="573"/>
      <c r="E1118" s="574"/>
      <c r="F1118" s="574"/>
      <c r="G1118" s="507"/>
    </row>
    <row r="1119" spans="3:7">
      <c r="C1119" s="499"/>
      <c r="D1119" s="573"/>
      <c r="E1119" s="574"/>
      <c r="F1119" s="574"/>
      <c r="G1119" s="507"/>
    </row>
    <row r="1120" spans="3:7">
      <c r="C1120" s="499"/>
      <c r="D1120" s="573"/>
      <c r="E1120" s="574"/>
      <c r="F1120" s="574"/>
      <c r="G1120" s="507"/>
    </row>
    <row r="1121" spans="3:7">
      <c r="C1121" s="499"/>
      <c r="D1121" s="573"/>
      <c r="E1121" s="574"/>
      <c r="F1121" s="574"/>
      <c r="G1121" s="507"/>
    </row>
    <row r="1122" spans="3:7">
      <c r="C1122" s="499"/>
      <c r="D1122" s="573"/>
      <c r="E1122" s="574"/>
      <c r="F1122" s="574"/>
      <c r="G1122" s="507"/>
    </row>
    <row r="1123" spans="3:7">
      <c r="C1123" s="499"/>
      <c r="D1123" s="573"/>
      <c r="E1123" s="574"/>
      <c r="F1123" s="574"/>
      <c r="G1123" s="507"/>
    </row>
    <row r="1124" spans="3:7">
      <c r="C1124" s="499"/>
      <c r="D1124" s="573"/>
      <c r="E1124" s="574"/>
      <c r="F1124" s="574"/>
      <c r="G1124" s="507"/>
    </row>
    <row r="1125" spans="3:7">
      <c r="C1125" s="499"/>
      <c r="D1125" s="573"/>
      <c r="E1125" s="574"/>
      <c r="F1125" s="574"/>
      <c r="G1125" s="507"/>
    </row>
    <row r="1126" spans="3:7">
      <c r="C1126" s="499"/>
      <c r="D1126" s="573"/>
      <c r="E1126" s="574"/>
      <c r="F1126" s="574"/>
      <c r="G1126" s="507"/>
    </row>
    <row r="1127" spans="3:7">
      <c r="C1127" s="499"/>
      <c r="D1127" s="573"/>
      <c r="E1127" s="574"/>
      <c r="F1127" s="574"/>
      <c r="G1127" s="507"/>
    </row>
    <row r="1128" spans="3:7">
      <c r="C1128" s="499"/>
      <c r="D1128" s="573"/>
      <c r="E1128" s="574"/>
      <c r="F1128" s="574"/>
      <c r="G1128" s="507"/>
    </row>
    <row r="1129" spans="3:7">
      <c r="C1129" s="499"/>
      <c r="D1129" s="573"/>
      <c r="E1129" s="574"/>
      <c r="F1129" s="574"/>
      <c r="G1129" s="507"/>
    </row>
    <row r="1130" spans="3:7">
      <c r="C1130" s="499"/>
      <c r="D1130" s="573"/>
      <c r="E1130" s="574"/>
      <c r="F1130" s="574"/>
      <c r="G1130" s="507"/>
    </row>
    <row r="1131" spans="3:7">
      <c r="C1131" s="499"/>
      <c r="D1131" s="573"/>
      <c r="E1131" s="574"/>
      <c r="F1131" s="574"/>
      <c r="G1131" s="507"/>
    </row>
    <row r="1132" spans="3:7">
      <c r="C1132" s="499"/>
      <c r="D1132" s="573"/>
      <c r="E1132" s="574"/>
      <c r="F1132" s="574"/>
      <c r="G1132" s="507"/>
    </row>
    <row r="1133" spans="3:7">
      <c r="C1133" s="499"/>
      <c r="D1133" s="573"/>
      <c r="E1133" s="574"/>
      <c r="F1133" s="574"/>
      <c r="G1133" s="507"/>
    </row>
    <row r="1134" spans="3:7">
      <c r="C1134" s="499"/>
      <c r="D1134" s="573"/>
      <c r="E1134" s="574"/>
      <c r="F1134" s="574"/>
      <c r="G1134" s="507"/>
    </row>
    <row r="1135" spans="3:7">
      <c r="C1135" s="499"/>
      <c r="D1135" s="573"/>
      <c r="E1135" s="574"/>
      <c r="F1135" s="574"/>
      <c r="G1135" s="507"/>
    </row>
    <row r="1136" spans="3:7">
      <c r="C1136" s="499"/>
      <c r="D1136" s="573"/>
      <c r="E1136" s="574"/>
      <c r="F1136" s="574"/>
      <c r="G1136" s="507"/>
    </row>
    <row r="1137" spans="3:7">
      <c r="C1137" s="499"/>
      <c r="D1137" s="573"/>
      <c r="E1137" s="574"/>
      <c r="F1137" s="574"/>
      <c r="G1137" s="507"/>
    </row>
    <row r="1138" spans="3:7">
      <c r="C1138" s="499"/>
      <c r="D1138" s="573"/>
      <c r="E1138" s="574"/>
      <c r="F1138" s="574"/>
      <c r="G1138" s="507"/>
    </row>
    <row r="1139" spans="3:7">
      <c r="C1139" s="499"/>
      <c r="D1139" s="573"/>
      <c r="E1139" s="574"/>
      <c r="F1139" s="574"/>
      <c r="G1139" s="507"/>
    </row>
    <row r="1140" spans="3:7">
      <c r="C1140" s="499"/>
      <c r="D1140" s="573"/>
      <c r="E1140" s="574"/>
      <c r="F1140" s="574"/>
      <c r="G1140" s="507"/>
    </row>
    <row r="1141" spans="3:7">
      <c r="C1141" s="499"/>
      <c r="D1141" s="573"/>
      <c r="E1141" s="574"/>
      <c r="F1141" s="574"/>
      <c r="G1141" s="507"/>
    </row>
    <row r="1142" spans="3:7">
      <c r="C1142" s="499"/>
      <c r="D1142" s="573"/>
      <c r="E1142" s="574"/>
      <c r="F1142" s="574"/>
      <c r="G1142" s="507"/>
    </row>
    <row r="1143" spans="3:7">
      <c r="C1143" s="499"/>
      <c r="D1143" s="573"/>
      <c r="E1143" s="574"/>
      <c r="F1143" s="574"/>
      <c r="G1143" s="507"/>
    </row>
    <row r="1144" spans="3:7">
      <c r="C1144" s="499"/>
      <c r="D1144" s="573"/>
      <c r="E1144" s="574"/>
      <c r="F1144" s="574"/>
      <c r="G1144" s="507"/>
    </row>
    <row r="1145" spans="3:7">
      <c r="C1145" s="499"/>
      <c r="D1145" s="573"/>
      <c r="E1145" s="574"/>
      <c r="F1145" s="574"/>
      <c r="G1145" s="507"/>
    </row>
    <row r="1146" spans="3:7">
      <c r="C1146" s="499"/>
      <c r="D1146" s="573"/>
      <c r="E1146" s="574"/>
      <c r="F1146" s="574"/>
      <c r="G1146" s="507"/>
    </row>
    <row r="1147" spans="3:7">
      <c r="C1147" s="499"/>
      <c r="D1147" s="573"/>
      <c r="E1147" s="574"/>
      <c r="F1147" s="574"/>
      <c r="G1147" s="507"/>
    </row>
    <row r="1148" spans="3:7">
      <c r="C1148" s="499"/>
      <c r="D1148" s="573"/>
      <c r="E1148" s="574"/>
      <c r="F1148" s="574"/>
      <c r="G1148" s="507"/>
    </row>
    <row r="1149" spans="3:7">
      <c r="C1149" s="499"/>
      <c r="D1149" s="573"/>
      <c r="E1149" s="574"/>
      <c r="F1149" s="574"/>
      <c r="G1149" s="507"/>
    </row>
    <row r="1150" spans="3:7">
      <c r="C1150" s="499"/>
      <c r="D1150" s="573"/>
      <c r="E1150" s="574"/>
      <c r="F1150" s="574"/>
      <c r="G1150" s="507"/>
    </row>
    <row r="1151" spans="3:7">
      <c r="C1151" s="499"/>
      <c r="D1151" s="573"/>
      <c r="E1151" s="574"/>
      <c r="F1151" s="574"/>
      <c r="G1151" s="507"/>
    </row>
    <row r="1152" spans="3:7">
      <c r="C1152" s="499"/>
      <c r="D1152" s="573"/>
      <c r="E1152" s="574"/>
      <c r="F1152" s="574"/>
      <c r="G1152" s="507"/>
    </row>
    <row r="1153" spans="3:7">
      <c r="C1153" s="499"/>
      <c r="D1153" s="573"/>
      <c r="E1153" s="574"/>
      <c r="F1153" s="574"/>
      <c r="G1153" s="507"/>
    </row>
    <row r="1154" spans="3:7">
      <c r="C1154" s="499"/>
      <c r="D1154" s="573"/>
      <c r="E1154" s="574"/>
      <c r="F1154" s="574"/>
      <c r="G1154" s="507"/>
    </row>
    <row r="1155" spans="3:7">
      <c r="C1155" s="499"/>
      <c r="D1155" s="573"/>
      <c r="E1155" s="574"/>
      <c r="F1155" s="574"/>
      <c r="G1155" s="507"/>
    </row>
    <row r="1156" spans="3:7">
      <c r="C1156" s="499"/>
      <c r="D1156" s="573"/>
      <c r="E1156" s="574"/>
      <c r="F1156" s="574"/>
      <c r="G1156" s="507"/>
    </row>
    <row r="1157" spans="3:7">
      <c r="C1157" s="499"/>
      <c r="D1157" s="573"/>
      <c r="E1157" s="574"/>
      <c r="F1157" s="574"/>
      <c r="G1157" s="507"/>
    </row>
    <row r="1158" spans="3:7">
      <c r="C1158" s="499"/>
      <c r="D1158" s="573"/>
      <c r="E1158" s="574"/>
      <c r="F1158" s="574"/>
      <c r="G1158" s="507"/>
    </row>
    <row r="1159" spans="3:7">
      <c r="C1159" s="499"/>
      <c r="D1159" s="573"/>
      <c r="E1159" s="574"/>
      <c r="F1159" s="574"/>
      <c r="G1159" s="507"/>
    </row>
    <row r="1160" spans="3:7">
      <c r="C1160" s="499"/>
      <c r="D1160" s="573"/>
      <c r="E1160" s="574"/>
      <c r="F1160" s="574"/>
      <c r="G1160" s="507"/>
    </row>
    <row r="1161" spans="3:7">
      <c r="C1161" s="499"/>
      <c r="D1161" s="573"/>
      <c r="E1161" s="574"/>
      <c r="F1161" s="574"/>
      <c r="G1161" s="507"/>
    </row>
    <row r="1162" spans="3:7">
      <c r="C1162" s="499"/>
      <c r="D1162" s="573"/>
      <c r="E1162" s="574"/>
      <c r="F1162" s="574"/>
      <c r="G1162" s="507"/>
    </row>
    <row r="1163" spans="3:7">
      <c r="C1163" s="499"/>
      <c r="D1163" s="573"/>
      <c r="E1163" s="574"/>
      <c r="F1163" s="574"/>
      <c r="G1163" s="507"/>
    </row>
    <row r="1164" spans="3:7">
      <c r="C1164" s="499"/>
      <c r="D1164" s="573"/>
      <c r="E1164" s="574"/>
      <c r="F1164" s="574"/>
      <c r="G1164" s="507"/>
    </row>
    <row r="1165" spans="3:7">
      <c r="C1165" s="499"/>
      <c r="D1165" s="573"/>
      <c r="E1165" s="574"/>
      <c r="F1165" s="574"/>
      <c r="G1165" s="507"/>
    </row>
    <row r="1166" spans="3:7">
      <c r="C1166" s="499"/>
      <c r="D1166" s="573"/>
      <c r="E1166" s="574"/>
      <c r="F1166" s="574"/>
      <c r="G1166" s="507"/>
    </row>
    <row r="1167" spans="3:7">
      <c r="C1167" s="499"/>
      <c r="D1167" s="573"/>
      <c r="E1167" s="574"/>
      <c r="F1167" s="574"/>
      <c r="G1167" s="507"/>
    </row>
    <row r="1168" spans="3:7">
      <c r="C1168" s="499"/>
      <c r="D1168" s="573"/>
      <c r="E1168" s="574"/>
      <c r="F1168" s="574"/>
      <c r="G1168" s="507"/>
    </row>
    <row r="1169" spans="3:7">
      <c r="C1169" s="499"/>
      <c r="D1169" s="573"/>
      <c r="E1169" s="574"/>
      <c r="F1169" s="574"/>
      <c r="G1169" s="507"/>
    </row>
    <row r="1170" spans="3:7">
      <c r="C1170" s="499"/>
      <c r="D1170" s="573"/>
      <c r="E1170" s="574"/>
      <c r="F1170" s="574"/>
      <c r="G1170" s="507"/>
    </row>
    <row r="1171" spans="3:7">
      <c r="C1171" s="499"/>
      <c r="D1171" s="573"/>
      <c r="E1171" s="574"/>
      <c r="F1171" s="574"/>
      <c r="G1171" s="507"/>
    </row>
    <row r="1172" spans="3:7">
      <c r="C1172" s="499"/>
      <c r="D1172" s="573"/>
      <c r="E1172" s="574"/>
      <c r="F1172" s="574"/>
      <c r="G1172" s="507"/>
    </row>
    <row r="1173" spans="3:7">
      <c r="C1173" s="499"/>
      <c r="D1173" s="573"/>
      <c r="E1173" s="574"/>
      <c r="F1173" s="574"/>
      <c r="G1173" s="507"/>
    </row>
    <row r="1174" spans="3:7">
      <c r="C1174" s="499"/>
      <c r="D1174" s="573"/>
      <c r="E1174" s="574"/>
      <c r="F1174" s="574"/>
      <c r="G1174" s="507"/>
    </row>
    <row r="1175" spans="3:7">
      <c r="C1175" s="499"/>
      <c r="D1175" s="573"/>
      <c r="E1175" s="574"/>
      <c r="F1175" s="574"/>
      <c r="G1175" s="507"/>
    </row>
    <row r="1176" spans="3:7">
      <c r="C1176" s="499"/>
      <c r="D1176" s="573"/>
      <c r="E1176" s="574"/>
      <c r="F1176" s="574"/>
      <c r="G1176" s="507"/>
    </row>
    <row r="1177" spans="3:7">
      <c r="C1177" s="499"/>
      <c r="D1177" s="573"/>
      <c r="E1177" s="574"/>
      <c r="F1177" s="574"/>
      <c r="G1177" s="507"/>
    </row>
    <row r="1178" spans="3:7">
      <c r="C1178" s="499"/>
      <c r="D1178" s="573"/>
      <c r="E1178" s="574"/>
      <c r="F1178" s="574"/>
      <c r="G1178" s="507"/>
    </row>
    <row r="1179" spans="3:7">
      <c r="C1179" s="499"/>
      <c r="D1179" s="573"/>
      <c r="E1179" s="574"/>
      <c r="F1179" s="574"/>
      <c r="G1179" s="507"/>
    </row>
    <row r="1180" spans="3:7">
      <c r="C1180" s="499"/>
      <c r="D1180" s="573"/>
      <c r="E1180" s="574"/>
      <c r="F1180" s="574"/>
      <c r="G1180" s="507"/>
    </row>
    <row r="1181" spans="3:7">
      <c r="C1181" s="499"/>
      <c r="D1181" s="573"/>
      <c r="E1181" s="574"/>
      <c r="F1181" s="574"/>
      <c r="G1181" s="507"/>
    </row>
    <row r="1182" spans="3:7">
      <c r="C1182" s="499"/>
      <c r="D1182" s="573"/>
      <c r="E1182" s="574"/>
      <c r="F1182" s="574"/>
      <c r="G1182" s="507"/>
    </row>
    <row r="1183" spans="3:7">
      <c r="C1183" s="499"/>
      <c r="D1183" s="573"/>
      <c r="E1183" s="574"/>
      <c r="F1183" s="574"/>
      <c r="G1183" s="507"/>
    </row>
    <row r="1184" spans="3:7">
      <c r="C1184" s="499"/>
      <c r="D1184" s="573"/>
      <c r="E1184" s="574"/>
      <c r="F1184" s="574"/>
      <c r="G1184" s="507"/>
    </row>
    <row r="1185" spans="3:7">
      <c r="C1185" s="499"/>
      <c r="D1185" s="573"/>
      <c r="E1185" s="574"/>
      <c r="F1185" s="574"/>
      <c r="G1185" s="507"/>
    </row>
    <row r="1186" spans="3:7">
      <c r="C1186" s="499"/>
      <c r="D1186" s="573"/>
      <c r="E1186" s="574"/>
      <c r="F1186" s="574"/>
      <c r="G1186" s="507"/>
    </row>
    <row r="1187" spans="3:7">
      <c r="C1187" s="499"/>
      <c r="D1187" s="573"/>
      <c r="E1187" s="574"/>
      <c r="F1187" s="574"/>
      <c r="G1187" s="507"/>
    </row>
    <row r="1188" spans="3:7">
      <c r="C1188" s="499"/>
      <c r="D1188" s="573"/>
      <c r="E1188" s="574"/>
      <c r="F1188" s="574"/>
      <c r="G1188" s="507"/>
    </row>
    <row r="1189" spans="3:7">
      <c r="C1189" s="499"/>
      <c r="D1189" s="573"/>
      <c r="E1189" s="574"/>
      <c r="F1189" s="574"/>
      <c r="G1189" s="507"/>
    </row>
    <row r="1190" spans="3:7">
      <c r="C1190" s="499"/>
      <c r="D1190" s="573"/>
      <c r="E1190" s="574"/>
      <c r="F1190" s="574"/>
      <c r="G1190" s="507"/>
    </row>
    <row r="1191" spans="3:7">
      <c r="C1191" s="499"/>
      <c r="D1191" s="573"/>
      <c r="E1191" s="574"/>
      <c r="F1191" s="574"/>
      <c r="G1191" s="507"/>
    </row>
    <row r="1192" spans="3:7">
      <c r="C1192" s="499"/>
      <c r="D1192" s="573"/>
      <c r="E1192" s="574"/>
      <c r="F1192" s="574"/>
      <c r="G1192" s="507"/>
    </row>
    <row r="1193" spans="3:7">
      <c r="C1193" s="499"/>
      <c r="D1193" s="573"/>
      <c r="E1193" s="574"/>
      <c r="F1193" s="574"/>
      <c r="G1193" s="507"/>
    </row>
    <row r="1194" spans="3:7">
      <c r="C1194" s="499"/>
      <c r="D1194" s="573"/>
      <c r="E1194" s="574"/>
      <c r="F1194" s="574"/>
      <c r="G1194" s="507"/>
    </row>
    <row r="1195" spans="3:7">
      <c r="C1195" s="499"/>
      <c r="D1195" s="573"/>
      <c r="E1195" s="574"/>
      <c r="F1195" s="574"/>
      <c r="G1195" s="507"/>
    </row>
    <row r="1196" spans="3:7">
      <c r="C1196" s="499"/>
      <c r="D1196" s="573"/>
      <c r="E1196" s="574"/>
      <c r="F1196" s="574"/>
      <c r="G1196" s="507"/>
    </row>
    <row r="1197" spans="3:7">
      <c r="C1197" s="499"/>
      <c r="D1197" s="573"/>
      <c r="E1197" s="574"/>
      <c r="F1197" s="574"/>
      <c r="G1197" s="507"/>
    </row>
    <row r="1198" spans="3:7">
      <c r="C1198" s="499"/>
      <c r="D1198" s="573"/>
      <c r="E1198" s="574"/>
      <c r="F1198" s="574"/>
      <c r="G1198" s="507"/>
    </row>
    <row r="1199" spans="3:7">
      <c r="C1199" s="499"/>
      <c r="D1199" s="573"/>
      <c r="E1199" s="574"/>
      <c r="F1199" s="574"/>
      <c r="G1199" s="507"/>
    </row>
    <row r="1200" spans="3:7">
      <c r="C1200" s="499"/>
      <c r="D1200" s="573"/>
      <c r="E1200" s="574"/>
      <c r="F1200" s="574"/>
      <c r="G1200" s="507"/>
    </row>
    <row r="1201" spans="3:7">
      <c r="C1201" s="499"/>
      <c r="D1201" s="573"/>
      <c r="E1201" s="574"/>
      <c r="F1201" s="574"/>
      <c r="G1201" s="507"/>
    </row>
    <row r="1202" spans="3:7">
      <c r="C1202" s="499"/>
      <c r="D1202" s="573"/>
      <c r="E1202" s="574"/>
      <c r="F1202" s="574"/>
      <c r="G1202" s="507"/>
    </row>
    <row r="1203" spans="3:7">
      <c r="C1203" s="499"/>
      <c r="D1203" s="573"/>
      <c r="E1203" s="574"/>
      <c r="F1203" s="574"/>
      <c r="G1203" s="507"/>
    </row>
  </sheetData>
  <mergeCells count="1">
    <mergeCell ref="C4:D4"/>
  </mergeCells>
  <pageMargins left="0.7" right="0.7" top="0.75" bottom="0.75" header="0.3" footer="0.3"/>
  <pageSetup paperSize="9" scale="8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7F56-C3FF-4D04-ADA3-2C2559D1DD51}">
  <sheetPr>
    <pageSetUpPr fitToPage="1"/>
  </sheetPr>
  <dimension ref="A1:G1188"/>
  <sheetViews>
    <sheetView view="pageBreakPreview" zoomScaleNormal="100" zoomScaleSheetLayoutView="100" workbookViewId="0">
      <selection activeCell="D142" sqref="D142:D150"/>
    </sheetView>
  </sheetViews>
  <sheetFormatPr defaultRowHeight="14.4"/>
  <cols>
    <col min="1" max="1" width="9.7109375" style="499" customWidth="1"/>
    <col min="2" max="2" width="96.28515625" style="499" customWidth="1"/>
    <col min="3" max="3" width="8.42578125" style="501" customWidth="1"/>
    <col min="4" max="4" width="10.140625" style="501" bestFit="1" customWidth="1"/>
    <col min="5" max="5" width="18.140625" style="503" bestFit="1" customWidth="1"/>
    <col min="6" max="6" width="19.7109375" style="503" customWidth="1"/>
    <col min="7" max="7" width="18.85546875" style="504" customWidth="1"/>
    <col min="8" max="249" width="9.140625" style="501"/>
    <col min="250" max="250" width="9.7109375" style="501" customWidth="1"/>
    <col min="251" max="251" width="96.28515625" style="501" customWidth="1"/>
    <col min="252" max="252" width="8.42578125" style="501" customWidth="1"/>
    <col min="253" max="253" width="10.140625" style="501" bestFit="1" customWidth="1"/>
    <col min="254" max="254" width="15" style="501" customWidth="1"/>
    <col min="255" max="255" width="19.7109375" style="501" customWidth="1"/>
    <col min="256" max="256" width="18.85546875" style="501" customWidth="1"/>
    <col min="257" max="257" width="15" style="501" customWidth="1"/>
    <col min="258" max="258" width="19.7109375" style="501" customWidth="1"/>
    <col min="259" max="259" width="13.28515625" style="501" customWidth="1"/>
    <col min="260" max="260" width="11.7109375" style="501" bestFit="1" customWidth="1"/>
    <col min="261" max="261" width="15.42578125" style="501" bestFit="1" customWidth="1"/>
    <col min="262" max="505" width="9.140625" style="501"/>
    <col min="506" max="506" width="9.7109375" style="501" customWidth="1"/>
    <col min="507" max="507" width="96.28515625" style="501" customWidth="1"/>
    <col min="508" max="508" width="8.42578125" style="501" customWidth="1"/>
    <col min="509" max="509" width="10.140625" style="501" bestFit="1" customWidth="1"/>
    <col min="510" max="510" width="15" style="501" customWidth="1"/>
    <col min="511" max="511" width="19.7109375" style="501" customWidth="1"/>
    <col min="512" max="512" width="18.85546875" style="501" customWidth="1"/>
    <col min="513" max="513" width="15" style="501" customWidth="1"/>
    <col min="514" max="514" width="19.7109375" style="501" customWidth="1"/>
    <col min="515" max="515" width="13.28515625" style="501" customWidth="1"/>
    <col min="516" max="516" width="11.7109375" style="501" bestFit="1" customWidth="1"/>
    <col min="517" max="517" width="15.42578125" style="501" bestFit="1" customWidth="1"/>
    <col min="518" max="761" width="9.140625" style="501"/>
    <col min="762" max="762" width="9.7109375" style="501" customWidth="1"/>
    <col min="763" max="763" width="96.28515625" style="501" customWidth="1"/>
    <col min="764" max="764" width="8.42578125" style="501" customWidth="1"/>
    <col min="765" max="765" width="10.140625" style="501" bestFit="1" customWidth="1"/>
    <col min="766" max="766" width="15" style="501" customWidth="1"/>
    <col min="767" max="767" width="19.7109375" style="501" customWidth="1"/>
    <col min="768" max="768" width="18.85546875" style="501" customWidth="1"/>
    <col min="769" max="769" width="15" style="501" customWidth="1"/>
    <col min="770" max="770" width="19.7109375" style="501" customWidth="1"/>
    <col min="771" max="771" width="13.28515625" style="501" customWidth="1"/>
    <col min="772" max="772" width="11.7109375" style="501" bestFit="1" customWidth="1"/>
    <col min="773" max="773" width="15.42578125" style="501" bestFit="1" customWidth="1"/>
    <col min="774" max="1017" width="9.140625" style="501"/>
    <col min="1018" max="1018" width="9.7109375" style="501" customWidth="1"/>
    <col min="1019" max="1019" width="96.28515625" style="501" customWidth="1"/>
    <col min="1020" max="1020" width="8.42578125" style="501" customWidth="1"/>
    <col min="1021" max="1021" width="10.140625" style="501" bestFit="1" customWidth="1"/>
    <col min="1022" max="1022" width="15" style="501" customWidth="1"/>
    <col min="1023" max="1023" width="19.7109375" style="501" customWidth="1"/>
    <col min="1024" max="1024" width="18.85546875" style="501" customWidth="1"/>
    <col min="1025" max="1025" width="15" style="501" customWidth="1"/>
    <col min="1026" max="1026" width="19.7109375" style="501" customWidth="1"/>
    <col min="1027" max="1027" width="13.28515625" style="501" customWidth="1"/>
    <col min="1028" max="1028" width="11.7109375" style="501" bestFit="1" customWidth="1"/>
    <col min="1029" max="1029" width="15.42578125" style="501" bestFit="1" customWidth="1"/>
    <col min="1030" max="1273" width="9.140625" style="501"/>
    <col min="1274" max="1274" width="9.7109375" style="501" customWidth="1"/>
    <col min="1275" max="1275" width="96.28515625" style="501" customWidth="1"/>
    <col min="1276" max="1276" width="8.42578125" style="501" customWidth="1"/>
    <col min="1277" max="1277" width="10.140625" style="501" bestFit="1" customWidth="1"/>
    <col min="1278" max="1278" width="15" style="501" customWidth="1"/>
    <col min="1279" max="1279" width="19.7109375" style="501" customWidth="1"/>
    <col min="1280" max="1280" width="18.85546875" style="501" customWidth="1"/>
    <col min="1281" max="1281" width="15" style="501" customWidth="1"/>
    <col min="1282" max="1282" width="19.7109375" style="501" customWidth="1"/>
    <col min="1283" max="1283" width="13.28515625" style="501" customWidth="1"/>
    <col min="1284" max="1284" width="11.7109375" style="501" bestFit="1" customWidth="1"/>
    <col min="1285" max="1285" width="15.42578125" style="501" bestFit="1" customWidth="1"/>
    <col min="1286" max="1529" width="9.140625" style="501"/>
    <col min="1530" max="1530" width="9.7109375" style="501" customWidth="1"/>
    <col min="1531" max="1531" width="96.28515625" style="501" customWidth="1"/>
    <col min="1532" max="1532" width="8.42578125" style="501" customWidth="1"/>
    <col min="1533" max="1533" width="10.140625" style="501" bestFit="1" customWidth="1"/>
    <col min="1534" max="1534" width="15" style="501" customWidth="1"/>
    <col min="1535" max="1535" width="19.7109375" style="501" customWidth="1"/>
    <col min="1536" max="1536" width="18.85546875" style="501" customWidth="1"/>
    <col min="1537" max="1537" width="15" style="501" customWidth="1"/>
    <col min="1538" max="1538" width="19.7109375" style="501" customWidth="1"/>
    <col min="1539" max="1539" width="13.28515625" style="501" customWidth="1"/>
    <col min="1540" max="1540" width="11.7109375" style="501" bestFit="1" customWidth="1"/>
    <col min="1541" max="1541" width="15.42578125" style="501" bestFit="1" customWidth="1"/>
    <col min="1542" max="1785" width="9.140625" style="501"/>
    <col min="1786" max="1786" width="9.7109375" style="501" customWidth="1"/>
    <col min="1787" max="1787" width="96.28515625" style="501" customWidth="1"/>
    <col min="1788" max="1788" width="8.42578125" style="501" customWidth="1"/>
    <col min="1789" max="1789" width="10.140625" style="501" bestFit="1" customWidth="1"/>
    <col min="1790" max="1790" width="15" style="501" customWidth="1"/>
    <col min="1791" max="1791" width="19.7109375" style="501" customWidth="1"/>
    <col min="1792" max="1792" width="18.85546875" style="501" customWidth="1"/>
    <col min="1793" max="1793" width="15" style="501" customWidth="1"/>
    <col min="1794" max="1794" width="19.7109375" style="501" customWidth="1"/>
    <col min="1795" max="1795" width="13.28515625" style="501" customWidth="1"/>
    <col min="1796" max="1796" width="11.7109375" style="501" bestFit="1" customWidth="1"/>
    <col min="1797" max="1797" width="15.42578125" style="501" bestFit="1" customWidth="1"/>
    <col min="1798" max="2041" width="9.140625" style="501"/>
    <col min="2042" max="2042" width="9.7109375" style="501" customWidth="1"/>
    <col min="2043" max="2043" width="96.28515625" style="501" customWidth="1"/>
    <col min="2044" max="2044" width="8.42578125" style="501" customWidth="1"/>
    <col min="2045" max="2045" width="10.140625" style="501" bestFit="1" customWidth="1"/>
    <col min="2046" max="2046" width="15" style="501" customWidth="1"/>
    <col min="2047" max="2047" width="19.7109375" style="501" customWidth="1"/>
    <col min="2048" max="2048" width="18.85546875" style="501" customWidth="1"/>
    <col min="2049" max="2049" width="15" style="501" customWidth="1"/>
    <col min="2050" max="2050" width="19.7109375" style="501" customWidth="1"/>
    <col min="2051" max="2051" width="13.28515625" style="501" customWidth="1"/>
    <col min="2052" max="2052" width="11.7109375" style="501" bestFit="1" customWidth="1"/>
    <col min="2053" max="2053" width="15.42578125" style="501" bestFit="1" customWidth="1"/>
    <col min="2054" max="2297" width="9.140625" style="501"/>
    <col min="2298" max="2298" width="9.7109375" style="501" customWidth="1"/>
    <col min="2299" max="2299" width="96.28515625" style="501" customWidth="1"/>
    <col min="2300" max="2300" width="8.42578125" style="501" customWidth="1"/>
    <col min="2301" max="2301" width="10.140625" style="501" bestFit="1" customWidth="1"/>
    <col min="2302" max="2302" width="15" style="501" customWidth="1"/>
    <col min="2303" max="2303" width="19.7109375" style="501" customWidth="1"/>
    <col min="2304" max="2304" width="18.85546875" style="501" customWidth="1"/>
    <col min="2305" max="2305" width="15" style="501" customWidth="1"/>
    <col min="2306" max="2306" width="19.7109375" style="501" customWidth="1"/>
    <col min="2307" max="2307" width="13.28515625" style="501" customWidth="1"/>
    <col min="2308" max="2308" width="11.7109375" style="501" bestFit="1" customWidth="1"/>
    <col min="2309" max="2309" width="15.42578125" style="501" bestFit="1" customWidth="1"/>
    <col min="2310" max="2553" width="9.140625" style="501"/>
    <col min="2554" max="2554" width="9.7109375" style="501" customWidth="1"/>
    <col min="2555" max="2555" width="96.28515625" style="501" customWidth="1"/>
    <col min="2556" max="2556" width="8.42578125" style="501" customWidth="1"/>
    <col min="2557" max="2557" width="10.140625" style="501" bestFit="1" customWidth="1"/>
    <col min="2558" max="2558" width="15" style="501" customWidth="1"/>
    <col min="2559" max="2559" width="19.7109375" style="501" customWidth="1"/>
    <col min="2560" max="2560" width="18.85546875" style="501" customWidth="1"/>
    <col min="2561" max="2561" width="15" style="501" customWidth="1"/>
    <col min="2562" max="2562" width="19.7109375" style="501" customWidth="1"/>
    <col min="2563" max="2563" width="13.28515625" style="501" customWidth="1"/>
    <col min="2564" max="2564" width="11.7109375" style="501" bestFit="1" customWidth="1"/>
    <col min="2565" max="2565" width="15.42578125" style="501" bestFit="1" customWidth="1"/>
    <col min="2566" max="2809" width="9.140625" style="501"/>
    <col min="2810" max="2810" width="9.7109375" style="501" customWidth="1"/>
    <col min="2811" max="2811" width="96.28515625" style="501" customWidth="1"/>
    <col min="2812" max="2812" width="8.42578125" style="501" customWidth="1"/>
    <col min="2813" max="2813" width="10.140625" style="501" bestFit="1" customWidth="1"/>
    <col min="2814" max="2814" width="15" style="501" customWidth="1"/>
    <col min="2815" max="2815" width="19.7109375" style="501" customWidth="1"/>
    <col min="2816" max="2816" width="18.85546875" style="501" customWidth="1"/>
    <col min="2817" max="2817" width="15" style="501" customWidth="1"/>
    <col min="2818" max="2818" width="19.7109375" style="501" customWidth="1"/>
    <col min="2819" max="2819" width="13.28515625" style="501" customWidth="1"/>
    <col min="2820" max="2820" width="11.7109375" style="501" bestFit="1" customWidth="1"/>
    <col min="2821" max="2821" width="15.42578125" style="501" bestFit="1" customWidth="1"/>
    <col min="2822" max="3065" width="9.140625" style="501"/>
    <col min="3066" max="3066" width="9.7109375" style="501" customWidth="1"/>
    <col min="3067" max="3067" width="96.28515625" style="501" customWidth="1"/>
    <col min="3068" max="3068" width="8.42578125" style="501" customWidth="1"/>
    <col min="3069" max="3069" width="10.140625" style="501" bestFit="1" customWidth="1"/>
    <col min="3070" max="3070" width="15" style="501" customWidth="1"/>
    <col min="3071" max="3071" width="19.7109375" style="501" customWidth="1"/>
    <col min="3072" max="3072" width="18.85546875" style="501" customWidth="1"/>
    <col min="3073" max="3073" width="15" style="501" customWidth="1"/>
    <col min="3074" max="3074" width="19.7109375" style="501" customWidth="1"/>
    <col min="3075" max="3075" width="13.28515625" style="501" customWidth="1"/>
    <col min="3076" max="3076" width="11.7109375" style="501" bestFit="1" customWidth="1"/>
    <col min="3077" max="3077" width="15.42578125" style="501" bestFit="1" customWidth="1"/>
    <col min="3078" max="3321" width="9.140625" style="501"/>
    <col min="3322" max="3322" width="9.7109375" style="501" customWidth="1"/>
    <col min="3323" max="3323" width="96.28515625" style="501" customWidth="1"/>
    <col min="3324" max="3324" width="8.42578125" style="501" customWidth="1"/>
    <col min="3325" max="3325" width="10.140625" style="501" bestFit="1" customWidth="1"/>
    <col min="3326" max="3326" width="15" style="501" customWidth="1"/>
    <col min="3327" max="3327" width="19.7109375" style="501" customWidth="1"/>
    <col min="3328" max="3328" width="18.85546875" style="501" customWidth="1"/>
    <col min="3329" max="3329" width="15" style="501" customWidth="1"/>
    <col min="3330" max="3330" width="19.7109375" style="501" customWidth="1"/>
    <col min="3331" max="3331" width="13.28515625" style="501" customWidth="1"/>
    <col min="3332" max="3332" width="11.7109375" style="501" bestFit="1" customWidth="1"/>
    <col min="3333" max="3333" width="15.42578125" style="501" bestFit="1" customWidth="1"/>
    <col min="3334" max="3577" width="9.140625" style="501"/>
    <col min="3578" max="3578" width="9.7109375" style="501" customWidth="1"/>
    <col min="3579" max="3579" width="96.28515625" style="501" customWidth="1"/>
    <col min="3580" max="3580" width="8.42578125" style="501" customWidth="1"/>
    <col min="3581" max="3581" width="10.140625" style="501" bestFit="1" customWidth="1"/>
    <col min="3582" max="3582" width="15" style="501" customWidth="1"/>
    <col min="3583" max="3583" width="19.7109375" style="501" customWidth="1"/>
    <col min="3584" max="3584" width="18.85546875" style="501" customWidth="1"/>
    <col min="3585" max="3585" width="15" style="501" customWidth="1"/>
    <col min="3586" max="3586" width="19.7109375" style="501" customWidth="1"/>
    <col min="3587" max="3587" width="13.28515625" style="501" customWidth="1"/>
    <col min="3588" max="3588" width="11.7109375" style="501" bestFit="1" customWidth="1"/>
    <col min="3589" max="3589" width="15.42578125" style="501" bestFit="1" customWidth="1"/>
    <col min="3590" max="3833" width="9.140625" style="501"/>
    <col min="3834" max="3834" width="9.7109375" style="501" customWidth="1"/>
    <col min="3835" max="3835" width="96.28515625" style="501" customWidth="1"/>
    <col min="3836" max="3836" width="8.42578125" style="501" customWidth="1"/>
    <col min="3837" max="3837" width="10.140625" style="501" bestFit="1" customWidth="1"/>
    <col min="3838" max="3838" width="15" style="501" customWidth="1"/>
    <col min="3839" max="3839" width="19.7109375" style="501" customWidth="1"/>
    <col min="3840" max="3840" width="18.85546875" style="501" customWidth="1"/>
    <col min="3841" max="3841" width="15" style="501" customWidth="1"/>
    <col min="3842" max="3842" width="19.7109375" style="501" customWidth="1"/>
    <col min="3843" max="3843" width="13.28515625" style="501" customWidth="1"/>
    <col min="3844" max="3844" width="11.7109375" style="501" bestFit="1" customWidth="1"/>
    <col min="3845" max="3845" width="15.42578125" style="501" bestFit="1" customWidth="1"/>
    <col min="3846" max="4089" width="9.140625" style="501"/>
    <col min="4090" max="4090" width="9.7109375" style="501" customWidth="1"/>
    <col min="4091" max="4091" width="96.28515625" style="501" customWidth="1"/>
    <col min="4092" max="4092" width="8.42578125" style="501" customWidth="1"/>
    <col min="4093" max="4093" width="10.140625" style="501" bestFit="1" customWidth="1"/>
    <col min="4094" max="4094" width="15" style="501" customWidth="1"/>
    <col min="4095" max="4095" width="19.7109375" style="501" customWidth="1"/>
    <col min="4096" max="4096" width="18.85546875" style="501" customWidth="1"/>
    <col min="4097" max="4097" width="15" style="501" customWidth="1"/>
    <col min="4098" max="4098" width="19.7109375" style="501" customWidth="1"/>
    <col min="4099" max="4099" width="13.28515625" style="501" customWidth="1"/>
    <col min="4100" max="4100" width="11.7109375" style="501" bestFit="1" customWidth="1"/>
    <col min="4101" max="4101" width="15.42578125" style="501" bestFit="1" customWidth="1"/>
    <col min="4102" max="4345" width="9.140625" style="501"/>
    <col min="4346" max="4346" width="9.7109375" style="501" customWidth="1"/>
    <col min="4347" max="4347" width="96.28515625" style="501" customWidth="1"/>
    <col min="4348" max="4348" width="8.42578125" style="501" customWidth="1"/>
    <col min="4349" max="4349" width="10.140625" style="501" bestFit="1" customWidth="1"/>
    <col min="4350" max="4350" width="15" style="501" customWidth="1"/>
    <col min="4351" max="4351" width="19.7109375" style="501" customWidth="1"/>
    <col min="4352" max="4352" width="18.85546875" style="501" customWidth="1"/>
    <col min="4353" max="4353" width="15" style="501" customWidth="1"/>
    <col min="4354" max="4354" width="19.7109375" style="501" customWidth="1"/>
    <col min="4355" max="4355" width="13.28515625" style="501" customWidth="1"/>
    <col min="4356" max="4356" width="11.7109375" style="501" bestFit="1" customWidth="1"/>
    <col min="4357" max="4357" width="15.42578125" style="501" bestFit="1" customWidth="1"/>
    <col min="4358" max="4601" width="9.140625" style="501"/>
    <col min="4602" max="4602" width="9.7109375" style="501" customWidth="1"/>
    <col min="4603" max="4603" width="96.28515625" style="501" customWidth="1"/>
    <col min="4604" max="4604" width="8.42578125" style="501" customWidth="1"/>
    <col min="4605" max="4605" width="10.140625" style="501" bestFit="1" customWidth="1"/>
    <col min="4606" max="4606" width="15" style="501" customWidth="1"/>
    <col min="4607" max="4607" width="19.7109375" style="501" customWidth="1"/>
    <col min="4608" max="4608" width="18.85546875" style="501" customWidth="1"/>
    <col min="4609" max="4609" width="15" style="501" customWidth="1"/>
    <col min="4610" max="4610" width="19.7109375" style="501" customWidth="1"/>
    <col min="4611" max="4611" width="13.28515625" style="501" customWidth="1"/>
    <col min="4612" max="4612" width="11.7109375" style="501" bestFit="1" customWidth="1"/>
    <col min="4613" max="4613" width="15.42578125" style="501" bestFit="1" customWidth="1"/>
    <col min="4614" max="4857" width="9.140625" style="501"/>
    <col min="4858" max="4858" width="9.7109375" style="501" customWidth="1"/>
    <col min="4859" max="4859" width="96.28515625" style="501" customWidth="1"/>
    <col min="4860" max="4860" width="8.42578125" style="501" customWidth="1"/>
    <col min="4861" max="4861" width="10.140625" style="501" bestFit="1" customWidth="1"/>
    <col min="4862" max="4862" width="15" style="501" customWidth="1"/>
    <col min="4863" max="4863" width="19.7109375" style="501" customWidth="1"/>
    <col min="4864" max="4864" width="18.85546875" style="501" customWidth="1"/>
    <col min="4865" max="4865" width="15" style="501" customWidth="1"/>
    <col min="4866" max="4866" width="19.7109375" style="501" customWidth="1"/>
    <col min="4867" max="4867" width="13.28515625" style="501" customWidth="1"/>
    <col min="4868" max="4868" width="11.7109375" style="501" bestFit="1" customWidth="1"/>
    <col min="4869" max="4869" width="15.42578125" style="501" bestFit="1" customWidth="1"/>
    <col min="4870" max="5113" width="9.140625" style="501"/>
    <col min="5114" max="5114" width="9.7109375" style="501" customWidth="1"/>
    <col min="5115" max="5115" width="96.28515625" style="501" customWidth="1"/>
    <col min="5116" max="5116" width="8.42578125" style="501" customWidth="1"/>
    <col min="5117" max="5117" width="10.140625" style="501" bestFit="1" customWidth="1"/>
    <col min="5118" max="5118" width="15" style="501" customWidth="1"/>
    <col min="5119" max="5119" width="19.7109375" style="501" customWidth="1"/>
    <col min="5120" max="5120" width="18.85546875" style="501" customWidth="1"/>
    <col min="5121" max="5121" width="15" style="501" customWidth="1"/>
    <col min="5122" max="5122" width="19.7109375" style="501" customWidth="1"/>
    <col min="5123" max="5123" width="13.28515625" style="501" customWidth="1"/>
    <col min="5124" max="5124" width="11.7109375" style="501" bestFit="1" customWidth="1"/>
    <col min="5125" max="5125" width="15.42578125" style="501" bestFit="1" customWidth="1"/>
    <col min="5126" max="5369" width="9.140625" style="501"/>
    <col min="5370" max="5370" width="9.7109375" style="501" customWidth="1"/>
    <col min="5371" max="5371" width="96.28515625" style="501" customWidth="1"/>
    <col min="5372" max="5372" width="8.42578125" style="501" customWidth="1"/>
    <col min="5373" max="5373" width="10.140625" style="501" bestFit="1" customWidth="1"/>
    <col min="5374" max="5374" width="15" style="501" customWidth="1"/>
    <col min="5375" max="5375" width="19.7109375" style="501" customWidth="1"/>
    <col min="5376" max="5376" width="18.85546875" style="501" customWidth="1"/>
    <col min="5377" max="5377" width="15" style="501" customWidth="1"/>
    <col min="5378" max="5378" width="19.7109375" style="501" customWidth="1"/>
    <col min="5379" max="5379" width="13.28515625" style="501" customWidth="1"/>
    <col min="5380" max="5380" width="11.7109375" style="501" bestFit="1" customWidth="1"/>
    <col min="5381" max="5381" width="15.42578125" style="501" bestFit="1" customWidth="1"/>
    <col min="5382" max="5625" width="9.140625" style="501"/>
    <col min="5626" max="5626" width="9.7109375" style="501" customWidth="1"/>
    <col min="5627" max="5627" width="96.28515625" style="501" customWidth="1"/>
    <col min="5628" max="5628" width="8.42578125" style="501" customWidth="1"/>
    <col min="5629" max="5629" width="10.140625" style="501" bestFit="1" customWidth="1"/>
    <col min="5630" max="5630" width="15" style="501" customWidth="1"/>
    <col min="5631" max="5631" width="19.7109375" style="501" customWidth="1"/>
    <col min="5632" max="5632" width="18.85546875" style="501" customWidth="1"/>
    <col min="5633" max="5633" width="15" style="501" customWidth="1"/>
    <col min="5634" max="5634" width="19.7109375" style="501" customWidth="1"/>
    <col min="5635" max="5635" width="13.28515625" style="501" customWidth="1"/>
    <col min="5636" max="5636" width="11.7109375" style="501" bestFit="1" customWidth="1"/>
    <col min="5637" max="5637" width="15.42578125" style="501" bestFit="1" customWidth="1"/>
    <col min="5638" max="5881" width="9.140625" style="501"/>
    <col min="5882" max="5882" width="9.7109375" style="501" customWidth="1"/>
    <col min="5883" max="5883" width="96.28515625" style="501" customWidth="1"/>
    <col min="5884" max="5884" width="8.42578125" style="501" customWidth="1"/>
    <col min="5885" max="5885" width="10.140625" style="501" bestFit="1" customWidth="1"/>
    <col min="5886" max="5886" width="15" style="501" customWidth="1"/>
    <col min="5887" max="5887" width="19.7109375" style="501" customWidth="1"/>
    <col min="5888" max="5888" width="18.85546875" style="501" customWidth="1"/>
    <col min="5889" max="5889" width="15" style="501" customWidth="1"/>
    <col min="5890" max="5890" width="19.7109375" style="501" customWidth="1"/>
    <col min="5891" max="5891" width="13.28515625" style="501" customWidth="1"/>
    <col min="5892" max="5892" width="11.7109375" style="501" bestFit="1" customWidth="1"/>
    <col min="5893" max="5893" width="15.42578125" style="501" bestFit="1" customWidth="1"/>
    <col min="5894" max="6137" width="9.140625" style="501"/>
    <col min="6138" max="6138" width="9.7109375" style="501" customWidth="1"/>
    <col min="6139" max="6139" width="96.28515625" style="501" customWidth="1"/>
    <col min="6140" max="6140" width="8.42578125" style="501" customWidth="1"/>
    <col min="6141" max="6141" width="10.140625" style="501" bestFit="1" customWidth="1"/>
    <col min="6142" max="6142" width="15" style="501" customWidth="1"/>
    <col min="6143" max="6143" width="19.7109375" style="501" customWidth="1"/>
    <col min="6144" max="6144" width="18.85546875" style="501" customWidth="1"/>
    <col min="6145" max="6145" width="15" style="501" customWidth="1"/>
    <col min="6146" max="6146" width="19.7109375" style="501" customWidth="1"/>
    <col min="6147" max="6147" width="13.28515625" style="501" customWidth="1"/>
    <col min="6148" max="6148" width="11.7109375" style="501" bestFit="1" customWidth="1"/>
    <col min="6149" max="6149" width="15.42578125" style="501" bestFit="1" customWidth="1"/>
    <col min="6150" max="6393" width="9.140625" style="501"/>
    <col min="6394" max="6394" width="9.7109375" style="501" customWidth="1"/>
    <col min="6395" max="6395" width="96.28515625" style="501" customWidth="1"/>
    <col min="6396" max="6396" width="8.42578125" style="501" customWidth="1"/>
    <col min="6397" max="6397" width="10.140625" style="501" bestFit="1" customWidth="1"/>
    <col min="6398" max="6398" width="15" style="501" customWidth="1"/>
    <col min="6399" max="6399" width="19.7109375" style="501" customWidth="1"/>
    <col min="6400" max="6400" width="18.85546875" style="501" customWidth="1"/>
    <col min="6401" max="6401" width="15" style="501" customWidth="1"/>
    <col min="6402" max="6402" width="19.7109375" style="501" customWidth="1"/>
    <col min="6403" max="6403" width="13.28515625" style="501" customWidth="1"/>
    <col min="6404" max="6404" width="11.7109375" style="501" bestFit="1" customWidth="1"/>
    <col min="6405" max="6405" width="15.42578125" style="501" bestFit="1" customWidth="1"/>
    <col min="6406" max="6649" width="9.140625" style="501"/>
    <col min="6650" max="6650" width="9.7109375" style="501" customWidth="1"/>
    <col min="6651" max="6651" width="96.28515625" style="501" customWidth="1"/>
    <col min="6652" max="6652" width="8.42578125" style="501" customWidth="1"/>
    <col min="6653" max="6653" width="10.140625" style="501" bestFit="1" customWidth="1"/>
    <col min="6654" max="6654" width="15" style="501" customWidth="1"/>
    <col min="6655" max="6655" width="19.7109375" style="501" customWidth="1"/>
    <col min="6656" max="6656" width="18.85546875" style="501" customWidth="1"/>
    <col min="6657" max="6657" width="15" style="501" customWidth="1"/>
    <col min="6658" max="6658" width="19.7109375" style="501" customWidth="1"/>
    <col min="6659" max="6659" width="13.28515625" style="501" customWidth="1"/>
    <col min="6660" max="6660" width="11.7109375" style="501" bestFit="1" customWidth="1"/>
    <col min="6661" max="6661" width="15.42578125" style="501" bestFit="1" customWidth="1"/>
    <col min="6662" max="6905" width="9.140625" style="501"/>
    <col min="6906" max="6906" width="9.7109375" style="501" customWidth="1"/>
    <col min="6907" max="6907" width="96.28515625" style="501" customWidth="1"/>
    <col min="6908" max="6908" width="8.42578125" style="501" customWidth="1"/>
    <col min="6909" max="6909" width="10.140625" style="501" bestFit="1" customWidth="1"/>
    <col min="6910" max="6910" width="15" style="501" customWidth="1"/>
    <col min="6911" max="6911" width="19.7109375" style="501" customWidth="1"/>
    <col min="6912" max="6912" width="18.85546875" style="501" customWidth="1"/>
    <col min="6913" max="6913" width="15" style="501" customWidth="1"/>
    <col min="6914" max="6914" width="19.7109375" style="501" customWidth="1"/>
    <col min="6915" max="6915" width="13.28515625" style="501" customWidth="1"/>
    <col min="6916" max="6916" width="11.7109375" style="501" bestFit="1" customWidth="1"/>
    <col min="6917" max="6917" width="15.42578125" style="501" bestFit="1" customWidth="1"/>
    <col min="6918" max="7161" width="9.140625" style="501"/>
    <col min="7162" max="7162" width="9.7109375" style="501" customWidth="1"/>
    <col min="7163" max="7163" width="96.28515625" style="501" customWidth="1"/>
    <col min="7164" max="7164" width="8.42578125" style="501" customWidth="1"/>
    <col min="7165" max="7165" width="10.140625" style="501" bestFit="1" customWidth="1"/>
    <col min="7166" max="7166" width="15" style="501" customWidth="1"/>
    <col min="7167" max="7167" width="19.7109375" style="501" customWidth="1"/>
    <col min="7168" max="7168" width="18.85546875" style="501" customWidth="1"/>
    <col min="7169" max="7169" width="15" style="501" customWidth="1"/>
    <col min="7170" max="7170" width="19.7109375" style="501" customWidth="1"/>
    <col min="7171" max="7171" width="13.28515625" style="501" customWidth="1"/>
    <col min="7172" max="7172" width="11.7109375" style="501" bestFit="1" customWidth="1"/>
    <col min="7173" max="7173" width="15.42578125" style="501" bestFit="1" customWidth="1"/>
    <col min="7174" max="7417" width="9.140625" style="501"/>
    <col min="7418" max="7418" width="9.7109375" style="501" customWidth="1"/>
    <col min="7419" max="7419" width="96.28515625" style="501" customWidth="1"/>
    <col min="7420" max="7420" width="8.42578125" style="501" customWidth="1"/>
    <col min="7421" max="7421" width="10.140625" style="501" bestFit="1" customWidth="1"/>
    <col min="7422" max="7422" width="15" style="501" customWidth="1"/>
    <col min="7423" max="7423" width="19.7109375" style="501" customWidth="1"/>
    <col min="7424" max="7424" width="18.85546875" style="501" customWidth="1"/>
    <col min="7425" max="7425" width="15" style="501" customWidth="1"/>
    <col min="7426" max="7426" width="19.7109375" style="501" customWidth="1"/>
    <col min="7427" max="7427" width="13.28515625" style="501" customWidth="1"/>
    <col min="7428" max="7428" width="11.7109375" style="501" bestFit="1" customWidth="1"/>
    <col min="7429" max="7429" width="15.42578125" style="501" bestFit="1" customWidth="1"/>
    <col min="7430" max="7673" width="9.140625" style="501"/>
    <col min="7674" max="7674" width="9.7109375" style="501" customWidth="1"/>
    <col min="7675" max="7675" width="96.28515625" style="501" customWidth="1"/>
    <col min="7676" max="7676" width="8.42578125" style="501" customWidth="1"/>
    <col min="7677" max="7677" width="10.140625" style="501" bestFit="1" customWidth="1"/>
    <col min="7678" max="7678" width="15" style="501" customWidth="1"/>
    <col min="7679" max="7679" width="19.7109375" style="501" customWidth="1"/>
    <col min="7680" max="7680" width="18.85546875" style="501" customWidth="1"/>
    <col min="7681" max="7681" width="15" style="501" customWidth="1"/>
    <col min="7682" max="7682" width="19.7109375" style="501" customWidth="1"/>
    <col min="7683" max="7683" width="13.28515625" style="501" customWidth="1"/>
    <col min="7684" max="7684" width="11.7109375" style="501" bestFit="1" customWidth="1"/>
    <col min="7685" max="7685" width="15.42578125" style="501" bestFit="1" customWidth="1"/>
    <col min="7686" max="7929" width="9.140625" style="501"/>
    <col min="7930" max="7930" width="9.7109375" style="501" customWidth="1"/>
    <col min="7931" max="7931" width="96.28515625" style="501" customWidth="1"/>
    <col min="7932" max="7932" width="8.42578125" style="501" customWidth="1"/>
    <col min="7933" max="7933" width="10.140625" style="501" bestFit="1" customWidth="1"/>
    <col min="7934" max="7934" width="15" style="501" customWidth="1"/>
    <col min="7935" max="7935" width="19.7109375" style="501" customWidth="1"/>
    <col min="7936" max="7936" width="18.85546875" style="501" customWidth="1"/>
    <col min="7937" max="7937" width="15" style="501" customWidth="1"/>
    <col min="7938" max="7938" width="19.7109375" style="501" customWidth="1"/>
    <col min="7939" max="7939" width="13.28515625" style="501" customWidth="1"/>
    <col min="7940" max="7940" width="11.7109375" style="501" bestFit="1" customWidth="1"/>
    <col min="7941" max="7941" width="15.42578125" style="501" bestFit="1" customWidth="1"/>
    <col min="7942" max="8185" width="9.140625" style="501"/>
    <col min="8186" max="8186" width="9.7109375" style="501" customWidth="1"/>
    <col min="8187" max="8187" width="96.28515625" style="501" customWidth="1"/>
    <col min="8188" max="8188" width="8.42578125" style="501" customWidth="1"/>
    <col min="8189" max="8189" width="10.140625" style="501" bestFit="1" customWidth="1"/>
    <col min="8190" max="8190" width="15" style="501" customWidth="1"/>
    <col min="8191" max="8191" width="19.7109375" style="501" customWidth="1"/>
    <col min="8192" max="8192" width="18.85546875" style="501" customWidth="1"/>
    <col min="8193" max="8193" width="15" style="501" customWidth="1"/>
    <col min="8194" max="8194" width="19.7109375" style="501" customWidth="1"/>
    <col min="8195" max="8195" width="13.28515625" style="501" customWidth="1"/>
    <col min="8196" max="8196" width="11.7109375" style="501" bestFit="1" customWidth="1"/>
    <col min="8197" max="8197" width="15.42578125" style="501" bestFit="1" customWidth="1"/>
    <col min="8198" max="8441" width="9.140625" style="501"/>
    <col min="8442" max="8442" width="9.7109375" style="501" customWidth="1"/>
    <col min="8443" max="8443" width="96.28515625" style="501" customWidth="1"/>
    <col min="8444" max="8444" width="8.42578125" style="501" customWidth="1"/>
    <col min="8445" max="8445" width="10.140625" style="501" bestFit="1" customWidth="1"/>
    <col min="8446" max="8446" width="15" style="501" customWidth="1"/>
    <col min="8447" max="8447" width="19.7109375" style="501" customWidth="1"/>
    <col min="8448" max="8448" width="18.85546875" style="501" customWidth="1"/>
    <col min="8449" max="8449" width="15" style="501" customWidth="1"/>
    <col min="8450" max="8450" width="19.7109375" style="501" customWidth="1"/>
    <col min="8451" max="8451" width="13.28515625" style="501" customWidth="1"/>
    <col min="8452" max="8452" width="11.7109375" style="501" bestFit="1" customWidth="1"/>
    <col min="8453" max="8453" width="15.42578125" style="501" bestFit="1" customWidth="1"/>
    <col min="8454" max="8697" width="9.140625" style="501"/>
    <col min="8698" max="8698" width="9.7109375" style="501" customWidth="1"/>
    <col min="8699" max="8699" width="96.28515625" style="501" customWidth="1"/>
    <col min="8700" max="8700" width="8.42578125" style="501" customWidth="1"/>
    <col min="8701" max="8701" width="10.140625" style="501" bestFit="1" customWidth="1"/>
    <col min="8702" max="8702" width="15" style="501" customWidth="1"/>
    <col min="8703" max="8703" width="19.7109375" style="501" customWidth="1"/>
    <col min="8704" max="8704" width="18.85546875" style="501" customWidth="1"/>
    <col min="8705" max="8705" width="15" style="501" customWidth="1"/>
    <col min="8706" max="8706" width="19.7109375" style="501" customWidth="1"/>
    <col min="8707" max="8707" width="13.28515625" style="501" customWidth="1"/>
    <col min="8708" max="8708" width="11.7109375" style="501" bestFit="1" customWidth="1"/>
    <col min="8709" max="8709" width="15.42578125" style="501" bestFit="1" customWidth="1"/>
    <col min="8710" max="8953" width="9.140625" style="501"/>
    <col min="8954" max="8954" width="9.7109375" style="501" customWidth="1"/>
    <col min="8955" max="8955" width="96.28515625" style="501" customWidth="1"/>
    <col min="8956" max="8956" width="8.42578125" style="501" customWidth="1"/>
    <col min="8957" max="8957" width="10.140625" style="501" bestFit="1" customWidth="1"/>
    <col min="8958" max="8958" width="15" style="501" customWidth="1"/>
    <col min="8959" max="8959" width="19.7109375" style="501" customWidth="1"/>
    <col min="8960" max="8960" width="18.85546875" style="501" customWidth="1"/>
    <col min="8961" max="8961" width="15" style="501" customWidth="1"/>
    <col min="8962" max="8962" width="19.7109375" style="501" customWidth="1"/>
    <col min="8963" max="8963" width="13.28515625" style="501" customWidth="1"/>
    <col min="8964" max="8964" width="11.7109375" style="501" bestFit="1" customWidth="1"/>
    <col min="8965" max="8965" width="15.42578125" style="501" bestFit="1" customWidth="1"/>
    <col min="8966" max="9209" width="9.140625" style="501"/>
    <col min="9210" max="9210" width="9.7109375" style="501" customWidth="1"/>
    <col min="9211" max="9211" width="96.28515625" style="501" customWidth="1"/>
    <col min="9212" max="9212" width="8.42578125" style="501" customWidth="1"/>
    <col min="9213" max="9213" width="10.140625" style="501" bestFit="1" customWidth="1"/>
    <col min="9214" max="9214" width="15" style="501" customWidth="1"/>
    <col min="9215" max="9215" width="19.7109375" style="501" customWidth="1"/>
    <col min="9216" max="9216" width="18.85546875" style="501" customWidth="1"/>
    <col min="9217" max="9217" width="15" style="501" customWidth="1"/>
    <col min="9218" max="9218" width="19.7109375" style="501" customWidth="1"/>
    <col min="9219" max="9219" width="13.28515625" style="501" customWidth="1"/>
    <col min="9220" max="9220" width="11.7109375" style="501" bestFit="1" customWidth="1"/>
    <col min="9221" max="9221" width="15.42578125" style="501" bestFit="1" customWidth="1"/>
    <col min="9222" max="9465" width="9.140625" style="501"/>
    <col min="9466" max="9466" width="9.7109375" style="501" customWidth="1"/>
    <col min="9467" max="9467" width="96.28515625" style="501" customWidth="1"/>
    <col min="9468" max="9468" width="8.42578125" style="501" customWidth="1"/>
    <col min="9469" max="9469" width="10.140625" style="501" bestFit="1" customWidth="1"/>
    <col min="9470" max="9470" width="15" style="501" customWidth="1"/>
    <col min="9471" max="9471" width="19.7109375" style="501" customWidth="1"/>
    <col min="9472" max="9472" width="18.85546875" style="501" customWidth="1"/>
    <col min="9473" max="9473" width="15" style="501" customWidth="1"/>
    <col min="9474" max="9474" width="19.7109375" style="501" customWidth="1"/>
    <col min="9475" max="9475" width="13.28515625" style="501" customWidth="1"/>
    <col min="9476" max="9476" width="11.7109375" style="501" bestFit="1" customWidth="1"/>
    <col min="9477" max="9477" width="15.42578125" style="501" bestFit="1" customWidth="1"/>
    <col min="9478" max="9721" width="9.140625" style="501"/>
    <col min="9722" max="9722" width="9.7109375" style="501" customWidth="1"/>
    <col min="9723" max="9723" width="96.28515625" style="501" customWidth="1"/>
    <col min="9724" max="9724" width="8.42578125" style="501" customWidth="1"/>
    <col min="9725" max="9725" width="10.140625" style="501" bestFit="1" customWidth="1"/>
    <col min="9726" max="9726" width="15" style="501" customWidth="1"/>
    <col min="9727" max="9727" width="19.7109375" style="501" customWidth="1"/>
    <col min="9728" max="9728" width="18.85546875" style="501" customWidth="1"/>
    <col min="9729" max="9729" width="15" style="501" customWidth="1"/>
    <col min="9730" max="9730" width="19.7109375" style="501" customWidth="1"/>
    <col min="9731" max="9731" width="13.28515625" style="501" customWidth="1"/>
    <col min="9732" max="9732" width="11.7109375" style="501" bestFit="1" customWidth="1"/>
    <col min="9733" max="9733" width="15.42578125" style="501" bestFit="1" customWidth="1"/>
    <col min="9734" max="9977" width="9.140625" style="501"/>
    <col min="9978" max="9978" width="9.7109375" style="501" customWidth="1"/>
    <col min="9979" max="9979" width="96.28515625" style="501" customWidth="1"/>
    <col min="9980" max="9980" width="8.42578125" style="501" customWidth="1"/>
    <col min="9981" max="9981" width="10.140625" style="501" bestFit="1" customWidth="1"/>
    <col min="9982" max="9982" width="15" style="501" customWidth="1"/>
    <col min="9983" max="9983" width="19.7109375" style="501" customWidth="1"/>
    <col min="9984" max="9984" width="18.85546875" style="501" customWidth="1"/>
    <col min="9985" max="9985" width="15" style="501" customWidth="1"/>
    <col min="9986" max="9986" width="19.7109375" style="501" customWidth="1"/>
    <col min="9987" max="9987" width="13.28515625" style="501" customWidth="1"/>
    <col min="9988" max="9988" width="11.7109375" style="501" bestFit="1" customWidth="1"/>
    <col min="9989" max="9989" width="15.42578125" style="501" bestFit="1" customWidth="1"/>
    <col min="9990" max="10233" width="9.140625" style="501"/>
    <col min="10234" max="10234" width="9.7109375" style="501" customWidth="1"/>
    <col min="10235" max="10235" width="96.28515625" style="501" customWidth="1"/>
    <col min="10236" max="10236" width="8.42578125" style="501" customWidth="1"/>
    <col min="10237" max="10237" width="10.140625" style="501" bestFit="1" customWidth="1"/>
    <col min="10238" max="10238" width="15" style="501" customWidth="1"/>
    <col min="10239" max="10239" width="19.7109375" style="501" customWidth="1"/>
    <col min="10240" max="10240" width="18.85546875" style="501" customWidth="1"/>
    <col min="10241" max="10241" width="15" style="501" customWidth="1"/>
    <col min="10242" max="10242" width="19.7109375" style="501" customWidth="1"/>
    <col min="10243" max="10243" width="13.28515625" style="501" customWidth="1"/>
    <col min="10244" max="10244" width="11.7109375" style="501" bestFit="1" customWidth="1"/>
    <col min="10245" max="10245" width="15.42578125" style="501" bestFit="1" customWidth="1"/>
    <col min="10246" max="10489" width="9.140625" style="501"/>
    <col min="10490" max="10490" width="9.7109375" style="501" customWidth="1"/>
    <col min="10491" max="10491" width="96.28515625" style="501" customWidth="1"/>
    <col min="10492" max="10492" width="8.42578125" style="501" customWidth="1"/>
    <col min="10493" max="10493" width="10.140625" style="501" bestFit="1" customWidth="1"/>
    <col min="10494" max="10494" width="15" style="501" customWidth="1"/>
    <col min="10495" max="10495" width="19.7109375" style="501" customWidth="1"/>
    <col min="10496" max="10496" width="18.85546875" style="501" customWidth="1"/>
    <col min="10497" max="10497" width="15" style="501" customWidth="1"/>
    <col min="10498" max="10498" width="19.7109375" style="501" customWidth="1"/>
    <col min="10499" max="10499" width="13.28515625" style="501" customWidth="1"/>
    <col min="10500" max="10500" width="11.7109375" style="501" bestFit="1" customWidth="1"/>
    <col min="10501" max="10501" width="15.42578125" style="501" bestFit="1" customWidth="1"/>
    <col min="10502" max="10745" width="9.140625" style="501"/>
    <col min="10746" max="10746" width="9.7109375" style="501" customWidth="1"/>
    <col min="10747" max="10747" width="96.28515625" style="501" customWidth="1"/>
    <col min="10748" max="10748" width="8.42578125" style="501" customWidth="1"/>
    <col min="10749" max="10749" width="10.140625" style="501" bestFit="1" customWidth="1"/>
    <col min="10750" max="10750" width="15" style="501" customWidth="1"/>
    <col min="10751" max="10751" width="19.7109375" style="501" customWidth="1"/>
    <col min="10752" max="10752" width="18.85546875" style="501" customWidth="1"/>
    <col min="10753" max="10753" width="15" style="501" customWidth="1"/>
    <col min="10754" max="10754" width="19.7109375" style="501" customWidth="1"/>
    <col min="10755" max="10755" width="13.28515625" style="501" customWidth="1"/>
    <col min="10756" max="10756" width="11.7109375" style="501" bestFit="1" customWidth="1"/>
    <col min="10757" max="10757" width="15.42578125" style="501" bestFit="1" customWidth="1"/>
    <col min="10758" max="11001" width="9.140625" style="501"/>
    <col min="11002" max="11002" width="9.7109375" style="501" customWidth="1"/>
    <col min="11003" max="11003" width="96.28515625" style="501" customWidth="1"/>
    <col min="11004" max="11004" width="8.42578125" style="501" customWidth="1"/>
    <col min="11005" max="11005" width="10.140625" style="501" bestFit="1" customWidth="1"/>
    <col min="11006" max="11006" width="15" style="501" customWidth="1"/>
    <col min="11007" max="11007" width="19.7109375" style="501" customWidth="1"/>
    <col min="11008" max="11008" width="18.85546875" style="501" customWidth="1"/>
    <col min="11009" max="11009" width="15" style="501" customWidth="1"/>
    <col min="11010" max="11010" width="19.7109375" style="501" customWidth="1"/>
    <col min="11011" max="11011" width="13.28515625" style="501" customWidth="1"/>
    <col min="11012" max="11012" width="11.7109375" style="501" bestFit="1" customWidth="1"/>
    <col min="11013" max="11013" width="15.42578125" style="501" bestFit="1" customWidth="1"/>
    <col min="11014" max="11257" width="9.140625" style="501"/>
    <col min="11258" max="11258" width="9.7109375" style="501" customWidth="1"/>
    <col min="11259" max="11259" width="96.28515625" style="501" customWidth="1"/>
    <col min="11260" max="11260" width="8.42578125" style="501" customWidth="1"/>
    <col min="11261" max="11261" width="10.140625" style="501" bestFit="1" customWidth="1"/>
    <col min="11262" max="11262" width="15" style="501" customWidth="1"/>
    <col min="11263" max="11263" width="19.7109375" style="501" customWidth="1"/>
    <col min="11264" max="11264" width="18.85546875" style="501" customWidth="1"/>
    <col min="11265" max="11265" width="15" style="501" customWidth="1"/>
    <col min="11266" max="11266" width="19.7109375" style="501" customWidth="1"/>
    <col min="11267" max="11267" width="13.28515625" style="501" customWidth="1"/>
    <col min="11268" max="11268" width="11.7109375" style="501" bestFit="1" customWidth="1"/>
    <col min="11269" max="11269" width="15.42578125" style="501" bestFit="1" customWidth="1"/>
    <col min="11270" max="11513" width="9.140625" style="501"/>
    <col min="11514" max="11514" width="9.7109375" style="501" customWidth="1"/>
    <col min="11515" max="11515" width="96.28515625" style="501" customWidth="1"/>
    <col min="11516" max="11516" width="8.42578125" style="501" customWidth="1"/>
    <col min="11517" max="11517" width="10.140625" style="501" bestFit="1" customWidth="1"/>
    <col min="11518" max="11518" width="15" style="501" customWidth="1"/>
    <col min="11519" max="11519" width="19.7109375" style="501" customWidth="1"/>
    <col min="11520" max="11520" width="18.85546875" style="501" customWidth="1"/>
    <col min="11521" max="11521" width="15" style="501" customWidth="1"/>
    <col min="11522" max="11522" width="19.7109375" style="501" customWidth="1"/>
    <col min="11523" max="11523" width="13.28515625" style="501" customWidth="1"/>
    <col min="11524" max="11524" width="11.7109375" style="501" bestFit="1" customWidth="1"/>
    <col min="11525" max="11525" width="15.42578125" style="501" bestFit="1" customWidth="1"/>
    <col min="11526" max="11769" width="9.140625" style="501"/>
    <col min="11770" max="11770" width="9.7109375" style="501" customWidth="1"/>
    <col min="11771" max="11771" width="96.28515625" style="501" customWidth="1"/>
    <col min="11772" max="11772" width="8.42578125" style="501" customWidth="1"/>
    <col min="11773" max="11773" width="10.140625" style="501" bestFit="1" customWidth="1"/>
    <col min="11774" max="11774" width="15" style="501" customWidth="1"/>
    <col min="11775" max="11775" width="19.7109375" style="501" customWidth="1"/>
    <col min="11776" max="11776" width="18.85546875" style="501" customWidth="1"/>
    <col min="11777" max="11777" width="15" style="501" customWidth="1"/>
    <col min="11778" max="11778" width="19.7109375" style="501" customWidth="1"/>
    <col min="11779" max="11779" width="13.28515625" style="501" customWidth="1"/>
    <col min="11780" max="11780" width="11.7109375" style="501" bestFit="1" customWidth="1"/>
    <col min="11781" max="11781" width="15.42578125" style="501" bestFit="1" customWidth="1"/>
    <col min="11782" max="12025" width="9.140625" style="501"/>
    <col min="12026" max="12026" width="9.7109375" style="501" customWidth="1"/>
    <col min="12027" max="12027" width="96.28515625" style="501" customWidth="1"/>
    <col min="12028" max="12028" width="8.42578125" style="501" customWidth="1"/>
    <col min="12029" max="12029" width="10.140625" style="501" bestFit="1" customWidth="1"/>
    <col min="12030" max="12030" width="15" style="501" customWidth="1"/>
    <col min="12031" max="12031" width="19.7109375" style="501" customWidth="1"/>
    <col min="12032" max="12032" width="18.85546875" style="501" customWidth="1"/>
    <col min="12033" max="12033" width="15" style="501" customWidth="1"/>
    <col min="12034" max="12034" width="19.7109375" style="501" customWidth="1"/>
    <col min="12035" max="12035" width="13.28515625" style="501" customWidth="1"/>
    <col min="12036" max="12036" width="11.7109375" style="501" bestFit="1" customWidth="1"/>
    <col min="12037" max="12037" width="15.42578125" style="501" bestFit="1" customWidth="1"/>
    <col min="12038" max="12281" width="9.140625" style="501"/>
    <col min="12282" max="12282" width="9.7109375" style="501" customWidth="1"/>
    <col min="12283" max="12283" width="96.28515625" style="501" customWidth="1"/>
    <col min="12284" max="12284" width="8.42578125" style="501" customWidth="1"/>
    <col min="12285" max="12285" width="10.140625" style="501" bestFit="1" customWidth="1"/>
    <col min="12286" max="12286" width="15" style="501" customWidth="1"/>
    <col min="12287" max="12287" width="19.7109375" style="501" customWidth="1"/>
    <col min="12288" max="12288" width="18.85546875" style="501" customWidth="1"/>
    <col min="12289" max="12289" width="15" style="501" customWidth="1"/>
    <col min="12290" max="12290" width="19.7109375" style="501" customWidth="1"/>
    <col min="12291" max="12291" width="13.28515625" style="501" customWidth="1"/>
    <col min="12292" max="12292" width="11.7109375" style="501" bestFit="1" customWidth="1"/>
    <col min="12293" max="12293" width="15.42578125" style="501" bestFit="1" customWidth="1"/>
    <col min="12294" max="12537" width="9.140625" style="501"/>
    <col min="12538" max="12538" width="9.7109375" style="501" customWidth="1"/>
    <col min="12539" max="12539" width="96.28515625" style="501" customWidth="1"/>
    <col min="12540" max="12540" width="8.42578125" style="501" customWidth="1"/>
    <col min="12541" max="12541" width="10.140625" style="501" bestFit="1" customWidth="1"/>
    <col min="12542" max="12542" width="15" style="501" customWidth="1"/>
    <col min="12543" max="12543" width="19.7109375" style="501" customWidth="1"/>
    <col min="12544" max="12544" width="18.85546875" style="501" customWidth="1"/>
    <col min="12545" max="12545" width="15" style="501" customWidth="1"/>
    <col min="12546" max="12546" width="19.7109375" style="501" customWidth="1"/>
    <col min="12547" max="12547" width="13.28515625" style="501" customWidth="1"/>
    <col min="12548" max="12548" width="11.7109375" style="501" bestFit="1" customWidth="1"/>
    <col min="12549" max="12549" width="15.42578125" style="501" bestFit="1" customWidth="1"/>
    <col min="12550" max="12793" width="9.140625" style="501"/>
    <col min="12794" max="12794" width="9.7109375" style="501" customWidth="1"/>
    <col min="12795" max="12795" width="96.28515625" style="501" customWidth="1"/>
    <col min="12796" max="12796" width="8.42578125" style="501" customWidth="1"/>
    <col min="12797" max="12797" width="10.140625" style="501" bestFit="1" customWidth="1"/>
    <col min="12798" max="12798" width="15" style="501" customWidth="1"/>
    <col min="12799" max="12799" width="19.7109375" style="501" customWidth="1"/>
    <col min="12800" max="12800" width="18.85546875" style="501" customWidth="1"/>
    <col min="12801" max="12801" width="15" style="501" customWidth="1"/>
    <col min="12802" max="12802" width="19.7109375" style="501" customWidth="1"/>
    <col min="12803" max="12803" width="13.28515625" style="501" customWidth="1"/>
    <col min="12804" max="12804" width="11.7109375" style="501" bestFit="1" customWidth="1"/>
    <col min="12805" max="12805" width="15.42578125" style="501" bestFit="1" customWidth="1"/>
    <col min="12806" max="13049" width="9.140625" style="501"/>
    <col min="13050" max="13050" width="9.7109375" style="501" customWidth="1"/>
    <col min="13051" max="13051" width="96.28515625" style="501" customWidth="1"/>
    <col min="13052" max="13052" width="8.42578125" style="501" customWidth="1"/>
    <col min="13053" max="13053" width="10.140625" style="501" bestFit="1" customWidth="1"/>
    <col min="13054" max="13054" width="15" style="501" customWidth="1"/>
    <col min="13055" max="13055" width="19.7109375" style="501" customWidth="1"/>
    <col min="13056" max="13056" width="18.85546875" style="501" customWidth="1"/>
    <col min="13057" max="13057" width="15" style="501" customWidth="1"/>
    <col min="13058" max="13058" width="19.7109375" style="501" customWidth="1"/>
    <col min="13059" max="13059" width="13.28515625" style="501" customWidth="1"/>
    <col min="13060" max="13060" width="11.7109375" style="501" bestFit="1" customWidth="1"/>
    <col min="13061" max="13061" width="15.42578125" style="501" bestFit="1" customWidth="1"/>
    <col min="13062" max="13305" width="9.140625" style="501"/>
    <col min="13306" max="13306" width="9.7109375" style="501" customWidth="1"/>
    <col min="13307" max="13307" width="96.28515625" style="501" customWidth="1"/>
    <col min="13308" max="13308" width="8.42578125" style="501" customWidth="1"/>
    <col min="13309" max="13309" width="10.140625" style="501" bestFit="1" customWidth="1"/>
    <col min="13310" max="13310" width="15" style="501" customWidth="1"/>
    <col min="13311" max="13311" width="19.7109375" style="501" customWidth="1"/>
    <col min="13312" max="13312" width="18.85546875" style="501" customWidth="1"/>
    <col min="13313" max="13313" width="15" style="501" customWidth="1"/>
    <col min="13314" max="13314" width="19.7109375" style="501" customWidth="1"/>
    <col min="13315" max="13315" width="13.28515625" style="501" customWidth="1"/>
    <col min="13316" max="13316" width="11.7109375" style="501" bestFit="1" customWidth="1"/>
    <col min="13317" max="13317" width="15.42578125" style="501" bestFit="1" customWidth="1"/>
    <col min="13318" max="13561" width="9.140625" style="501"/>
    <col min="13562" max="13562" width="9.7109375" style="501" customWidth="1"/>
    <col min="13563" max="13563" width="96.28515625" style="501" customWidth="1"/>
    <col min="13564" max="13564" width="8.42578125" style="501" customWidth="1"/>
    <col min="13565" max="13565" width="10.140625" style="501" bestFit="1" customWidth="1"/>
    <col min="13566" max="13566" width="15" style="501" customWidth="1"/>
    <col min="13567" max="13567" width="19.7109375" style="501" customWidth="1"/>
    <col min="13568" max="13568" width="18.85546875" style="501" customWidth="1"/>
    <col min="13569" max="13569" width="15" style="501" customWidth="1"/>
    <col min="13570" max="13570" width="19.7109375" style="501" customWidth="1"/>
    <col min="13571" max="13571" width="13.28515625" style="501" customWidth="1"/>
    <col min="13572" max="13572" width="11.7109375" style="501" bestFit="1" customWidth="1"/>
    <col min="13573" max="13573" width="15.42578125" style="501" bestFit="1" customWidth="1"/>
    <col min="13574" max="13817" width="9.140625" style="501"/>
    <col min="13818" max="13818" width="9.7109375" style="501" customWidth="1"/>
    <col min="13819" max="13819" width="96.28515625" style="501" customWidth="1"/>
    <col min="13820" max="13820" width="8.42578125" style="501" customWidth="1"/>
    <col min="13821" max="13821" width="10.140625" style="501" bestFit="1" customWidth="1"/>
    <col min="13822" max="13822" width="15" style="501" customWidth="1"/>
    <col min="13823" max="13823" width="19.7109375" style="501" customWidth="1"/>
    <col min="13824" max="13824" width="18.85546875" style="501" customWidth="1"/>
    <col min="13825" max="13825" width="15" style="501" customWidth="1"/>
    <col min="13826" max="13826" width="19.7109375" style="501" customWidth="1"/>
    <col min="13827" max="13827" width="13.28515625" style="501" customWidth="1"/>
    <col min="13828" max="13828" width="11.7109375" style="501" bestFit="1" customWidth="1"/>
    <col min="13829" max="13829" width="15.42578125" style="501" bestFit="1" customWidth="1"/>
    <col min="13830" max="14073" width="9.140625" style="501"/>
    <col min="14074" max="14074" width="9.7109375" style="501" customWidth="1"/>
    <col min="14075" max="14075" width="96.28515625" style="501" customWidth="1"/>
    <col min="14076" max="14076" width="8.42578125" style="501" customWidth="1"/>
    <col min="14077" max="14077" width="10.140625" style="501" bestFit="1" customWidth="1"/>
    <col min="14078" max="14078" width="15" style="501" customWidth="1"/>
    <col min="14079" max="14079" width="19.7109375" style="501" customWidth="1"/>
    <col min="14080" max="14080" width="18.85546875" style="501" customWidth="1"/>
    <col min="14081" max="14081" width="15" style="501" customWidth="1"/>
    <col min="14082" max="14082" width="19.7109375" style="501" customWidth="1"/>
    <col min="14083" max="14083" width="13.28515625" style="501" customWidth="1"/>
    <col min="14084" max="14084" width="11.7109375" style="501" bestFit="1" customWidth="1"/>
    <col min="14085" max="14085" width="15.42578125" style="501" bestFit="1" customWidth="1"/>
    <col min="14086" max="14329" width="9.140625" style="501"/>
    <col min="14330" max="14330" width="9.7109375" style="501" customWidth="1"/>
    <col min="14331" max="14331" width="96.28515625" style="501" customWidth="1"/>
    <col min="14332" max="14332" width="8.42578125" style="501" customWidth="1"/>
    <col min="14333" max="14333" width="10.140625" style="501" bestFit="1" customWidth="1"/>
    <col min="14334" max="14334" width="15" style="501" customWidth="1"/>
    <col min="14335" max="14335" width="19.7109375" style="501" customWidth="1"/>
    <col min="14336" max="14336" width="18.85546875" style="501" customWidth="1"/>
    <col min="14337" max="14337" width="15" style="501" customWidth="1"/>
    <col min="14338" max="14338" width="19.7109375" style="501" customWidth="1"/>
    <col min="14339" max="14339" width="13.28515625" style="501" customWidth="1"/>
    <col min="14340" max="14340" width="11.7109375" style="501" bestFit="1" customWidth="1"/>
    <col min="14341" max="14341" width="15.42578125" style="501" bestFit="1" customWidth="1"/>
    <col min="14342" max="14585" width="9.140625" style="501"/>
    <col min="14586" max="14586" width="9.7109375" style="501" customWidth="1"/>
    <col min="14587" max="14587" width="96.28515625" style="501" customWidth="1"/>
    <col min="14588" max="14588" width="8.42578125" style="501" customWidth="1"/>
    <col min="14589" max="14589" width="10.140625" style="501" bestFit="1" customWidth="1"/>
    <col min="14590" max="14590" width="15" style="501" customWidth="1"/>
    <col min="14591" max="14591" width="19.7109375" style="501" customWidth="1"/>
    <col min="14592" max="14592" width="18.85546875" style="501" customWidth="1"/>
    <col min="14593" max="14593" width="15" style="501" customWidth="1"/>
    <col min="14594" max="14594" width="19.7109375" style="501" customWidth="1"/>
    <col min="14595" max="14595" width="13.28515625" style="501" customWidth="1"/>
    <col min="14596" max="14596" width="11.7109375" style="501" bestFit="1" customWidth="1"/>
    <col min="14597" max="14597" width="15.42578125" style="501" bestFit="1" customWidth="1"/>
    <col min="14598" max="14841" width="9.140625" style="501"/>
    <col min="14842" max="14842" width="9.7109375" style="501" customWidth="1"/>
    <col min="14843" max="14843" width="96.28515625" style="501" customWidth="1"/>
    <col min="14844" max="14844" width="8.42578125" style="501" customWidth="1"/>
    <col min="14845" max="14845" width="10.140625" style="501" bestFit="1" customWidth="1"/>
    <col min="14846" max="14846" width="15" style="501" customWidth="1"/>
    <col min="14847" max="14847" width="19.7109375" style="501" customWidth="1"/>
    <col min="14848" max="14848" width="18.85546875" style="501" customWidth="1"/>
    <col min="14849" max="14849" width="15" style="501" customWidth="1"/>
    <col min="14850" max="14850" width="19.7109375" style="501" customWidth="1"/>
    <col min="14851" max="14851" width="13.28515625" style="501" customWidth="1"/>
    <col min="14852" max="14852" width="11.7109375" style="501" bestFit="1" customWidth="1"/>
    <col min="14853" max="14853" width="15.42578125" style="501" bestFit="1" customWidth="1"/>
    <col min="14854" max="15097" width="9.140625" style="501"/>
    <col min="15098" max="15098" width="9.7109375" style="501" customWidth="1"/>
    <col min="15099" max="15099" width="96.28515625" style="501" customWidth="1"/>
    <col min="15100" max="15100" width="8.42578125" style="501" customWidth="1"/>
    <col min="15101" max="15101" width="10.140625" style="501" bestFit="1" customWidth="1"/>
    <col min="15102" max="15102" width="15" style="501" customWidth="1"/>
    <col min="15103" max="15103" width="19.7109375" style="501" customWidth="1"/>
    <col min="15104" max="15104" width="18.85546875" style="501" customWidth="1"/>
    <col min="15105" max="15105" width="15" style="501" customWidth="1"/>
    <col min="15106" max="15106" width="19.7109375" style="501" customWidth="1"/>
    <col min="15107" max="15107" width="13.28515625" style="501" customWidth="1"/>
    <col min="15108" max="15108" width="11.7109375" style="501" bestFit="1" customWidth="1"/>
    <col min="15109" max="15109" width="15.42578125" style="501" bestFit="1" customWidth="1"/>
    <col min="15110" max="15353" width="9.140625" style="501"/>
    <col min="15354" max="15354" width="9.7109375" style="501" customWidth="1"/>
    <col min="15355" max="15355" width="96.28515625" style="501" customWidth="1"/>
    <col min="15356" max="15356" width="8.42578125" style="501" customWidth="1"/>
    <col min="15357" max="15357" width="10.140625" style="501" bestFit="1" customWidth="1"/>
    <col min="15358" max="15358" width="15" style="501" customWidth="1"/>
    <col min="15359" max="15359" width="19.7109375" style="501" customWidth="1"/>
    <col min="15360" max="15360" width="18.85546875" style="501" customWidth="1"/>
    <col min="15361" max="15361" width="15" style="501" customWidth="1"/>
    <col min="15362" max="15362" width="19.7109375" style="501" customWidth="1"/>
    <col min="15363" max="15363" width="13.28515625" style="501" customWidth="1"/>
    <col min="15364" max="15364" width="11.7109375" style="501" bestFit="1" customWidth="1"/>
    <col min="15365" max="15365" width="15.42578125" style="501" bestFit="1" customWidth="1"/>
    <col min="15366" max="15609" width="9.140625" style="501"/>
    <col min="15610" max="15610" width="9.7109375" style="501" customWidth="1"/>
    <col min="15611" max="15611" width="96.28515625" style="501" customWidth="1"/>
    <col min="15612" max="15612" width="8.42578125" style="501" customWidth="1"/>
    <col min="15613" max="15613" width="10.140625" style="501" bestFit="1" customWidth="1"/>
    <col min="15614" max="15614" width="15" style="501" customWidth="1"/>
    <col min="15615" max="15615" width="19.7109375" style="501" customWidth="1"/>
    <col min="15616" max="15616" width="18.85546875" style="501" customWidth="1"/>
    <col min="15617" max="15617" width="15" style="501" customWidth="1"/>
    <col min="15618" max="15618" width="19.7109375" style="501" customWidth="1"/>
    <col min="15619" max="15619" width="13.28515625" style="501" customWidth="1"/>
    <col min="15620" max="15620" width="11.7109375" style="501" bestFit="1" customWidth="1"/>
    <col min="15621" max="15621" width="15.42578125" style="501" bestFit="1" customWidth="1"/>
    <col min="15622" max="15865" width="9.140625" style="501"/>
    <col min="15866" max="15866" width="9.7109375" style="501" customWidth="1"/>
    <col min="15867" max="15867" width="96.28515625" style="501" customWidth="1"/>
    <col min="15868" max="15868" width="8.42578125" style="501" customWidth="1"/>
    <col min="15869" max="15869" width="10.140625" style="501" bestFit="1" customWidth="1"/>
    <col min="15870" max="15870" width="15" style="501" customWidth="1"/>
    <col min="15871" max="15871" width="19.7109375" style="501" customWidth="1"/>
    <col min="15872" max="15872" width="18.85546875" style="501" customWidth="1"/>
    <col min="15873" max="15873" width="15" style="501" customWidth="1"/>
    <col min="15874" max="15874" width="19.7109375" style="501" customWidth="1"/>
    <col min="15875" max="15875" width="13.28515625" style="501" customWidth="1"/>
    <col min="15876" max="15876" width="11.7109375" style="501" bestFit="1" customWidth="1"/>
    <col min="15877" max="15877" width="15.42578125" style="501" bestFit="1" customWidth="1"/>
    <col min="15878" max="16121" width="9.140625" style="501"/>
    <col min="16122" max="16122" width="9.7109375" style="501" customWidth="1"/>
    <col min="16123" max="16123" width="96.28515625" style="501" customWidth="1"/>
    <col min="16124" max="16124" width="8.42578125" style="501" customWidth="1"/>
    <col min="16125" max="16125" width="10.140625" style="501" bestFit="1" customWidth="1"/>
    <col min="16126" max="16126" width="15" style="501" customWidth="1"/>
    <col min="16127" max="16127" width="19.7109375" style="501" customWidth="1"/>
    <col min="16128" max="16128" width="18.85546875" style="501" customWidth="1"/>
    <col min="16129" max="16129" width="15" style="501" customWidth="1"/>
    <col min="16130" max="16130" width="19.7109375" style="501" customWidth="1"/>
    <col min="16131" max="16131" width="13.28515625" style="501" customWidth="1"/>
    <col min="16132" max="16132" width="11.7109375" style="501" bestFit="1" customWidth="1"/>
    <col min="16133" max="16133" width="15.42578125" style="501" bestFit="1" customWidth="1"/>
    <col min="16134" max="16384" width="9.140625" style="501"/>
  </cols>
  <sheetData>
    <row r="1" spans="1:7" ht="10.5" customHeight="1">
      <c r="B1" s="500"/>
    </row>
    <row r="2" spans="1:7" ht="21">
      <c r="A2" s="505"/>
      <c r="B2" s="506" t="s">
        <v>4086</v>
      </c>
      <c r="F2" s="576"/>
    </row>
    <row r="3" spans="1:7" ht="10.5" customHeight="1">
      <c r="A3" s="507"/>
      <c r="C3" s="504"/>
      <c r="D3" s="504"/>
      <c r="F3" s="508"/>
    </row>
    <row r="4" spans="1:7" s="511" customFormat="1" ht="22.95" customHeight="1">
      <c r="A4" s="509" t="s">
        <v>3952</v>
      </c>
      <c r="B4" s="509" t="s">
        <v>3953</v>
      </c>
      <c r="C4" s="846" t="s">
        <v>3954</v>
      </c>
      <c r="D4" s="847"/>
      <c r="E4" s="510" t="s">
        <v>3955</v>
      </c>
      <c r="F4" s="510" t="s">
        <v>3956</v>
      </c>
      <c r="G4" s="509" t="s">
        <v>3957</v>
      </c>
    </row>
    <row r="5" spans="1:7" s="511" customFormat="1" ht="143.25" customHeight="1">
      <c r="A5" s="512" t="s">
        <v>3534</v>
      </c>
      <c r="B5" s="577" t="s">
        <v>4087</v>
      </c>
      <c r="C5" s="514">
        <v>3</v>
      </c>
      <c r="D5" s="539" t="s">
        <v>2686</v>
      </c>
      <c r="E5" s="516"/>
      <c r="F5" s="517">
        <f>C5*E5</f>
        <v>0</v>
      </c>
      <c r="G5" s="529"/>
    </row>
    <row r="6" spans="1:7" s="511" customFormat="1" ht="153.75" customHeight="1">
      <c r="A6" s="512" t="s">
        <v>4088</v>
      </c>
      <c r="B6" s="519" t="s">
        <v>4089</v>
      </c>
      <c r="C6" s="578">
        <v>13</v>
      </c>
      <c r="D6" s="539" t="s">
        <v>282</v>
      </c>
      <c r="E6" s="516"/>
      <c r="F6" s="517">
        <f>C6*E6</f>
        <v>0</v>
      </c>
      <c r="G6" s="518"/>
    </row>
    <row r="7" spans="1:7" s="511" customFormat="1" ht="95.25" customHeight="1">
      <c r="A7" s="512" t="s">
        <v>4090</v>
      </c>
      <c r="B7" s="579" t="s">
        <v>3962</v>
      </c>
      <c r="C7" s="514">
        <v>1</v>
      </c>
      <c r="D7" s="515" t="s">
        <v>2686</v>
      </c>
      <c r="E7" s="516"/>
      <c r="F7" s="517">
        <f t="shared" ref="F7:F58" si="0">C7*E7</f>
        <v>0</v>
      </c>
      <c r="G7" s="518"/>
    </row>
    <row r="8" spans="1:7" s="511" customFormat="1" ht="53.25" customHeight="1">
      <c r="A8" s="512" t="s">
        <v>4091</v>
      </c>
      <c r="B8" s="521" t="s">
        <v>4092</v>
      </c>
      <c r="C8" s="514">
        <v>3</v>
      </c>
      <c r="D8" s="514" t="s">
        <v>2733</v>
      </c>
      <c r="E8" s="516"/>
      <c r="F8" s="517">
        <f t="shared" si="0"/>
        <v>0</v>
      </c>
      <c r="G8" s="518"/>
    </row>
    <row r="9" spans="1:7" s="511" customFormat="1" ht="131.25" customHeight="1">
      <c r="A9" s="512" t="s">
        <v>3535</v>
      </c>
      <c r="B9" s="580" t="s">
        <v>4093</v>
      </c>
      <c r="C9" s="514">
        <v>3</v>
      </c>
      <c r="D9" s="539" t="s">
        <v>2686</v>
      </c>
      <c r="E9" s="516"/>
      <c r="F9" s="517">
        <f t="shared" si="0"/>
        <v>0</v>
      </c>
      <c r="G9" s="518"/>
    </row>
    <row r="10" spans="1:7" s="511" customFormat="1" ht="65.25" customHeight="1">
      <c r="A10" s="512" t="s">
        <v>4094</v>
      </c>
      <c r="B10" s="513" t="s">
        <v>4095</v>
      </c>
      <c r="C10" s="514">
        <v>3</v>
      </c>
      <c r="D10" s="539" t="s">
        <v>2686</v>
      </c>
      <c r="E10" s="516"/>
      <c r="F10" s="517">
        <f t="shared" si="0"/>
        <v>0</v>
      </c>
      <c r="G10" s="518"/>
    </row>
    <row r="11" spans="1:7" s="511" customFormat="1" ht="279" customHeight="1">
      <c r="A11" s="512" t="s">
        <v>3537</v>
      </c>
      <c r="B11" s="581" t="s">
        <v>4096</v>
      </c>
      <c r="C11" s="514">
        <v>1</v>
      </c>
      <c r="D11" s="539" t="s">
        <v>2686</v>
      </c>
      <c r="E11" s="516"/>
      <c r="F11" s="517">
        <f t="shared" si="0"/>
        <v>0</v>
      </c>
      <c r="G11" s="518"/>
    </row>
    <row r="12" spans="1:7" s="511" customFormat="1" ht="81.75" customHeight="1">
      <c r="A12" s="512" t="s">
        <v>4097</v>
      </c>
      <c r="B12" s="520" t="s">
        <v>4098</v>
      </c>
      <c r="C12" s="514">
        <v>1</v>
      </c>
      <c r="D12" s="539" t="s">
        <v>2686</v>
      </c>
      <c r="E12" s="516"/>
      <c r="F12" s="517">
        <f t="shared" si="0"/>
        <v>0</v>
      </c>
      <c r="G12" s="518"/>
    </row>
    <row r="13" spans="1:7" s="511" customFormat="1" ht="120" customHeight="1">
      <c r="A13" s="512" t="s">
        <v>3539</v>
      </c>
      <c r="B13" s="513" t="s">
        <v>4099</v>
      </c>
      <c r="C13" s="514">
        <v>1</v>
      </c>
      <c r="D13" s="539" t="s">
        <v>2686</v>
      </c>
      <c r="E13" s="516"/>
      <c r="F13" s="517">
        <f t="shared" si="0"/>
        <v>0</v>
      </c>
      <c r="G13" s="518"/>
    </row>
    <row r="14" spans="1:7" s="511" customFormat="1" ht="64.5" customHeight="1">
      <c r="A14" s="512" t="s">
        <v>4100</v>
      </c>
      <c r="B14" s="521" t="s">
        <v>3973</v>
      </c>
      <c r="C14" s="514">
        <v>2</v>
      </c>
      <c r="D14" s="539" t="s">
        <v>2686</v>
      </c>
      <c r="E14" s="516"/>
      <c r="F14" s="517">
        <f t="shared" si="0"/>
        <v>0</v>
      </c>
      <c r="G14" s="518"/>
    </row>
    <row r="15" spans="1:7" s="511" customFormat="1" ht="178.5" customHeight="1">
      <c r="A15" s="512" t="s">
        <v>3540</v>
      </c>
      <c r="B15" s="582" t="s">
        <v>4101</v>
      </c>
      <c r="C15" s="514">
        <v>1</v>
      </c>
      <c r="D15" s="529" t="s">
        <v>2686</v>
      </c>
      <c r="E15" s="526"/>
      <c r="F15" s="517">
        <f t="shared" si="0"/>
        <v>0</v>
      </c>
      <c r="G15" s="518"/>
    </row>
    <row r="16" spans="1:7" s="511" customFormat="1" ht="101.25" customHeight="1">
      <c r="A16" s="512" t="s">
        <v>3542</v>
      </c>
      <c r="B16" s="513" t="s">
        <v>4102</v>
      </c>
      <c r="C16" s="514">
        <v>1</v>
      </c>
      <c r="D16" s="539" t="s">
        <v>2686</v>
      </c>
      <c r="E16" s="516"/>
      <c r="F16" s="517">
        <f t="shared" si="0"/>
        <v>0</v>
      </c>
      <c r="G16" s="514"/>
    </row>
    <row r="17" spans="1:7" s="511" customFormat="1" ht="204" customHeight="1">
      <c r="A17" s="512" t="s">
        <v>3544</v>
      </c>
      <c r="B17" s="522" t="s">
        <v>4103</v>
      </c>
      <c r="C17" s="514">
        <v>1</v>
      </c>
      <c r="D17" s="539" t="s">
        <v>2733</v>
      </c>
      <c r="E17" s="516"/>
      <c r="F17" s="517">
        <f t="shared" si="0"/>
        <v>0</v>
      </c>
      <c r="G17" s="518"/>
    </row>
    <row r="18" spans="1:7" s="511" customFormat="1" ht="101.25" customHeight="1">
      <c r="A18" s="512" t="s">
        <v>3546</v>
      </c>
      <c r="B18" s="527" t="s">
        <v>4104</v>
      </c>
      <c r="C18" s="514">
        <v>1</v>
      </c>
      <c r="D18" s="539" t="s">
        <v>2686</v>
      </c>
      <c r="E18" s="516"/>
      <c r="F18" s="517">
        <f>C18*E18</f>
        <v>0</v>
      </c>
      <c r="G18" s="514"/>
    </row>
    <row r="19" spans="1:7" s="511" customFormat="1" ht="112.5" customHeight="1">
      <c r="A19" s="512" t="s">
        <v>3548</v>
      </c>
      <c r="B19" s="513" t="s">
        <v>3978</v>
      </c>
      <c r="C19" s="514">
        <v>1</v>
      </c>
      <c r="D19" s="539" t="s">
        <v>2686</v>
      </c>
      <c r="E19" s="516"/>
      <c r="F19" s="517">
        <f t="shared" ref="F19:F21" si="1">C19*E19</f>
        <v>0</v>
      </c>
      <c r="G19" s="518"/>
    </row>
    <row r="20" spans="1:7" s="511" customFormat="1" ht="180" customHeight="1">
      <c r="A20" s="512" t="s">
        <v>3550</v>
      </c>
      <c r="B20" s="524" t="s">
        <v>3979</v>
      </c>
      <c r="C20" s="583">
        <v>1</v>
      </c>
      <c r="D20" s="539" t="s">
        <v>2686</v>
      </c>
      <c r="E20" s="516"/>
      <c r="F20" s="517">
        <f t="shared" si="1"/>
        <v>0</v>
      </c>
      <c r="G20" s="518"/>
    </row>
    <row r="21" spans="1:7" s="511" customFormat="1" ht="106.5" customHeight="1">
      <c r="A21" s="512" t="s">
        <v>4105</v>
      </c>
      <c r="B21" s="584" t="s">
        <v>3980</v>
      </c>
      <c r="C21" s="514">
        <v>1</v>
      </c>
      <c r="D21" s="539" t="s">
        <v>2686</v>
      </c>
      <c r="E21" s="516"/>
      <c r="F21" s="517">
        <f t="shared" si="1"/>
        <v>0</v>
      </c>
      <c r="G21" s="514"/>
    </row>
    <row r="22" spans="1:7" s="511" customFormat="1" ht="101.25" customHeight="1">
      <c r="A22" s="512" t="s">
        <v>4106</v>
      </c>
      <c r="B22" s="513" t="s">
        <v>4107</v>
      </c>
      <c r="C22" s="514">
        <v>1</v>
      </c>
      <c r="D22" s="539" t="s">
        <v>2686</v>
      </c>
      <c r="E22" s="516"/>
      <c r="F22" s="517">
        <f>C22*E22</f>
        <v>0</v>
      </c>
      <c r="G22" s="518"/>
    </row>
    <row r="23" spans="1:7" s="511" customFormat="1" ht="177" customHeight="1">
      <c r="A23" s="512" t="s">
        <v>4108</v>
      </c>
      <c r="B23" s="520" t="s">
        <v>4109</v>
      </c>
      <c r="C23" s="514">
        <v>1</v>
      </c>
      <c r="D23" s="539" t="s">
        <v>2686</v>
      </c>
      <c r="E23" s="516"/>
      <c r="F23" s="517">
        <f t="shared" si="0"/>
        <v>0</v>
      </c>
      <c r="G23" s="514"/>
    </row>
    <row r="24" spans="1:7" s="511" customFormat="1" ht="102" customHeight="1">
      <c r="A24" s="512" t="s">
        <v>4110</v>
      </c>
      <c r="B24" s="584" t="s">
        <v>3984</v>
      </c>
      <c r="C24" s="514">
        <v>1</v>
      </c>
      <c r="D24" s="539" t="s">
        <v>2686</v>
      </c>
      <c r="E24" s="516"/>
      <c r="F24" s="517">
        <f t="shared" si="0"/>
        <v>0</v>
      </c>
      <c r="G24" s="514"/>
    </row>
    <row r="25" spans="1:7" s="511" customFormat="1" ht="100.5" customHeight="1">
      <c r="A25" s="512" t="s">
        <v>4111</v>
      </c>
      <c r="B25" s="513" t="s">
        <v>4112</v>
      </c>
      <c r="C25" s="514">
        <v>1</v>
      </c>
      <c r="D25" s="539" t="s">
        <v>2686</v>
      </c>
      <c r="E25" s="516"/>
      <c r="F25" s="517">
        <f>C25*E25</f>
        <v>0</v>
      </c>
      <c r="G25" s="514"/>
    </row>
    <row r="26" spans="1:7" s="511" customFormat="1" ht="39" customHeight="1">
      <c r="A26" s="512" t="s">
        <v>4113</v>
      </c>
      <c r="B26" s="582" t="s">
        <v>3988</v>
      </c>
      <c r="C26" s="514">
        <v>1</v>
      </c>
      <c r="D26" s="539" t="s">
        <v>2686</v>
      </c>
      <c r="E26" s="516"/>
      <c r="F26" s="517">
        <f t="shared" ref="F26:F46" si="2">C26*E26</f>
        <v>0</v>
      </c>
      <c r="G26" s="529"/>
    </row>
    <row r="27" spans="1:7" s="511" customFormat="1" ht="27.6" customHeight="1">
      <c r="A27" s="512" t="s">
        <v>4114</v>
      </c>
      <c r="B27" s="530" t="s">
        <v>3992</v>
      </c>
      <c r="C27" s="514">
        <v>1</v>
      </c>
      <c r="D27" s="539" t="s">
        <v>2686</v>
      </c>
      <c r="E27" s="516"/>
      <c r="F27" s="517">
        <f t="shared" si="2"/>
        <v>0</v>
      </c>
      <c r="G27" s="514"/>
    </row>
    <row r="28" spans="1:7" s="511" customFormat="1" ht="69.599999999999994" customHeight="1">
      <c r="A28" s="512" t="s">
        <v>4115</v>
      </c>
      <c r="B28" s="513" t="s">
        <v>4116</v>
      </c>
      <c r="C28" s="514">
        <v>1</v>
      </c>
      <c r="D28" s="539" t="s">
        <v>2686</v>
      </c>
      <c r="E28" s="516"/>
      <c r="F28" s="517">
        <f t="shared" si="2"/>
        <v>0</v>
      </c>
      <c r="G28" s="514"/>
    </row>
    <row r="29" spans="1:7" s="511" customFormat="1" ht="127.5" customHeight="1">
      <c r="A29" s="512" t="s">
        <v>4117</v>
      </c>
      <c r="B29" s="522" t="s">
        <v>4118</v>
      </c>
      <c r="C29" s="514">
        <v>1</v>
      </c>
      <c r="D29" s="539" t="s">
        <v>2686</v>
      </c>
      <c r="E29" s="516"/>
      <c r="F29" s="517">
        <f t="shared" si="2"/>
        <v>0</v>
      </c>
      <c r="G29" s="514"/>
    </row>
    <row r="30" spans="1:7" s="511" customFormat="1" ht="67.5" customHeight="1">
      <c r="A30" s="512" t="s">
        <v>4119</v>
      </c>
      <c r="B30" s="513" t="s">
        <v>4095</v>
      </c>
      <c r="C30" s="514">
        <v>1</v>
      </c>
      <c r="D30" s="539" t="s">
        <v>2686</v>
      </c>
      <c r="E30" s="516"/>
      <c r="F30" s="517">
        <f t="shared" si="2"/>
        <v>0</v>
      </c>
      <c r="G30" s="518"/>
    </row>
    <row r="31" spans="1:7" s="511" customFormat="1" ht="142.5" customHeight="1">
      <c r="A31" s="512" t="s">
        <v>4120</v>
      </c>
      <c r="B31" s="580" t="s">
        <v>4121</v>
      </c>
      <c r="C31" s="514">
        <v>2</v>
      </c>
      <c r="D31" s="539" t="s">
        <v>2686</v>
      </c>
      <c r="E31" s="516"/>
      <c r="F31" s="517">
        <f t="shared" si="2"/>
        <v>0</v>
      </c>
      <c r="G31" s="514"/>
    </row>
    <row r="32" spans="1:7" s="511" customFormat="1" ht="93.75" customHeight="1">
      <c r="A32" s="512" t="s">
        <v>4122</v>
      </c>
      <c r="B32" s="523" t="s">
        <v>3967</v>
      </c>
      <c r="C32" s="514">
        <v>2</v>
      </c>
      <c r="D32" s="539" t="s">
        <v>2686</v>
      </c>
      <c r="E32" s="516"/>
      <c r="F32" s="517">
        <f t="shared" si="2"/>
        <v>0</v>
      </c>
      <c r="G32" s="518"/>
    </row>
    <row r="33" spans="1:7" s="511" customFormat="1" ht="120.75" customHeight="1">
      <c r="A33" s="512" t="s">
        <v>4123</v>
      </c>
      <c r="B33" s="522" t="s">
        <v>4124</v>
      </c>
      <c r="C33" s="514">
        <v>1</v>
      </c>
      <c r="D33" s="539" t="s">
        <v>2686</v>
      </c>
      <c r="E33" s="516"/>
      <c r="F33" s="517">
        <f t="shared" si="2"/>
        <v>0</v>
      </c>
      <c r="G33" s="514"/>
    </row>
    <row r="34" spans="1:7" s="511" customFormat="1" ht="120" customHeight="1">
      <c r="A34" s="512" t="s">
        <v>4125</v>
      </c>
      <c r="B34" s="580" t="s">
        <v>4126</v>
      </c>
      <c r="C34" s="514">
        <v>1</v>
      </c>
      <c r="D34" s="539" t="s">
        <v>2686</v>
      </c>
      <c r="E34" s="516"/>
      <c r="F34" s="517">
        <f t="shared" si="2"/>
        <v>0</v>
      </c>
      <c r="G34" s="514"/>
    </row>
    <row r="35" spans="1:7" s="511" customFormat="1" ht="120.75" customHeight="1">
      <c r="A35" s="512" t="s">
        <v>4127</v>
      </c>
      <c r="B35" s="522" t="s">
        <v>4128</v>
      </c>
      <c r="C35" s="514">
        <v>1</v>
      </c>
      <c r="D35" s="539" t="s">
        <v>2686</v>
      </c>
      <c r="E35" s="516"/>
      <c r="F35" s="517">
        <f t="shared" si="2"/>
        <v>0</v>
      </c>
      <c r="G35" s="514"/>
    </row>
    <row r="36" spans="1:7" s="511" customFormat="1" ht="116.25" customHeight="1">
      <c r="A36" s="512" t="s">
        <v>4129</v>
      </c>
      <c r="B36" s="522" t="s">
        <v>4130</v>
      </c>
      <c r="C36" s="514">
        <v>1</v>
      </c>
      <c r="D36" s="539" t="s">
        <v>2686</v>
      </c>
      <c r="E36" s="516"/>
      <c r="F36" s="517">
        <f t="shared" si="2"/>
        <v>0</v>
      </c>
      <c r="G36" s="514"/>
    </row>
    <row r="37" spans="1:7" s="511" customFormat="1" ht="144.75" customHeight="1">
      <c r="A37" s="512" t="s">
        <v>4131</v>
      </c>
      <c r="B37" s="522" t="s">
        <v>4132</v>
      </c>
      <c r="C37" s="514">
        <v>1</v>
      </c>
      <c r="D37" s="539" t="s">
        <v>2686</v>
      </c>
      <c r="E37" s="516"/>
      <c r="F37" s="517">
        <f t="shared" si="2"/>
        <v>0</v>
      </c>
      <c r="G37" s="514"/>
    </row>
    <row r="38" spans="1:7" s="511" customFormat="1" ht="68.25" customHeight="1">
      <c r="A38" s="512" t="s">
        <v>4133</v>
      </c>
      <c r="B38" s="513" t="s">
        <v>4095</v>
      </c>
      <c r="C38" s="514">
        <v>1</v>
      </c>
      <c r="D38" s="539" t="s">
        <v>2686</v>
      </c>
      <c r="E38" s="516"/>
      <c r="F38" s="517">
        <f t="shared" si="2"/>
        <v>0</v>
      </c>
      <c r="G38" s="518"/>
    </row>
    <row r="39" spans="1:7" s="511" customFormat="1" ht="131.25" customHeight="1">
      <c r="A39" s="512" t="s">
        <v>4134</v>
      </c>
      <c r="B39" s="580" t="s">
        <v>4135</v>
      </c>
      <c r="C39" s="514">
        <v>1</v>
      </c>
      <c r="D39" s="539" t="s">
        <v>2686</v>
      </c>
      <c r="E39" s="516"/>
      <c r="F39" s="517">
        <f t="shared" si="2"/>
        <v>0</v>
      </c>
      <c r="G39" s="514"/>
    </row>
    <row r="40" spans="1:7" s="511" customFormat="1" ht="65.25" customHeight="1">
      <c r="A40" s="512" t="s">
        <v>4136</v>
      </c>
      <c r="B40" s="513" t="s">
        <v>4095</v>
      </c>
      <c r="C40" s="514">
        <v>1</v>
      </c>
      <c r="D40" s="539" t="s">
        <v>2686</v>
      </c>
      <c r="E40" s="516"/>
      <c r="F40" s="517">
        <f t="shared" si="2"/>
        <v>0</v>
      </c>
      <c r="G40" s="518"/>
    </row>
    <row r="41" spans="1:7" s="511" customFormat="1" ht="119.25" customHeight="1">
      <c r="A41" s="512" t="s">
        <v>4137</v>
      </c>
      <c r="B41" s="523" t="s">
        <v>4138</v>
      </c>
      <c r="C41" s="514">
        <v>2</v>
      </c>
      <c r="D41" s="539" t="s">
        <v>2686</v>
      </c>
      <c r="E41" s="516"/>
      <c r="F41" s="517">
        <f t="shared" si="2"/>
        <v>0</v>
      </c>
      <c r="G41" s="514"/>
    </row>
    <row r="42" spans="1:7" s="511" customFormat="1" ht="96" customHeight="1">
      <c r="A42" s="512" t="s">
        <v>4139</v>
      </c>
      <c r="B42" s="523" t="s">
        <v>4140</v>
      </c>
      <c r="C42" s="514">
        <v>1</v>
      </c>
      <c r="D42" s="539" t="s">
        <v>2686</v>
      </c>
      <c r="E42" s="516"/>
      <c r="F42" s="517">
        <f t="shared" si="2"/>
        <v>0</v>
      </c>
      <c r="G42" s="514"/>
    </row>
    <row r="43" spans="1:7" s="511" customFormat="1" ht="91.5" customHeight="1">
      <c r="A43" s="512" t="s">
        <v>4141</v>
      </c>
      <c r="B43" s="523" t="s">
        <v>4142</v>
      </c>
      <c r="C43" s="514">
        <v>2</v>
      </c>
      <c r="D43" s="539" t="s">
        <v>2686</v>
      </c>
      <c r="E43" s="516"/>
      <c r="F43" s="517">
        <f t="shared" si="2"/>
        <v>0</v>
      </c>
      <c r="G43" s="514"/>
    </row>
    <row r="44" spans="1:7" s="511" customFormat="1" ht="42" customHeight="1">
      <c r="A44" s="512" t="s">
        <v>4143</v>
      </c>
      <c r="B44" s="582" t="s">
        <v>3988</v>
      </c>
      <c r="C44" s="514">
        <v>3</v>
      </c>
      <c r="D44" s="539" t="s">
        <v>2686</v>
      </c>
      <c r="E44" s="516"/>
      <c r="F44" s="517">
        <f t="shared" si="2"/>
        <v>0</v>
      </c>
      <c r="G44" s="514"/>
    </row>
    <row r="45" spans="1:7" s="511" customFormat="1" ht="72" customHeight="1">
      <c r="A45" s="512" t="s">
        <v>4144</v>
      </c>
      <c r="B45" s="513" t="s">
        <v>4010</v>
      </c>
      <c r="C45" s="514">
        <v>1</v>
      </c>
      <c r="D45" s="539" t="s">
        <v>2686</v>
      </c>
      <c r="E45" s="516"/>
      <c r="F45" s="517">
        <f t="shared" si="2"/>
        <v>0</v>
      </c>
      <c r="G45" s="514"/>
    </row>
    <row r="46" spans="1:7" s="511" customFormat="1" ht="72" customHeight="1">
      <c r="A46" s="512" t="s">
        <v>4145</v>
      </c>
      <c r="B46" s="513" t="s">
        <v>4146</v>
      </c>
      <c r="C46" s="514">
        <v>1</v>
      </c>
      <c r="D46" s="539" t="s">
        <v>2686</v>
      </c>
      <c r="E46" s="516"/>
      <c r="F46" s="517">
        <f t="shared" si="2"/>
        <v>0</v>
      </c>
      <c r="G46" s="514"/>
    </row>
    <row r="47" spans="1:7" s="511" customFormat="1" ht="97.5" customHeight="1">
      <c r="A47" s="512" t="s">
        <v>4147</v>
      </c>
      <c r="B47" s="513" t="s">
        <v>4012</v>
      </c>
      <c r="C47" s="514">
        <v>1</v>
      </c>
      <c r="D47" s="539" t="s">
        <v>2686</v>
      </c>
      <c r="E47" s="516"/>
      <c r="F47" s="517">
        <f t="shared" si="0"/>
        <v>0</v>
      </c>
      <c r="G47" s="514"/>
    </row>
    <row r="48" spans="1:7" s="511" customFormat="1" ht="24" customHeight="1">
      <c r="A48" s="512" t="s">
        <v>4148</v>
      </c>
      <c r="B48" s="513" t="s">
        <v>4025</v>
      </c>
      <c r="C48" s="514">
        <v>1</v>
      </c>
      <c r="D48" s="539" t="s">
        <v>2686</v>
      </c>
      <c r="E48" s="516"/>
      <c r="F48" s="517">
        <f t="shared" si="0"/>
        <v>0</v>
      </c>
      <c r="G48" s="514"/>
    </row>
    <row r="49" spans="1:7" s="511" customFormat="1" ht="52.5" customHeight="1">
      <c r="A49" s="512" t="s">
        <v>4149</v>
      </c>
      <c r="B49" s="513" t="s">
        <v>4027</v>
      </c>
      <c r="C49" s="514">
        <v>1</v>
      </c>
      <c r="D49" s="539" t="s">
        <v>2733</v>
      </c>
      <c r="E49" s="516"/>
      <c r="F49" s="517">
        <f t="shared" si="0"/>
        <v>0</v>
      </c>
      <c r="G49" s="514"/>
    </row>
    <row r="50" spans="1:7" s="511" customFormat="1" ht="104.25" customHeight="1">
      <c r="A50" s="512" t="s">
        <v>4150</v>
      </c>
      <c r="B50" s="513" t="s">
        <v>4151</v>
      </c>
      <c r="C50" s="514">
        <v>1</v>
      </c>
      <c r="D50" s="539" t="s">
        <v>2733</v>
      </c>
      <c r="E50" s="516"/>
      <c r="F50" s="517">
        <f t="shared" si="0"/>
        <v>0</v>
      </c>
      <c r="G50" s="514"/>
    </row>
    <row r="51" spans="1:7" s="511" customFormat="1" ht="116.25" customHeight="1">
      <c r="A51" s="512" t="s">
        <v>4152</v>
      </c>
      <c r="B51" s="520" t="s">
        <v>4153</v>
      </c>
      <c r="C51" s="514">
        <v>1</v>
      </c>
      <c r="D51" s="539" t="s">
        <v>2733</v>
      </c>
      <c r="E51" s="516"/>
      <c r="F51" s="517">
        <f t="shared" si="0"/>
        <v>0</v>
      </c>
      <c r="G51" s="514"/>
    </row>
    <row r="52" spans="1:7" s="511" customFormat="1" ht="18.899999999999999" customHeight="1">
      <c r="A52" s="512" t="s">
        <v>4077</v>
      </c>
      <c r="B52" s="539" t="s">
        <v>4154</v>
      </c>
      <c r="C52" s="514">
        <v>1</v>
      </c>
      <c r="D52" s="539" t="s">
        <v>4042</v>
      </c>
      <c r="E52" s="516"/>
      <c r="F52" s="517">
        <f t="shared" si="0"/>
        <v>0</v>
      </c>
      <c r="G52" s="572"/>
    </row>
    <row r="53" spans="1:7" s="511" customFormat="1" ht="90" customHeight="1">
      <c r="A53" s="532" t="s">
        <v>4155</v>
      </c>
      <c r="B53" s="533" t="s">
        <v>4156</v>
      </c>
      <c r="C53" s="534"/>
      <c r="D53" s="585"/>
      <c r="E53" s="536"/>
      <c r="F53" s="537"/>
      <c r="G53" s="534"/>
    </row>
    <row r="54" spans="1:7" s="511" customFormat="1" ht="21.9" customHeight="1">
      <c r="A54" s="512" t="s">
        <v>4036</v>
      </c>
      <c r="B54" s="520" t="s">
        <v>4037</v>
      </c>
      <c r="C54" s="514">
        <v>114</v>
      </c>
      <c r="D54" s="539" t="s">
        <v>155</v>
      </c>
      <c r="E54" s="586"/>
      <c r="F54" s="517">
        <f t="shared" si="0"/>
        <v>0</v>
      </c>
      <c r="G54" s="514"/>
    </row>
    <row r="55" spans="1:7" s="511" customFormat="1" ht="21.9" customHeight="1">
      <c r="A55" s="512" t="s">
        <v>4038</v>
      </c>
      <c r="B55" s="520" t="s">
        <v>4039</v>
      </c>
      <c r="C55" s="514">
        <v>114</v>
      </c>
      <c r="D55" s="539" t="s">
        <v>155</v>
      </c>
      <c r="E55" s="586"/>
      <c r="F55" s="517">
        <f t="shared" si="0"/>
        <v>0</v>
      </c>
      <c r="G55" s="514"/>
    </row>
    <row r="56" spans="1:7" s="511" customFormat="1" ht="21.9" customHeight="1">
      <c r="A56" s="512" t="s">
        <v>4040</v>
      </c>
      <c r="B56" s="520" t="s">
        <v>4041</v>
      </c>
      <c r="C56" s="514">
        <v>1</v>
      </c>
      <c r="D56" s="539" t="s">
        <v>4042</v>
      </c>
      <c r="E56" s="516"/>
      <c r="F56" s="517">
        <f t="shared" si="0"/>
        <v>0</v>
      </c>
      <c r="G56" s="514"/>
    </row>
    <row r="57" spans="1:7" s="511" customFormat="1" ht="27" customHeight="1">
      <c r="A57" s="512" t="s">
        <v>4043</v>
      </c>
      <c r="B57" s="539" t="s">
        <v>4157</v>
      </c>
      <c r="C57" s="514">
        <v>1</v>
      </c>
      <c r="D57" s="539" t="s">
        <v>2686</v>
      </c>
      <c r="E57" s="516"/>
      <c r="F57" s="517">
        <f t="shared" si="0"/>
        <v>0</v>
      </c>
      <c r="G57" s="514"/>
    </row>
    <row r="58" spans="1:7" s="511" customFormat="1" ht="34.5" customHeight="1">
      <c r="A58" s="541" t="s">
        <v>4045</v>
      </c>
      <c r="B58" s="542" t="s">
        <v>4046</v>
      </c>
      <c r="C58" s="543">
        <v>1</v>
      </c>
      <c r="D58" s="544" t="s">
        <v>2686</v>
      </c>
      <c r="E58" s="516"/>
      <c r="F58" s="517">
        <f t="shared" si="0"/>
        <v>0</v>
      </c>
      <c r="G58" s="514"/>
    </row>
    <row r="59" spans="1:7" s="511" customFormat="1" ht="21.9" customHeight="1">
      <c r="A59" s="532" t="s">
        <v>4158</v>
      </c>
      <c r="B59" s="554" t="s">
        <v>4064</v>
      </c>
      <c r="C59" s="555"/>
      <c r="D59" s="587"/>
      <c r="E59" s="588"/>
      <c r="F59" s="537"/>
      <c r="G59" s="537"/>
    </row>
    <row r="60" spans="1:7" s="511" customFormat="1" ht="39" customHeight="1">
      <c r="A60" s="512" t="s">
        <v>4036</v>
      </c>
      <c r="B60" s="520" t="s">
        <v>4159</v>
      </c>
      <c r="C60" s="514">
        <v>1</v>
      </c>
      <c r="D60" s="539" t="s">
        <v>2733</v>
      </c>
      <c r="E60" s="589"/>
      <c r="F60" s="517">
        <f t="shared" ref="F60:F74" si="3">C60*E60</f>
        <v>0</v>
      </c>
      <c r="G60" s="517"/>
    </row>
    <row r="61" spans="1:7" s="511" customFormat="1" ht="39" customHeight="1">
      <c r="A61" s="512" t="s">
        <v>4038</v>
      </c>
      <c r="B61" s="520" t="s">
        <v>4066</v>
      </c>
      <c r="C61" s="514">
        <v>545</v>
      </c>
      <c r="D61" s="515" t="s">
        <v>165</v>
      </c>
      <c r="E61" s="589"/>
      <c r="F61" s="517">
        <f t="shared" si="3"/>
        <v>0</v>
      </c>
      <c r="G61" s="517"/>
    </row>
    <row r="62" spans="1:7" s="511" customFormat="1" ht="21.9" customHeight="1">
      <c r="A62" s="512" t="s">
        <v>4040</v>
      </c>
      <c r="B62" s="520" t="s">
        <v>4067</v>
      </c>
      <c r="C62" s="514">
        <v>1</v>
      </c>
      <c r="D62" s="539" t="s">
        <v>2733</v>
      </c>
      <c r="E62" s="589"/>
      <c r="F62" s="517">
        <f t="shared" si="3"/>
        <v>0</v>
      </c>
      <c r="G62" s="517"/>
    </row>
    <row r="63" spans="1:7" s="511" customFormat="1" ht="39.75" customHeight="1">
      <c r="A63" s="512" t="s">
        <v>4043</v>
      </c>
      <c r="B63" s="520" t="s">
        <v>4068</v>
      </c>
      <c r="C63" s="514">
        <v>1</v>
      </c>
      <c r="D63" s="539" t="s">
        <v>2733</v>
      </c>
      <c r="E63" s="589"/>
      <c r="F63" s="517">
        <f t="shared" si="3"/>
        <v>0</v>
      </c>
      <c r="G63" s="517"/>
    </row>
    <row r="64" spans="1:7" s="511" customFormat="1" ht="37.5" customHeight="1">
      <c r="A64" s="512" t="s">
        <v>4045</v>
      </c>
      <c r="B64" s="520" t="s">
        <v>4069</v>
      </c>
      <c r="C64" s="514">
        <v>1</v>
      </c>
      <c r="D64" s="539" t="s">
        <v>2733</v>
      </c>
      <c r="E64" s="589"/>
      <c r="F64" s="517">
        <f t="shared" si="3"/>
        <v>0</v>
      </c>
      <c r="G64" s="517"/>
    </row>
    <row r="65" spans="1:7" s="511" customFormat="1" ht="21.9" customHeight="1">
      <c r="A65" s="512" t="s">
        <v>4054</v>
      </c>
      <c r="B65" s="520" t="s">
        <v>4070</v>
      </c>
      <c r="C65" s="514">
        <v>1</v>
      </c>
      <c r="D65" s="539" t="s">
        <v>2733</v>
      </c>
      <c r="E65" s="589"/>
      <c r="F65" s="517">
        <f t="shared" si="3"/>
        <v>0</v>
      </c>
      <c r="G65" s="517"/>
    </row>
    <row r="66" spans="1:7" s="511" customFormat="1" ht="21.9" customHeight="1">
      <c r="A66" s="512" t="s">
        <v>4056</v>
      </c>
      <c r="B66" s="520" t="s">
        <v>4071</v>
      </c>
      <c r="C66" s="514">
        <v>1</v>
      </c>
      <c r="D66" s="539" t="s">
        <v>2733</v>
      </c>
      <c r="E66" s="589"/>
      <c r="F66" s="517">
        <f t="shared" si="3"/>
        <v>0</v>
      </c>
      <c r="G66" s="517"/>
    </row>
    <row r="67" spans="1:7" s="511" customFormat="1" ht="21.9" customHeight="1">
      <c r="A67" s="512" t="s">
        <v>3474</v>
      </c>
      <c r="B67" s="520" t="s">
        <v>4072</v>
      </c>
      <c r="C67" s="514">
        <v>1</v>
      </c>
      <c r="D67" s="539" t="s">
        <v>2733</v>
      </c>
      <c r="E67" s="589"/>
      <c r="F67" s="517">
        <f t="shared" si="3"/>
        <v>0</v>
      </c>
      <c r="G67" s="517"/>
    </row>
    <row r="68" spans="1:7" s="511" customFormat="1" ht="36.75" customHeight="1">
      <c r="A68" s="512" t="s">
        <v>4059</v>
      </c>
      <c r="B68" s="520" t="s">
        <v>4073</v>
      </c>
      <c r="C68" s="514">
        <v>1</v>
      </c>
      <c r="D68" s="539" t="s">
        <v>2733</v>
      </c>
      <c r="E68" s="589"/>
      <c r="F68" s="517">
        <f t="shared" si="3"/>
        <v>0</v>
      </c>
      <c r="G68" s="517"/>
    </row>
    <row r="69" spans="1:7" s="511" customFormat="1" ht="21.9" customHeight="1">
      <c r="A69" s="512" t="s">
        <v>4061</v>
      </c>
      <c r="B69" s="520" t="s">
        <v>4074</v>
      </c>
      <c r="C69" s="514">
        <v>1</v>
      </c>
      <c r="D69" s="539" t="s">
        <v>2733</v>
      </c>
      <c r="E69" s="589"/>
      <c r="F69" s="517">
        <f t="shared" si="3"/>
        <v>0</v>
      </c>
      <c r="G69" s="517"/>
    </row>
    <row r="70" spans="1:7" s="511" customFormat="1" ht="21.9" customHeight="1">
      <c r="A70" s="512" t="s">
        <v>4075</v>
      </c>
      <c r="B70" s="520" t="s">
        <v>4076</v>
      </c>
      <c r="C70" s="514">
        <v>1</v>
      </c>
      <c r="D70" s="539" t="s">
        <v>2733</v>
      </c>
      <c r="E70" s="589"/>
      <c r="F70" s="517">
        <f t="shared" si="3"/>
        <v>0</v>
      </c>
      <c r="G70" s="517"/>
    </row>
    <row r="71" spans="1:7" s="511" customFormat="1" ht="21.9" customHeight="1">
      <c r="A71" s="512" t="s">
        <v>4077</v>
      </c>
      <c r="B71" s="520" t="s">
        <v>4078</v>
      </c>
      <c r="C71" s="514">
        <v>1</v>
      </c>
      <c r="D71" s="539" t="s">
        <v>2733</v>
      </c>
      <c r="E71" s="589"/>
      <c r="F71" s="517">
        <f t="shared" si="3"/>
        <v>0</v>
      </c>
      <c r="G71" s="517"/>
    </row>
    <row r="72" spans="1:7" s="511" customFormat="1" ht="59.25" customHeight="1">
      <c r="A72" s="512" t="s">
        <v>4160</v>
      </c>
      <c r="B72" s="559" t="s">
        <v>4161</v>
      </c>
      <c r="C72" s="560">
        <v>4</v>
      </c>
      <c r="D72" s="590" t="s">
        <v>2686</v>
      </c>
      <c r="E72" s="562"/>
      <c r="F72" s="591">
        <f t="shared" si="3"/>
        <v>0</v>
      </c>
      <c r="G72" s="531"/>
    </row>
    <row r="73" spans="1:7" s="511" customFormat="1" ht="34.5" customHeight="1">
      <c r="A73" s="512" t="s">
        <v>4162</v>
      </c>
      <c r="B73" s="520" t="s">
        <v>4163</v>
      </c>
      <c r="C73" s="560">
        <v>10</v>
      </c>
      <c r="D73" s="590" t="s">
        <v>2686</v>
      </c>
      <c r="E73" s="562"/>
      <c r="F73" s="591">
        <f t="shared" si="3"/>
        <v>0</v>
      </c>
      <c r="G73" s="531"/>
    </row>
    <row r="74" spans="1:7" s="511" customFormat="1" ht="50.25" customHeight="1">
      <c r="A74" s="512" t="s">
        <v>4164</v>
      </c>
      <c r="B74" s="520" t="s">
        <v>4165</v>
      </c>
      <c r="C74" s="560">
        <v>1</v>
      </c>
      <c r="D74" s="561" t="s">
        <v>2686</v>
      </c>
      <c r="E74" s="562"/>
      <c r="F74" s="591">
        <f t="shared" si="3"/>
        <v>0</v>
      </c>
      <c r="G74" s="531"/>
    </row>
    <row r="75" spans="1:7" s="511" customFormat="1" ht="26.4" customHeight="1">
      <c r="A75" s="592" t="s">
        <v>4166</v>
      </c>
      <c r="B75" s="592"/>
      <c r="C75" s="564"/>
      <c r="D75" s="565"/>
      <c r="E75" s="566"/>
      <c r="F75" s="567">
        <f>SUM(F5:F74)</f>
        <v>0</v>
      </c>
      <c r="G75" s="568"/>
    </row>
    <row r="76" spans="1:7" s="511" customFormat="1" ht="18" customHeight="1">
      <c r="A76" s="569"/>
      <c r="B76" s="569"/>
      <c r="C76" s="569"/>
      <c r="D76" s="569"/>
      <c r="E76" s="571"/>
      <c r="F76" s="571"/>
      <c r="G76" s="572"/>
    </row>
    <row r="77" spans="1:7" s="511" customFormat="1" ht="18" customHeight="1">
      <c r="A77" s="569"/>
      <c r="B77" s="569"/>
      <c r="C77" s="569"/>
      <c r="D77" s="569"/>
      <c r="E77" s="571"/>
      <c r="F77" s="571"/>
      <c r="G77" s="572"/>
    </row>
    <row r="78" spans="1:7" s="511" customFormat="1" ht="18" customHeight="1">
      <c r="A78" s="569"/>
      <c r="B78" s="569"/>
      <c r="C78" s="569"/>
      <c r="D78" s="569"/>
      <c r="E78" s="571"/>
      <c r="F78" s="571"/>
      <c r="G78" s="572"/>
    </row>
    <row r="79" spans="1:7" s="511" customFormat="1" ht="18" customHeight="1">
      <c r="A79" s="499"/>
      <c r="B79" s="569"/>
      <c r="C79" s="499"/>
      <c r="D79" s="499"/>
      <c r="E79" s="574"/>
      <c r="F79" s="574"/>
      <c r="G79" s="572"/>
    </row>
    <row r="80" spans="1:7" s="511" customFormat="1" ht="18" customHeight="1">
      <c r="A80" s="569"/>
      <c r="B80" s="499"/>
      <c r="C80" s="569"/>
      <c r="D80" s="569"/>
      <c r="E80" s="575"/>
      <c r="F80" s="575"/>
      <c r="G80" s="572"/>
    </row>
    <row r="81" spans="1:7" s="511" customFormat="1" ht="18" customHeight="1">
      <c r="A81" s="569"/>
      <c r="B81" s="569"/>
      <c r="C81" s="569"/>
      <c r="D81" s="569"/>
      <c r="E81" s="575"/>
      <c r="F81" s="575"/>
      <c r="G81" s="572"/>
    </row>
    <row r="82" spans="1:7" s="511" customFormat="1" ht="18" customHeight="1">
      <c r="A82" s="569"/>
      <c r="B82" s="569"/>
      <c r="C82" s="569"/>
      <c r="D82" s="569"/>
      <c r="E82" s="575"/>
      <c r="F82" s="575"/>
      <c r="G82" s="572"/>
    </row>
    <row r="83" spans="1:7" s="511" customFormat="1" ht="18" customHeight="1">
      <c r="A83" s="569"/>
      <c r="B83" s="569"/>
      <c r="C83" s="569"/>
      <c r="D83" s="569"/>
      <c r="E83" s="575"/>
      <c r="F83" s="575"/>
      <c r="G83" s="572"/>
    </row>
    <row r="84" spans="1:7" s="511" customFormat="1" ht="18" customHeight="1">
      <c r="A84" s="569"/>
      <c r="B84" s="569"/>
      <c r="C84" s="569"/>
      <c r="D84" s="569"/>
      <c r="E84" s="575"/>
      <c r="F84" s="575"/>
      <c r="G84" s="572"/>
    </row>
    <row r="85" spans="1:7" s="511" customFormat="1" ht="18" customHeight="1">
      <c r="A85" s="569"/>
      <c r="B85" s="569"/>
      <c r="C85" s="569"/>
      <c r="D85" s="569"/>
      <c r="E85" s="575"/>
      <c r="F85" s="575"/>
      <c r="G85" s="572"/>
    </row>
    <row r="86" spans="1:7" s="511" customFormat="1" ht="18" customHeight="1">
      <c r="A86" s="569"/>
      <c r="B86" s="569"/>
      <c r="C86" s="569"/>
      <c r="D86" s="569"/>
      <c r="E86" s="575"/>
      <c r="F86" s="575"/>
      <c r="G86" s="572"/>
    </row>
    <row r="87" spans="1:7" ht="18" customHeight="1">
      <c r="A87" s="569"/>
      <c r="B87" s="569"/>
      <c r="C87" s="569"/>
      <c r="D87" s="569"/>
      <c r="E87" s="575"/>
      <c r="F87" s="575"/>
      <c r="G87" s="572"/>
    </row>
    <row r="88" spans="1:7" ht="15">
      <c r="A88" s="569"/>
      <c r="B88" s="569"/>
      <c r="C88" s="569"/>
      <c r="D88" s="569"/>
      <c r="E88" s="575"/>
      <c r="F88" s="575"/>
      <c r="G88" s="572"/>
    </row>
    <row r="89" spans="1:7" ht="15">
      <c r="A89" s="569"/>
      <c r="B89" s="569"/>
      <c r="C89" s="569"/>
      <c r="D89" s="569"/>
      <c r="E89" s="575"/>
      <c r="F89" s="575"/>
      <c r="G89" s="572"/>
    </row>
    <row r="90" spans="1:7" ht="18" customHeight="1">
      <c r="A90" s="569"/>
      <c r="B90" s="569"/>
      <c r="C90" s="569"/>
      <c r="D90" s="569"/>
      <c r="E90" s="575"/>
      <c r="F90" s="575"/>
      <c r="G90" s="572"/>
    </row>
    <row r="91" spans="1:7" ht="18" customHeight="1">
      <c r="B91" s="569"/>
      <c r="C91" s="499"/>
      <c r="D91" s="499"/>
      <c r="E91" s="574"/>
      <c r="F91" s="574"/>
      <c r="G91" s="572"/>
    </row>
    <row r="92" spans="1:7" ht="15">
      <c r="C92" s="499"/>
      <c r="D92" s="499"/>
      <c r="E92" s="574"/>
      <c r="F92" s="574"/>
      <c r="G92" s="572"/>
    </row>
    <row r="93" spans="1:7" s="511" customFormat="1" ht="15">
      <c r="A93" s="499"/>
      <c r="B93" s="499"/>
      <c r="C93" s="499"/>
      <c r="D93" s="499"/>
      <c r="E93" s="574"/>
      <c r="F93" s="574"/>
      <c r="G93" s="572"/>
    </row>
    <row r="94" spans="1:7" ht="15">
      <c r="C94" s="499"/>
      <c r="D94" s="499"/>
      <c r="E94" s="574"/>
      <c r="F94" s="574"/>
      <c r="G94" s="572"/>
    </row>
    <row r="95" spans="1:7" ht="15">
      <c r="C95" s="499"/>
      <c r="D95" s="499"/>
      <c r="E95" s="574"/>
      <c r="F95" s="574"/>
      <c r="G95" s="572"/>
    </row>
    <row r="96" spans="1:7" ht="15">
      <c r="C96" s="499"/>
      <c r="D96" s="499"/>
      <c r="E96" s="574"/>
      <c r="F96" s="574"/>
      <c r="G96" s="572"/>
    </row>
    <row r="97" spans="3:7" ht="15">
      <c r="C97" s="499"/>
      <c r="D97" s="499"/>
      <c r="E97" s="574"/>
      <c r="F97" s="574"/>
      <c r="G97" s="572"/>
    </row>
    <row r="98" spans="3:7" ht="15">
      <c r="C98" s="499"/>
      <c r="D98" s="499"/>
      <c r="E98" s="574"/>
      <c r="F98" s="574"/>
      <c r="G98" s="572"/>
    </row>
    <row r="99" spans="3:7" ht="15" customHeight="1">
      <c r="C99" s="499"/>
      <c r="D99" s="499"/>
      <c r="E99" s="574"/>
      <c r="F99" s="574"/>
      <c r="G99" s="572"/>
    </row>
    <row r="100" spans="3:7" ht="15.75" customHeight="1">
      <c r="C100" s="499"/>
      <c r="D100" s="499"/>
      <c r="E100" s="574"/>
      <c r="F100" s="574"/>
      <c r="G100" s="572"/>
    </row>
    <row r="101" spans="3:7" ht="15.75" customHeight="1">
      <c r="C101" s="499"/>
      <c r="D101" s="499"/>
      <c r="E101" s="574"/>
      <c r="F101" s="574"/>
      <c r="G101" s="572"/>
    </row>
    <row r="102" spans="3:7" ht="15">
      <c r="C102" s="499"/>
      <c r="D102" s="499"/>
      <c r="E102" s="574"/>
      <c r="F102" s="574"/>
      <c r="G102" s="572"/>
    </row>
    <row r="103" spans="3:7" ht="15">
      <c r="C103" s="499"/>
      <c r="D103" s="499"/>
      <c r="E103" s="574"/>
      <c r="F103" s="574"/>
      <c r="G103" s="572"/>
    </row>
    <row r="104" spans="3:7" ht="15">
      <c r="C104" s="499"/>
      <c r="D104" s="499"/>
      <c r="E104" s="574"/>
      <c r="F104" s="574"/>
      <c r="G104" s="572"/>
    </row>
    <row r="105" spans="3:7" ht="15">
      <c r="C105" s="499"/>
      <c r="D105" s="499"/>
      <c r="E105" s="574"/>
      <c r="F105" s="574"/>
      <c r="G105" s="572"/>
    </row>
    <row r="106" spans="3:7" ht="15">
      <c r="C106" s="499"/>
      <c r="D106" s="499"/>
      <c r="E106" s="574"/>
      <c r="F106" s="574"/>
      <c r="G106" s="572"/>
    </row>
    <row r="107" spans="3:7" ht="15">
      <c r="C107" s="499"/>
      <c r="D107" s="499"/>
      <c r="E107" s="574"/>
      <c r="F107" s="574"/>
      <c r="G107" s="572"/>
    </row>
    <row r="108" spans="3:7" ht="16.5" customHeight="1">
      <c r="C108" s="499"/>
      <c r="D108" s="499"/>
      <c r="E108" s="574"/>
      <c r="F108" s="574"/>
      <c r="G108" s="572"/>
    </row>
    <row r="109" spans="3:7" ht="15">
      <c r="C109" s="499"/>
      <c r="D109" s="499"/>
      <c r="E109" s="574"/>
      <c r="F109" s="574"/>
      <c r="G109" s="572"/>
    </row>
    <row r="110" spans="3:7" ht="15">
      <c r="C110" s="499"/>
      <c r="D110" s="499"/>
      <c r="E110" s="574"/>
      <c r="F110" s="574"/>
      <c r="G110" s="572"/>
    </row>
    <row r="111" spans="3:7">
      <c r="C111" s="499"/>
      <c r="D111" s="499"/>
      <c r="E111" s="574"/>
      <c r="F111" s="574"/>
      <c r="G111" s="507"/>
    </row>
    <row r="112" spans="3:7">
      <c r="C112" s="499"/>
      <c r="D112" s="499"/>
      <c r="E112" s="574"/>
      <c r="F112" s="574"/>
      <c r="G112" s="507"/>
    </row>
    <row r="113" spans="3:7">
      <c r="C113" s="499"/>
      <c r="D113" s="499"/>
      <c r="E113" s="574"/>
      <c r="F113" s="574"/>
      <c r="G113" s="507"/>
    </row>
    <row r="114" spans="3:7">
      <c r="C114" s="499"/>
      <c r="D114" s="499"/>
      <c r="E114" s="574"/>
      <c r="F114" s="574"/>
      <c r="G114" s="507"/>
    </row>
    <row r="115" spans="3:7">
      <c r="C115" s="499"/>
      <c r="D115" s="499"/>
      <c r="E115" s="574"/>
      <c r="F115" s="574"/>
      <c r="G115" s="507"/>
    </row>
    <row r="116" spans="3:7">
      <c r="C116" s="499"/>
      <c r="D116" s="499"/>
      <c r="E116" s="574"/>
      <c r="F116" s="574"/>
      <c r="G116" s="507"/>
    </row>
    <row r="117" spans="3:7">
      <c r="C117" s="499"/>
      <c r="D117" s="499"/>
      <c r="E117" s="574"/>
      <c r="F117" s="574"/>
      <c r="G117" s="507"/>
    </row>
    <row r="118" spans="3:7">
      <c r="C118" s="499"/>
      <c r="D118" s="499"/>
      <c r="E118" s="574"/>
      <c r="F118" s="574"/>
      <c r="G118" s="507"/>
    </row>
    <row r="119" spans="3:7">
      <c r="C119" s="499"/>
      <c r="D119" s="499"/>
      <c r="E119" s="574"/>
      <c r="F119" s="574"/>
      <c r="G119" s="507"/>
    </row>
    <row r="120" spans="3:7">
      <c r="C120" s="499"/>
      <c r="D120" s="499"/>
      <c r="E120" s="574"/>
      <c r="F120" s="574"/>
      <c r="G120" s="507"/>
    </row>
    <row r="121" spans="3:7">
      <c r="C121" s="499"/>
      <c r="D121" s="499"/>
      <c r="E121" s="574"/>
      <c r="F121" s="574"/>
      <c r="G121" s="507"/>
    </row>
    <row r="122" spans="3:7">
      <c r="C122" s="499"/>
      <c r="D122" s="499"/>
      <c r="E122" s="574"/>
      <c r="F122" s="574"/>
      <c r="G122" s="507"/>
    </row>
    <row r="123" spans="3:7">
      <c r="C123" s="499"/>
      <c r="D123" s="499"/>
      <c r="E123" s="574"/>
      <c r="F123" s="574"/>
      <c r="G123" s="507"/>
    </row>
    <row r="124" spans="3:7">
      <c r="C124" s="499"/>
      <c r="D124" s="499"/>
      <c r="E124" s="574"/>
      <c r="F124" s="574"/>
      <c r="G124" s="507"/>
    </row>
    <row r="125" spans="3:7">
      <c r="C125" s="499"/>
      <c r="D125" s="499"/>
      <c r="E125" s="574"/>
      <c r="F125" s="574"/>
      <c r="G125" s="507"/>
    </row>
    <row r="126" spans="3:7">
      <c r="C126" s="499"/>
      <c r="D126" s="499"/>
      <c r="E126" s="574"/>
      <c r="F126" s="574"/>
      <c r="G126" s="507"/>
    </row>
    <row r="127" spans="3:7">
      <c r="C127" s="499"/>
      <c r="D127" s="499"/>
      <c r="E127" s="574"/>
      <c r="F127" s="574"/>
      <c r="G127" s="507"/>
    </row>
    <row r="128" spans="3:7">
      <c r="C128" s="499"/>
      <c r="D128" s="499"/>
      <c r="E128" s="574"/>
      <c r="F128" s="574"/>
      <c r="G128" s="507"/>
    </row>
    <row r="129" spans="3:7">
      <c r="C129" s="499"/>
      <c r="D129" s="499"/>
      <c r="E129" s="574"/>
      <c r="F129" s="574"/>
      <c r="G129" s="507"/>
    </row>
    <row r="130" spans="3:7">
      <c r="C130" s="499"/>
      <c r="D130" s="499"/>
      <c r="E130" s="574"/>
      <c r="F130" s="574"/>
      <c r="G130" s="507"/>
    </row>
    <row r="131" spans="3:7">
      <c r="C131" s="499"/>
      <c r="D131" s="499"/>
      <c r="E131" s="574"/>
      <c r="F131" s="574"/>
      <c r="G131" s="507"/>
    </row>
    <row r="132" spans="3:7">
      <c r="C132" s="499"/>
      <c r="D132" s="499"/>
      <c r="E132" s="574"/>
      <c r="F132" s="574"/>
      <c r="G132" s="507"/>
    </row>
    <row r="133" spans="3:7">
      <c r="C133" s="499"/>
      <c r="D133" s="499"/>
      <c r="E133" s="574"/>
      <c r="F133" s="574"/>
      <c r="G133" s="507"/>
    </row>
    <row r="134" spans="3:7">
      <c r="C134" s="499"/>
      <c r="D134" s="499"/>
      <c r="E134" s="574"/>
      <c r="F134" s="574"/>
      <c r="G134" s="507"/>
    </row>
    <row r="135" spans="3:7">
      <c r="C135" s="499"/>
      <c r="D135" s="499"/>
      <c r="E135" s="574"/>
      <c r="F135" s="574"/>
      <c r="G135" s="507"/>
    </row>
    <row r="136" spans="3:7">
      <c r="C136" s="499"/>
      <c r="D136" s="499"/>
      <c r="E136" s="574"/>
      <c r="F136" s="574"/>
      <c r="G136" s="507"/>
    </row>
    <row r="137" spans="3:7">
      <c r="C137" s="499"/>
      <c r="D137" s="499"/>
      <c r="E137" s="574"/>
      <c r="F137" s="574"/>
      <c r="G137" s="507"/>
    </row>
    <row r="138" spans="3:7">
      <c r="C138" s="499"/>
      <c r="D138" s="499"/>
      <c r="E138" s="574"/>
      <c r="F138" s="574"/>
      <c r="G138" s="507"/>
    </row>
    <row r="139" spans="3:7">
      <c r="C139" s="499"/>
      <c r="D139" s="499"/>
      <c r="E139" s="574"/>
      <c r="F139" s="574"/>
      <c r="G139" s="507"/>
    </row>
    <row r="140" spans="3:7">
      <c r="C140" s="499"/>
      <c r="D140" s="499"/>
      <c r="E140" s="574"/>
      <c r="F140" s="574"/>
      <c r="G140" s="507"/>
    </row>
    <row r="141" spans="3:7">
      <c r="C141" s="499"/>
      <c r="D141" s="499"/>
      <c r="E141" s="574"/>
      <c r="F141" s="574"/>
      <c r="G141" s="507"/>
    </row>
    <row r="142" spans="3:7">
      <c r="C142" s="499"/>
      <c r="D142" s="499"/>
      <c r="E142" s="574"/>
      <c r="F142" s="574"/>
      <c r="G142" s="507"/>
    </row>
    <row r="143" spans="3:7">
      <c r="C143" s="499"/>
      <c r="D143" s="499"/>
      <c r="E143" s="574"/>
      <c r="F143" s="574"/>
      <c r="G143" s="507"/>
    </row>
    <row r="144" spans="3:7">
      <c r="C144" s="499"/>
      <c r="D144" s="499"/>
      <c r="E144" s="574"/>
      <c r="F144" s="574"/>
      <c r="G144" s="507"/>
    </row>
    <row r="145" spans="3:7">
      <c r="C145" s="499"/>
      <c r="D145" s="499"/>
      <c r="E145" s="574"/>
      <c r="F145" s="574"/>
      <c r="G145" s="507"/>
    </row>
    <row r="146" spans="3:7">
      <c r="C146" s="499"/>
      <c r="D146" s="499"/>
      <c r="E146" s="574"/>
      <c r="F146" s="574"/>
      <c r="G146" s="507"/>
    </row>
    <row r="147" spans="3:7">
      <c r="C147" s="499"/>
      <c r="D147" s="499"/>
      <c r="E147" s="574"/>
      <c r="F147" s="574"/>
      <c r="G147" s="507"/>
    </row>
    <row r="148" spans="3:7">
      <c r="C148" s="499"/>
      <c r="D148" s="499"/>
      <c r="E148" s="574"/>
      <c r="F148" s="574"/>
      <c r="G148" s="507"/>
    </row>
    <row r="149" spans="3:7">
      <c r="C149" s="499"/>
      <c r="D149" s="499"/>
      <c r="E149" s="574"/>
      <c r="F149" s="574"/>
      <c r="G149" s="507"/>
    </row>
    <row r="150" spans="3:7">
      <c r="C150" s="499"/>
      <c r="D150" s="499"/>
      <c r="E150" s="574"/>
      <c r="F150" s="574"/>
      <c r="G150" s="507"/>
    </row>
    <row r="151" spans="3:7">
      <c r="C151" s="499"/>
      <c r="D151" s="499"/>
      <c r="E151" s="574"/>
      <c r="F151" s="574"/>
      <c r="G151" s="507"/>
    </row>
    <row r="152" spans="3:7">
      <c r="C152" s="499"/>
      <c r="D152" s="499"/>
      <c r="E152" s="574"/>
      <c r="F152" s="574"/>
      <c r="G152" s="507"/>
    </row>
    <row r="153" spans="3:7">
      <c r="C153" s="499"/>
      <c r="D153" s="499"/>
      <c r="E153" s="574"/>
      <c r="F153" s="574"/>
      <c r="G153" s="507"/>
    </row>
    <row r="154" spans="3:7">
      <c r="C154" s="499"/>
      <c r="D154" s="499"/>
      <c r="E154" s="574"/>
      <c r="F154" s="574"/>
      <c r="G154" s="507"/>
    </row>
    <row r="155" spans="3:7">
      <c r="C155" s="499"/>
      <c r="D155" s="499"/>
      <c r="E155" s="574"/>
      <c r="F155" s="574"/>
      <c r="G155" s="507"/>
    </row>
    <row r="156" spans="3:7">
      <c r="C156" s="499"/>
      <c r="D156" s="499"/>
      <c r="E156" s="574"/>
      <c r="F156" s="574"/>
      <c r="G156" s="507"/>
    </row>
    <row r="157" spans="3:7">
      <c r="C157" s="499"/>
      <c r="D157" s="499"/>
      <c r="E157" s="574"/>
      <c r="F157" s="574"/>
      <c r="G157" s="507"/>
    </row>
    <row r="158" spans="3:7">
      <c r="C158" s="499"/>
      <c r="D158" s="499"/>
      <c r="E158" s="574"/>
      <c r="F158" s="574"/>
      <c r="G158" s="507"/>
    </row>
    <row r="159" spans="3:7">
      <c r="C159" s="499"/>
      <c r="D159" s="499"/>
      <c r="E159" s="574"/>
      <c r="F159" s="574"/>
      <c r="G159" s="507"/>
    </row>
    <row r="160" spans="3:7">
      <c r="C160" s="499"/>
      <c r="D160" s="499"/>
      <c r="E160" s="574"/>
      <c r="F160" s="574"/>
      <c r="G160" s="507"/>
    </row>
    <row r="161" spans="3:7">
      <c r="C161" s="499"/>
      <c r="D161" s="499"/>
      <c r="E161" s="574"/>
      <c r="F161" s="574"/>
      <c r="G161" s="507"/>
    </row>
    <row r="162" spans="3:7">
      <c r="C162" s="499"/>
      <c r="D162" s="499"/>
      <c r="E162" s="574"/>
      <c r="F162" s="574"/>
      <c r="G162" s="507"/>
    </row>
    <row r="163" spans="3:7">
      <c r="C163" s="499"/>
      <c r="D163" s="499"/>
      <c r="E163" s="574"/>
      <c r="F163" s="574"/>
      <c r="G163" s="507"/>
    </row>
    <row r="164" spans="3:7">
      <c r="C164" s="499"/>
      <c r="D164" s="499"/>
      <c r="E164" s="574"/>
      <c r="F164" s="574"/>
      <c r="G164" s="507"/>
    </row>
    <row r="165" spans="3:7">
      <c r="C165" s="499"/>
      <c r="D165" s="499"/>
      <c r="E165" s="574"/>
      <c r="F165" s="574"/>
      <c r="G165" s="507"/>
    </row>
    <row r="166" spans="3:7">
      <c r="C166" s="499"/>
      <c r="D166" s="499"/>
      <c r="E166" s="574"/>
      <c r="F166" s="574"/>
      <c r="G166" s="507"/>
    </row>
    <row r="167" spans="3:7">
      <c r="C167" s="499"/>
      <c r="D167" s="499"/>
      <c r="E167" s="574"/>
      <c r="F167" s="574"/>
      <c r="G167" s="507"/>
    </row>
    <row r="168" spans="3:7">
      <c r="C168" s="499"/>
      <c r="D168" s="499"/>
      <c r="E168" s="574"/>
      <c r="F168" s="574"/>
      <c r="G168" s="507"/>
    </row>
    <row r="169" spans="3:7">
      <c r="C169" s="499"/>
      <c r="D169" s="499"/>
      <c r="E169" s="574"/>
      <c r="F169" s="574"/>
      <c r="G169" s="507"/>
    </row>
    <row r="170" spans="3:7">
      <c r="C170" s="499"/>
      <c r="D170" s="499"/>
      <c r="E170" s="574"/>
      <c r="F170" s="574"/>
      <c r="G170" s="507"/>
    </row>
    <row r="171" spans="3:7">
      <c r="C171" s="499"/>
      <c r="D171" s="499"/>
      <c r="E171" s="574"/>
      <c r="F171" s="574"/>
      <c r="G171" s="507"/>
    </row>
    <row r="172" spans="3:7">
      <c r="C172" s="499"/>
      <c r="D172" s="499"/>
      <c r="E172" s="574"/>
      <c r="F172" s="574"/>
      <c r="G172" s="507"/>
    </row>
    <row r="173" spans="3:7">
      <c r="C173" s="499"/>
      <c r="D173" s="499"/>
      <c r="E173" s="574"/>
      <c r="F173" s="574"/>
      <c r="G173" s="507"/>
    </row>
    <row r="174" spans="3:7">
      <c r="C174" s="499"/>
      <c r="D174" s="499"/>
      <c r="E174" s="574"/>
      <c r="F174" s="574"/>
      <c r="G174" s="507"/>
    </row>
    <row r="175" spans="3:7">
      <c r="C175" s="499"/>
      <c r="D175" s="499"/>
      <c r="E175" s="574"/>
      <c r="F175" s="574"/>
      <c r="G175" s="507"/>
    </row>
    <row r="176" spans="3:7">
      <c r="C176" s="499"/>
      <c r="D176" s="499"/>
      <c r="E176" s="574"/>
      <c r="F176" s="574"/>
      <c r="G176" s="507"/>
    </row>
    <row r="177" spans="3:7">
      <c r="C177" s="499"/>
      <c r="D177" s="499"/>
      <c r="E177" s="574"/>
      <c r="F177" s="574"/>
      <c r="G177" s="507"/>
    </row>
    <row r="178" spans="3:7">
      <c r="C178" s="499"/>
      <c r="D178" s="499"/>
      <c r="E178" s="574"/>
      <c r="F178" s="574"/>
      <c r="G178" s="507"/>
    </row>
    <row r="179" spans="3:7">
      <c r="C179" s="499"/>
      <c r="D179" s="499"/>
      <c r="E179" s="574"/>
      <c r="F179" s="574"/>
      <c r="G179" s="507"/>
    </row>
    <row r="180" spans="3:7">
      <c r="C180" s="499"/>
      <c r="D180" s="499"/>
      <c r="E180" s="574"/>
      <c r="F180" s="574"/>
      <c r="G180" s="507"/>
    </row>
    <row r="181" spans="3:7">
      <c r="C181" s="499"/>
      <c r="D181" s="499"/>
      <c r="E181" s="574"/>
      <c r="F181" s="574"/>
      <c r="G181" s="507"/>
    </row>
    <row r="182" spans="3:7">
      <c r="C182" s="499"/>
      <c r="D182" s="499"/>
      <c r="E182" s="574"/>
      <c r="F182" s="574"/>
      <c r="G182" s="507"/>
    </row>
    <row r="183" spans="3:7">
      <c r="C183" s="499"/>
      <c r="D183" s="499"/>
      <c r="E183" s="574"/>
      <c r="F183" s="574"/>
      <c r="G183" s="507"/>
    </row>
    <row r="184" spans="3:7">
      <c r="C184" s="499"/>
      <c r="D184" s="499"/>
      <c r="E184" s="574"/>
      <c r="F184" s="574"/>
      <c r="G184" s="507"/>
    </row>
    <row r="185" spans="3:7">
      <c r="C185" s="499"/>
      <c r="D185" s="499"/>
      <c r="E185" s="574"/>
      <c r="F185" s="574"/>
      <c r="G185" s="507"/>
    </row>
    <row r="186" spans="3:7">
      <c r="C186" s="499"/>
      <c r="D186" s="499"/>
      <c r="E186" s="574"/>
      <c r="F186" s="574"/>
      <c r="G186" s="507"/>
    </row>
    <row r="187" spans="3:7">
      <c r="C187" s="499"/>
      <c r="D187" s="499"/>
      <c r="E187" s="574"/>
      <c r="F187" s="574"/>
      <c r="G187" s="507"/>
    </row>
    <row r="188" spans="3:7">
      <c r="C188" s="499"/>
      <c r="D188" s="499"/>
      <c r="E188" s="574"/>
      <c r="F188" s="574"/>
      <c r="G188" s="507"/>
    </row>
    <row r="189" spans="3:7">
      <c r="C189" s="499"/>
      <c r="D189" s="499"/>
      <c r="E189" s="574"/>
      <c r="F189" s="574"/>
      <c r="G189" s="507"/>
    </row>
    <row r="190" spans="3:7">
      <c r="C190" s="499"/>
      <c r="D190" s="499"/>
      <c r="E190" s="574"/>
      <c r="F190" s="574"/>
      <c r="G190" s="507"/>
    </row>
    <row r="191" spans="3:7">
      <c r="C191" s="499"/>
      <c r="D191" s="499"/>
      <c r="E191" s="574"/>
      <c r="F191" s="574"/>
      <c r="G191" s="507"/>
    </row>
    <row r="192" spans="3:7">
      <c r="C192" s="499"/>
      <c r="D192" s="499"/>
      <c r="E192" s="574"/>
      <c r="F192" s="574"/>
      <c r="G192" s="507"/>
    </row>
    <row r="193" spans="3:7">
      <c r="C193" s="499"/>
      <c r="D193" s="499"/>
      <c r="E193" s="574"/>
      <c r="F193" s="574"/>
      <c r="G193" s="507"/>
    </row>
    <row r="194" spans="3:7">
      <c r="C194" s="499"/>
      <c r="D194" s="499"/>
      <c r="E194" s="574"/>
      <c r="F194" s="574"/>
      <c r="G194" s="507"/>
    </row>
    <row r="195" spans="3:7">
      <c r="C195" s="499"/>
      <c r="D195" s="499"/>
      <c r="E195" s="574"/>
      <c r="F195" s="574"/>
      <c r="G195" s="507"/>
    </row>
    <row r="196" spans="3:7">
      <c r="C196" s="499"/>
      <c r="D196" s="499"/>
      <c r="E196" s="574"/>
      <c r="F196" s="574"/>
      <c r="G196" s="507"/>
    </row>
    <row r="197" spans="3:7">
      <c r="C197" s="499"/>
      <c r="D197" s="499"/>
      <c r="E197" s="574"/>
      <c r="F197" s="574"/>
      <c r="G197" s="507"/>
    </row>
    <row r="198" spans="3:7">
      <c r="C198" s="499"/>
      <c r="D198" s="499"/>
      <c r="E198" s="574"/>
      <c r="F198" s="574"/>
      <c r="G198" s="507"/>
    </row>
    <row r="199" spans="3:7">
      <c r="C199" s="499"/>
      <c r="D199" s="499"/>
      <c r="E199" s="574"/>
      <c r="F199" s="574"/>
      <c r="G199" s="507"/>
    </row>
    <row r="200" spans="3:7">
      <c r="C200" s="499"/>
      <c r="D200" s="499"/>
      <c r="E200" s="574"/>
      <c r="F200" s="574"/>
      <c r="G200" s="507"/>
    </row>
    <row r="201" spans="3:7">
      <c r="C201" s="499"/>
      <c r="D201" s="499"/>
      <c r="E201" s="574"/>
      <c r="F201" s="574"/>
      <c r="G201" s="507"/>
    </row>
    <row r="202" spans="3:7">
      <c r="C202" s="499"/>
      <c r="D202" s="499"/>
      <c r="E202" s="574"/>
      <c r="F202" s="574"/>
      <c r="G202" s="507"/>
    </row>
    <row r="203" spans="3:7">
      <c r="C203" s="499"/>
      <c r="D203" s="499"/>
      <c r="E203" s="574"/>
      <c r="F203" s="574"/>
      <c r="G203" s="507"/>
    </row>
    <row r="204" spans="3:7">
      <c r="C204" s="499"/>
      <c r="D204" s="499"/>
      <c r="E204" s="574"/>
      <c r="F204" s="574"/>
      <c r="G204" s="507"/>
    </row>
    <row r="205" spans="3:7">
      <c r="C205" s="499"/>
      <c r="D205" s="499"/>
      <c r="E205" s="574"/>
      <c r="F205" s="574"/>
      <c r="G205" s="507"/>
    </row>
    <row r="206" spans="3:7">
      <c r="C206" s="499"/>
      <c r="D206" s="499"/>
      <c r="E206" s="574"/>
      <c r="F206" s="574"/>
      <c r="G206" s="507"/>
    </row>
    <row r="207" spans="3:7">
      <c r="C207" s="499"/>
      <c r="D207" s="499"/>
      <c r="E207" s="574"/>
      <c r="F207" s="574"/>
      <c r="G207" s="507"/>
    </row>
    <row r="208" spans="3:7">
      <c r="C208" s="499"/>
      <c r="D208" s="499"/>
      <c r="E208" s="574"/>
      <c r="F208" s="574"/>
      <c r="G208" s="507"/>
    </row>
    <row r="209" spans="3:7">
      <c r="C209" s="499"/>
      <c r="D209" s="499"/>
      <c r="E209" s="574"/>
      <c r="F209" s="574"/>
      <c r="G209" s="507"/>
    </row>
    <row r="210" spans="3:7">
      <c r="C210" s="499"/>
      <c r="D210" s="499"/>
      <c r="E210" s="574"/>
      <c r="F210" s="574"/>
      <c r="G210" s="507"/>
    </row>
    <row r="211" spans="3:7">
      <c r="C211" s="499"/>
      <c r="D211" s="499"/>
      <c r="E211" s="574"/>
      <c r="F211" s="574"/>
      <c r="G211" s="507"/>
    </row>
    <row r="212" spans="3:7">
      <c r="C212" s="499"/>
      <c r="D212" s="499"/>
      <c r="E212" s="574"/>
      <c r="F212" s="574"/>
      <c r="G212" s="507"/>
    </row>
    <row r="213" spans="3:7">
      <c r="C213" s="499"/>
      <c r="D213" s="499"/>
      <c r="E213" s="574"/>
      <c r="F213" s="574"/>
      <c r="G213" s="507"/>
    </row>
    <row r="214" spans="3:7">
      <c r="C214" s="499"/>
      <c r="D214" s="499"/>
      <c r="E214" s="574"/>
      <c r="F214" s="574"/>
      <c r="G214" s="507"/>
    </row>
    <row r="215" spans="3:7">
      <c r="C215" s="499"/>
      <c r="D215" s="499"/>
      <c r="E215" s="574"/>
      <c r="F215" s="574"/>
      <c r="G215" s="507"/>
    </row>
    <row r="216" spans="3:7">
      <c r="C216" s="499"/>
      <c r="D216" s="499"/>
      <c r="E216" s="574"/>
      <c r="F216" s="574"/>
      <c r="G216" s="507"/>
    </row>
    <row r="217" spans="3:7">
      <c r="C217" s="499"/>
      <c r="D217" s="499"/>
      <c r="E217" s="574"/>
      <c r="F217" s="574"/>
      <c r="G217" s="507"/>
    </row>
    <row r="218" spans="3:7">
      <c r="C218" s="499"/>
      <c r="D218" s="499"/>
      <c r="E218" s="574"/>
      <c r="F218" s="574"/>
      <c r="G218" s="507"/>
    </row>
    <row r="219" spans="3:7">
      <c r="C219" s="499"/>
      <c r="D219" s="499"/>
      <c r="E219" s="574"/>
      <c r="F219" s="574"/>
      <c r="G219" s="507"/>
    </row>
    <row r="220" spans="3:7">
      <c r="C220" s="499"/>
      <c r="D220" s="499"/>
      <c r="E220" s="574"/>
      <c r="F220" s="574"/>
      <c r="G220" s="507"/>
    </row>
    <row r="221" spans="3:7">
      <c r="C221" s="499"/>
      <c r="D221" s="499"/>
      <c r="E221" s="574"/>
      <c r="F221" s="574"/>
      <c r="G221" s="507"/>
    </row>
    <row r="222" spans="3:7">
      <c r="C222" s="499"/>
      <c r="D222" s="499"/>
      <c r="E222" s="574"/>
      <c r="F222" s="574"/>
      <c r="G222" s="507"/>
    </row>
    <row r="223" spans="3:7">
      <c r="C223" s="499"/>
      <c r="D223" s="499"/>
      <c r="E223" s="574"/>
      <c r="F223" s="574"/>
      <c r="G223" s="507"/>
    </row>
    <row r="224" spans="3:7">
      <c r="C224" s="499"/>
      <c r="D224" s="499"/>
      <c r="E224" s="574"/>
      <c r="F224" s="574"/>
      <c r="G224" s="507"/>
    </row>
    <row r="225" spans="3:7">
      <c r="C225" s="499"/>
      <c r="D225" s="499"/>
      <c r="E225" s="574"/>
      <c r="F225" s="574"/>
      <c r="G225" s="507"/>
    </row>
    <row r="226" spans="3:7">
      <c r="C226" s="499"/>
      <c r="D226" s="499"/>
      <c r="E226" s="574"/>
      <c r="F226" s="574"/>
      <c r="G226" s="507"/>
    </row>
    <row r="227" spans="3:7">
      <c r="C227" s="499"/>
      <c r="D227" s="499"/>
      <c r="E227" s="574"/>
      <c r="F227" s="574"/>
      <c r="G227" s="507"/>
    </row>
    <row r="228" spans="3:7">
      <c r="C228" s="499"/>
      <c r="D228" s="499"/>
      <c r="E228" s="574"/>
      <c r="F228" s="574"/>
      <c r="G228" s="507"/>
    </row>
    <row r="229" spans="3:7">
      <c r="C229" s="499"/>
      <c r="D229" s="499"/>
      <c r="E229" s="574"/>
      <c r="F229" s="574"/>
      <c r="G229" s="507"/>
    </row>
    <row r="230" spans="3:7">
      <c r="C230" s="499"/>
      <c r="D230" s="499"/>
      <c r="E230" s="574"/>
      <c r="F230" s="574"/>
      <c r="G230" s="507"/>
    </row>
    <row r="231" spans="3:7">
      <c r="C231" s="499"/>
      <c r="D231" s="499"/>
      <c r="E231" s="574"/>
      <c r="F231" s="574"/>
      <c r="G231" s="507"/>
    </row>
    <row r="232" spans="3:7">
      <c r="C232" s="499"/>
      <c r="D232" s="499"/>
      <c r="E232" s="574"/>
      <c r="F232" s="574"/>
      <c r="G232" s="507"/>
    </row>
    <row r="233" spans="3:7">
      <c r="C233" s="499"/>
      <c r="D233" s="499"/>
      <c r="E233" s="574"/>
      <c r="F233" s="574"/>
      <c r="G233" s="507"/>
    </row>
    <row r="234" spans="3:7">
      <c r="C234" s="499"/>
      <c r="D234" s="499"/>
      <c r="E234" s="574"/>
      <c r="F234" s="574"/>
      <c r="G234" s="507"/>
    </row>
    <row r="235" spans="3:7">
      <c r="C235" s="499"/>
      <c r="D235" s="499"/>
      <c r="E235" s="574"/>
      <c r="F235" s="574"/>
      <c r="G235" s="507"/>
    </row>
    <row r="236" spans="3:7">
      <c r="C236" s="499"/>
      <c r="D236" s="499"/>
      <c r="E236" s="574"/>
      <c r="F236" s="574"/>
      <c r="G236" s="507"/>
    </row>
    <row r="237" spans="3:7">
      <c r="C237" s="499"/>
      <c r="D237" s="499"/>
      <c r="E237" s="574"/>
      <c r="F237" s="574"/>
      <c r="G237" s="507"/>
    </row>
    <row r="238" spans="3:7">
      <c r="C238" s="499"/>
      <c r="D238" s="499"/>
      <c r="E238" s="574"/>
      <c r="F238" s="574"/>
      <c r="G238" s="507"/>
    </row>
    <row r="239" spans="3:7">
      <c r="C239" s="499"/>
      <c r="D239" s="499"/>
      <c r="E239" s="574"/>
      <c r="F239" s="574"/>
      <c r="G239" s="507"/>
    </row>
    <row r="240" spans="3:7">
      <c r="C240" s="499"/>
      <c r="D240" s="499"/>
      <c r="E240" s="574"/>
      <c r="F240" s="574"/>
      <c r="G240" s="507"/>
    </row>
    <row r="241" spans="3:7">
      <c r="C241" s="499"/>
      <c r="D241" s="499"/>
      <c r="E241" s="574"/>
      <c r="F241" s="574"/>
      <c r="G241" s="507"/>
    </row>
    <row r="242" spans="3:7">
      <c r="C242" s="499"/>
      <c r="D242" s="499"/>
      <c r="E242" s="574"/>
      <c r="F242" s="574"/>
      <c r="G242" s="507"/>
    </row>
    <row r="243" spans="3:7">
      <c r="C243" s="499"/>
      <c r="D243" s="499"/>
      <c r="E243" s="574"/>
      <c r="F243" s="574"/>
      <c r="G243" s="507"/>
    </row>
    <row r="244" spans="3:7">
      <c r="C244" s="499"/>
      <c r="D244" s="499"/>
      <c r="E244" s="574"/>
      <c r="F244" s="574"/>
      <c r="G244" s="507"/>
    </row>
    <row r="245" spans="3:7">
      <c r="C245" s="499"/>
      <c r="D245" s="499"/>
      <c r="E245" s="574"/>
      <c r="F245" s="574"/>
      <c r="G245" s="507"/>
    </row>
    <row r="246" spans="3:7">
      <c r="C246" s="499"/>
      <c r="D246" s="499"/>
      <c r="E246" s="574"/>
      <c r="F246" s="574"/>
      <c r="G246" s="507"/>
    </row>
    <row r="247" spans="3:7">
      <c r="C247" s="499"/>
      <c r="D247" s="499"/>
      <c r="E247" s="574"/>
      <c r="F247" s="574"/>
      <c r="G247" s="507"/>
    </row>
    <row r="248" spans="3:7">
      <c r="C248" s="499"/>
      <c r="D248" s="499"/>
      <c r="E248" s="574"/>
      <c r="F248" s="574"/>
      <c r="G248" s="507"/>
    </row>
    <row r="249" spans="3:7">
      <c r="C249" s="499"/>
      <c r="D249" s="499"/>
      <c r="E249" s="574"/>
      <c r="F249" s="574"/>
      <c r="G249" s="507"/>
    </row>
    <row r="250" spans="3:7">
      <c r="C250" s="499"/>
      <c r="D250" s="499"/>
      <c r="E250" s="574"/>
      <c r="F250" s="574"/>
      <c r="G250" s="507"/>
    </row>
    <row r="251" spans="3:7">
      <c r="C251" s="499"/>
      <c r="D251" s="499"/>
      <c r="E251" s="574"/>
      <c r="F251" s="574"/>
      <c r="G251" s="507"/>
    </row>
    <row r="252" spans="3:7">
      <c r="C252" s="499"/>
      <c r="D252" s="499"/>
      <c r="E252" s="574"/>
      <c r="F252" s="574"/>
      <c r="G252" s="507"/>
    </row>
    <row r="253" spans="3:7">
      <c r="C253" s="499"/>
      <c r="D253" s="499"/>
      <c r="E253" s="574"/>
      <c r="F253" s="574"/>
      <c r="G253" s="507"/>
    </row>
    <row r="254" spans="3:7">
      <c r="C254" s="499"/>
      <c r="D254" s="499"/>
      <c r="E254" s="574"/>
      <c r="F254" s="574"/>
      <c r="G254" s="507"/>
    </row>
    <row r="255" spans="3:7">
      <c r="C255" s="499"/>
      <c r="D255" s="499"/>
      <c r="E255" s="574"/>
      <c r="F255" s="574"/>
      <c r="G255" s="507"/>
    </row>
    <row r="256" spans="3:7">
      <c r="C256" s="499"/>
      <c r="D256" s="499"/>
      <c r="E256" s="574"/>
      <c r="F256" s="574"/>
      <c r="G256" s="507"/>
    </row>
    <row r="257" spans="3:7">
      <c r="C257" s="499"/>
      <c r="D257" s="499"/>
      <c r="E257" s="574"/>
      <c r="F257" s="574"/>
      <c r="G257" s="507"/>
    </row>
    <row r="258" spans="3:7">
      <c r="C258" s="499"/>
      <c r="D258" s="499"/>
      <c r="E258" s="574"/>
      <c r="F258" s="574"/>
      <c r="G258" s="507"/>
    </row>
    <row r="259" spans="3:7">
      <c r="C259" s="499"/>
      <c r="D259" s="499"/>
      <c r="E259" s="574"/>
      <c r="F259" s="574"/>
      <c r="G259" s="507"/>
    </row>
    <row r="260" spans="3:7">
      <c r="C260" s="499"/>
      <c r="D260" s="499"/>
      <c r="E260" s="574"/>
      <c r="F260" s="574"/>
      <c r="G260" s="507"/>
    </row>
    <row r="261" spans="3:7">
      <c r="C261" s="499"/>
      <c r="D261" s="499"/>
      <c r="E261" s="574"/>
      <c r="F261" s="574"/>
      <c r="G261" s="507"/>
    </row>
    <row r="262" spans="3:7">
      <c r="C262" s="499"/>
      <c r="D262" s="499"/>
      <c r="E262" s="574"/>
      <c r="F262" s="574"/>
      <c r="G262" s="507"/>
    </row>
    <row r="263" spans="3:7">
      <c r="C263" s="499"/>
      <c r="D263" s="499"/>
      <c r="E263" s="574"/>
      <c r="F263" s="574"/>
      <c r="G263" s="507"/>
    </row>
    <row r="264" spans="3:7">
      <c r="C264" s="499"/>
      <c r="D264" s="499"/>
      <c r="E264" s="574"/>
      <c r="F264" s="574"/>
      <c r="G264" s="507"/>
    </row>
    <row r="265" spans="3:7">
      <c r="C265" s="499"/>
      <c r="D265" s="499"/>
      <c r="E265" s="574"/>
      <c r="F265" s="574"/>
      <c r="G265" s="507"/>
    </row>
    <row r="266" spans="3:7">
      <c r="C266" s="499"/>
      <c r="D266" s="499"/>
      <c r="E266" s="574"/>
      <c r="F266" s="574"/>
      <c r="G266" s="507"/>
    </row>
    <row r="267" spans="3:7">
      <c r="C267" s="499"/>
      <c r="D267" s="499"/>
      <c r="E267" s="574"/>
      <c r="F267" s="574"/>
      <c r="G267" s="507"/>
    </row>
    <row r="268" spans="3:7">
      <c r="C268" s="499"/>
      <c r="D268" s="499"/>
      <c r="E268" s="574"/>
      <c r="F268" s="574"/>
      <c r="G268" s="507"/>
    </row>
    <row r="269" spans="3:7">
      <c r="C269" s="499"/>
      <c r="D269" s="499"/>
      <c r="E269" s="574"/>
      <c r="F269" s="574"/>
      <c r="G269" s="507"/>
    </row>
    <row r="270" spans="3:7">
      <c r="C270" s="499"/>
      <c r="D270" s="499"/>
      <c r="E270" s="574"/>
      <c r="F270" s="574"/>
      <c r="G270" s="507"/>
    </row>
    <row r="271" spans="3:7">
      <c r="C271" s="499"/>
      <c r="D271" s="499"/>
      <c r="E271" s="574"/>
      <c r="F271" s="574"/>
      <c r="G271" s="507"/>
    </row>
    <row r="272" spans="3:7">
      <c r="C272" s="499"/>
      <c r="D272" s="499"/>
      <c r="E272" s="574"/>
      <c r="F272" s="574"/>
      <c r="G272" s="507"/>
    </row>
    <row r="273" spans="3:7">
      <c r="C273" s="499"/>
      <c r="D273" s="499"/>
      <c r="E273" s="574"/>
      <c r="F273" s="574"/>
      <c r="G273" s="507"/>
    </row>
    <row r="274" spans="3:7">
      <c r="C274" s="499"/>
      <c r="D274" s="499"/>
      <c r="E274" s="574"/>
      <c r="F274" s="574"/>
      <c r="G274" s="507"/>
    </row>
    <row r="275" spans="3:7">
      <c r="C275" s="499"/>
      <c r="D275" s="499"/>
      <c r="E275" s="574"/>
      <c r="F275" s="574"/>
      <c r="G275" s="507"/>
    </row>
    <row r="276" spans="3:7">
      <c r="C276" s="499"/>
      <c r="D276" s="499"/>
      <c r="E276" s="574"/>
      <c r="F276" s="574"/>
      <c r="G276" s="507"/>
    </row>
    <row r="277" spans="3:7">
      <c r="C277" s="499"/>
      <c r="D277" s="499"/>
      <c r="E277" s="574"/>
      <c r="F277" s="574"/>
      <c r="G277" s="507"/>
    </row>
    <row r="278" spans="3:7">
      <c r="C278" s="499"/>
      <c r="D278" s="499"/>
      <c r="E278" s="574"/>
      <c r="F278" s="574"/>
      <c r="G278" s="507"/>
    </row>
    <row r="279" spans="3:7">
      <c r="C279" s="499"/>
      <c r="D279" s="499"/>
      <c r="E279" s="574"/>
      <c r="F279" s="574"/>
      <c r="G279" s="507"/>
    </row>
    <row r="280" spans="3:7">
      <c r="C280" s="499"/>
      <c r="D280" s="499"/>
      <c r="E280" s="574"/>
      <c r="F280" s="574"/>
      <c r="G280" s="507"/>
    </row>
    <row r="281" spans="3:7">
      <c r="C281" s="499"/>
      <c r="D281" s="499"/>
      <c r="E281" s="574"/>
      <c r="F281" s="574"/>
      <c r="G281" s="507"/>
    </row>
    <row r="282" spans="3:7">
      <c r="C282" s="499"/>
      <c r="D282" s="499"/>
      <c r="E282" s="574"/>
      <c r="F282" s="574"/>
      <c r="G282" s="507"/>
    </row>
    <row r="283" spans="3:7">
      <c r="C283" s="499"/>
      <c r="D283" s="499"/>
      <c r="E283" s="574"/>
      <c r="F283" s="574"/>
      <c r="G283" s="507"/>
    </row>
    <row r="284" spans="3:7">
      <c r="C284" s="499"/>
      <c r="D284" s="499"/>
      <c r="E284" s="574"/>
      <c r="F284" s="574"/>
      <c r="G284" s="507"/>
    </row>
    <row r="285" spans="3:7">
      <c r="C285" s="499"/>
      <c r="D285" s="499"/>
      <c r="E285" s="574"/>
      <c r="F285" s="574"/>
      <c r="G285" s="507"/>
    </row>
    <row r="286" spans="3:7">
      <c r="C286" s="499"/>
      <c r="D286" s="499"/>
      <c r="E286" s="574"/>
      <c r="F286" s="574"/>
      <c r="G286" s="507"/>
    </row>
    <row r="287" spans="3:7">
      <c r="C287" s="499"/>
      <c r="D287" s="499"/>
      <c r="E287" s="574"/>
      <c r="F287" s="574"/>
      <c r="G287" s="507"/>
    </row>
    <row r="288" spans="3:7">
      <c r="C288" s="499"/>
      <c r="D288" s="499"/>
      <c r="E288" s="574"/>
      <c r="F288" s="574"/>
      <c r="G288" s="507"/>
    </row>
    <row r="289" spans="3:7">
      <c r="C289" s="499"/>
      <c r="D289" s="499"/>
      <c r="E289" s="574"/>
      <c r="F289" s="574"/>
      <c r="G289" s="507"/>
    </row>
    <row r="290" spans="3:7">
      <c r="C290" s="499"/>
      <c r="D290" s="499"/>
      <c r="E290" s="574"/>
      <c r="F290" s="574"/>
      <c r="G290" s="507"/>
    </row>
    <row r="291" spans="3:7">
      <c r="C291" s="499"/>
      <c r="D291" s="499"/>
      <c r="E291" s="574"/>
      <c r="F291" s="574"/>
      <c r="G291" s="507"/>
    </row>
    <row r="292" spans="3:7">
      <c r="C292" s="499"/>
      <c r="D292" s="499"/>
      <c r="E292" s="574"/>
      <c r="F292" s="574"/>
      <c r="G292" s="507"/>
    </row>
    <row r="293" spans="3:7">
      <c r="C293" s="499"/>
      <c r="D293" s="499"/>
      <c r="E293" s="574"/>
      <c r="F293" s="574"/>
      <c r="G293" s="507"/>
    </row>
    <row r="294" spans="3:7">
      <c r="C294" s="499"/>
      <c r="D294" s="499"/>
      <c r="E294" s="574"/>
      <c r="F294" s="574"/>
      <c r="G294" s="507"/>
    </row>
    <row r="295" spans="3:7">
      <c r="C295" s="499"/>
      <c r="D295" s="499"/>
      <c r="E295" s="574"/>
      <c r="F295" s="574"/>
      <c r="G295" s="507"/>
    </row>
    <row r="296" spans="3:7">
      <c r="C296" s="499"/>
      <c r="D296" s="499"/>
      <c r="E296" s="574"/>
      <c r="F296" s="574"/>
      <c r="G296" s="507"/>
    </row>
    <row r="297" spans="3:7">
      <c r="C297" s="499"/>
      <c r="D297" s="499"/>
      <c r="E297" s="574"/>
      <c r="F297" s="574"/>
      <c r="G297" s="507"/>
    </row>
    <row r="298" spans="3:7">
      <c r="C298" s="499"/>
      <c r="D298" s="499"/>
      <c r="E298" s="574"/>
      <c r="F298" s="574"/>
      <c r="G298" s="507"/>
    </row>
    <row r="299" spans="3:7">
      <c r="C299" s="499"/>
      <c r="D299" s="499"/>
      <c r="E299" s="574"/>
      <c r="F299" s="574"/>
      <c r="G299" s="507"/>
    </row>
    <row r="300" spans="3:7">
      <c r="C300" s="499"/>
      <c r="D300" s="499"/>
      <c r="E300" s="574"/>
      <c r="F300" s="574"/>
      <c r="G300" s="507"/>
    </row>
    <row r="301" spans="3:7">
      <c r="C301" s="499"/>
      <c r="D301" s="499"/>
      <c r="E301" s="574"/>
      <c r="F301" s="574"/>
      <c r="G301" s="507"/>
    </row>
    <row r="302" spans="3:7">
      <c r="C302" s="499"/>
      <c r="D302" s="499"/>
      <c r="E302" s="574"/>
      <c r="F302" s="574"/>
      <c r="G302" s="507"/>
    </row>
    <row r="303" spans="3:7">
      <c r="C303" s="499"/>
      <c r="D303" s="499"/>
      <c r="E303" s="574"/>
      <c r="F303" s="574"/>
      <c r="G303" s="507"/>
    </row>
    <row r="304" spans="3:7">
      <c r="C304" s="499"/>
      <c r="D304" s="499"/>
      <c r="E304" s="574"/>
      <c r="F304" s="574"/>
      <c r="G304" s="507"/>
    </row>
    <row r="305" spans="3:7">
      <c r="C305" s="499"/>
      <c r="D305" s="499"/>
      <c r="E305" s="574"/>
      <c r="F305" s="574"/>
      <c r="G305" s="507"/>
    </row>
    <row r="306" spans="3:7">
      <c r="C306" s="499"/>
      <c r="D306" s="499"/>
      <c r="E306" s="574"/>
      <c r="F306" s="574"/>
      <c r="G306" s="507"/>
    </row>
    <row r="307" spans="3:7">
      <c r="C307" s="499"/>
      <c r="D307" s="499"/>
      <c r="E307" s="574"/>
      <c r="F307" s="574"/>
      <c r="G307" s="507"/>
    </row>
    <row r="308" spans="3:7">
      <c r="C308" s="499"/>
      <c r="D308" s="499"/>
      <c r="E308" s="574"/>
      <c r="F308" s="574"/>
      <c r="G308" s="507"/>
    </row>
    <row r="309" spans="3:7">
      <c r="C309" s="499"/>
      <c r="D309" s="499"/>
      <c r="E309" s="574"/>
      <c r="F309" s="574"/>
      <c r="G309" s="507"/>
    </row>
    <row r="310" spans="3:7">
      <c r="C310" s="499"/>
      <c r="D310" s="499"/>
      <c r="E310" s="574"/>
      <c r="F310" s="574"/>
      <c r="G310" s="507"/>
    </row>
    <row r="311" spans="3:7">
      <c r="C311" s="499"/>
      <c r="D311" s="499"/>
      <c r="E311" s="574"/>
      <c r="F311" s="574"/>
      <c r="G311" s="507"/>
    </row>
    <row r="312" spans="3:7">
      <c r="C312" s="499"/>
      <c r="D312" s="499"/>
      <c r="E312" s="574"/>
      <c r="F312" s="574"/>
      <c r="G312" s="507"/>
    </row>
    <row r="313" spans="3:7">
      <c r="C313" s="499"/>
      <c r="D313" s="499"/>
      <c r="E313" s="574"/>
      <c r="F313" s="574"/>
      <c r="G313" s="507"/>
    </row>
    <row r="314" spans="3:7">
      <c r="C314" s="499"/>
      <c r="D314" s="499"/>
      <c r="E314" s="574"/>
      <c r="F314" s="574"/>
      <c r="G314" s="507"/>
    </row>
    <row r="315" spans="3:7">
      <c r="C315" s="499"/>
      <c r="D315" s="499"/>
      <c r="E315" s="574"/>
      <c r="F315" s="574"/>
      <c r="G315" s="507"/>
    </row>
    <row r="316" spans="3:7">
      <c r="C316" s="499"/>
      <c r="D316" s="499"/>
      <c r="E316" s="574"/>
      <c r="F316" s="574"/>
      <c r="G316" s="507"/>
    </row>
    <row r="317" spans="3:7">
      <c r="C317" s="499"/>
      <c r="D317" s="499"/>
      <c r="E317" s="574"/>
      <c r="F317" s="574"/>
      <c r="G317" s="507"/>
    </row>
    <row r="318" spans="3:7">
      <c r="C318" s="499"/>
      <c r="D318" s="499"/>
      <c r="E318" s="574"/>
      <c r="F318" s="574"/>
      <c r="G318" s="507"/>
    </row>
    <row r="319" spans="3:7">
      <c r="C319" s="499"/>
      <c r="D319" s="499"/>
      <c r="E319" s="574"/>
      <c r="F319" s="574"/>
      <c r="G319" s="507"/>
    </row>
    <row r="320" spans="3:7">
      <c r="C320" s="499"/>
      <c r="D320" s="499"/>
      <c r="E320" s="574"/>
      <c r="F320" s="574"/>
      <c r="G320" s="507"/>
    </row>
    <row r="321" spans="3:7">
      <c r="C321" s="499"/>
      <c r="D321" s="499"/>
      <c r="E321" s="574"/>
      <c r="F321" s="574"/>
      <c r="G321" s="507"/>
    </row>
    <row r="322" spans="3:7">
      <c r="C322" s="499"/>
      <c r="D322" s="499"/>
      <c r="E322" s="574"/>
      <c r="F322" s="574"/>
      <c r="G322" s="507"/>
    </row>
    <row r="323" spans="3:7">
      <c r="C323" s="499"/>
      <c r="D323" s="499"/>
      <c r="E323" s="574"/>
      <c r="F323" s="574"/>
      <c r="G323" s="507"/>
    </row>
    <row r="324" spans="3:7">
      <c r="C324" s="499"/>
      <c r="D324" s="499"/>
      <c r="E324" s="574"/>
      <c r="F324" s="574"/>
      <c r="G324" s="507"/>
    </row>
    <row r="325" spans="3:7">
      <c r="C325" s="499"/>
      <c r="D325" s="499"/>
      <c r="E325" s="574"/>
      <c r="F325" s="574"/>
      <c r="G325" s="507"/>
    </row>
    <row r="326" spans="3:7">
      <c r="C326" s="499"/>
      <c r="D326" s="499"/>
      <c r="E326" s="574"/>
      <c r="F326" s="574"/>
      <c r="G326" s="507"/>
    </row>
    <row r="327" spans="3:7">
      <c r="C327" s="499"/>
      <c r="D327" s="499"/>
      <c r="E327" s="574"/>
      <c r="F327" s="574"/>
      <c r="G327" s="507"/>
    </row>
    <row r="328" spans="3:7">
      <c r="C328" s="499"/>
      <c r="D328" s="499"/>
      <c r="E328" s="574"/>
      <c r="F328" s="574"/>
      <c r="G328" s="507"/>
    </row>
    <row r="329" spans="3:7">
      <c r="C329" s="499"/>
      <c r="D329" s="499"/>
      <c r="E329" s="574"/>
      <c r="F329" s="574"/>
      <c r="G329" s="507"/>
    </row>
    <row r="330" spans="3:7">
      <c r="C330" s="499"/>
      <c r="D330" s="499"/>
      <c r="E330" s="574"/>
      <c r="F330" s="574"/>
      <c r="G330" s="507"/>
    </row>
    <row r="331" spans="3:7">
      <c r="C331" s="499"/>
      <c r="D331" s="499"/>
      <c r="E331" s="574"/>
      <c r="F331" s="574"/>
      <c r="G331" s="507"/>
    </row>
    <row r="332" spans="3:7">
      <c r="C332" s="499"/>
      <c r="D332" s="499"/>
      <c r="E332" s="574"/>
      <c r="F332" s="574"/>
      <c r="G332" s="507"/>
    </row>
    <row r="333" spans="3:7">
      <c r="C333" s="499"/>
      <c r="D333" s="499"/>
      <c r="E333" s="574"/>
      <c r="F333" s="574"/>
      <c r="G333" s="507"/>
    </row>
    <row r="334" spans="3:7">
      <c r="C334" s="499"/>
      <c r="D334" s="499"/>
      <c r="E334" s="574"/>
      <c r="F334" s="574"/>
      <c r="G334" s="507"/>
    </row>
    <row r="335" spans="3:7">
      <c r="C335" s="499"/>
      <c r="D335" s="499"/>
      <c r="E335" s="574"/>
      <c r="F335" s="574"/>
      <c r="G335" s="507"/>
    </row>
    <row r="336" spans="3:7">
      <c r="C336" s="499"/>
      <c r="D336" s="499"/>
      <c r="E336" s="574"/>
      <c r="F336" s="574"/>
      <c r="G336" s="507"/>
    </row>
    <row r="337" spans="3:7">
      <c r="C337" s="499"/>
      <c r="D337" s="499"/>
      <c r="E337" s="574"/>
      <c r="F337" s="574"/>
      <c r="G337" s="507"/>
    </row>
    <row r="338" spans="3:7">
      <c r="C338" s="499"/>
      <c r="D338" s="499"/>
      <c r="E338" s="574"/>
      <c r="F338" s="574"/>
      <c r="G338" s="507"/>
    </row>
    <row r="339" spans="3:7">
      <c r="C339" s="499"/>
      <c r="D339" s="499"/>
      <c r="E339" s="574"/>
      <c r="F339" s="574"/>
      <c r="G339" s="507"/>
    </row>
    <row r="340" spans="3:7">
      <c r="C340" s="499"/>
      <c r="D340" s="499"/>
      <c r="E340" s="574"/>
      <c r="F340" s="574"/>
      <c r="G340" s="507"/>
    </row>
    <row r="341" spans="3:7">
      <c r="C341" s="499"/>
      <c r="D341" s="499"/>
      <c r="E341" s="574"/>
      <c r="F341" s="574"/>
      <c r="G341" s="507"/>
    </row>
    <row r="342" spans="3:7">
      <c r="C342" s="499"/>
      <c r="D342" s="499"/>
      <c r="E342" s="574"/>
      <c r="F342" s="574"/>
      <c r="G342" s="507"/>
    </row>
    <row r="343" spans="3:7">
      <c r="C343" s="499"/>
      <c r="D343" s="499"/>
      <c r="E343" s="574"/>
      <c r="F343" s="574"/>
      <c r="G343" s="507"/>
    </row>
    <row r="344" spans="3:7">
      <c r="C344" s="499"/>
      <c r="D344" s="499"/>
      <c r="E344" s="574"/>
      <c r="F344" s="574"/>
      <c r="G344" s="507"/>
    </row>
    <row r="345" spans="3:7">
      <c r="C345" s="499"/>
      <c r="D345" s="499"/>
      <c r="E345" s="574"/>
      <c r="F345" s="574"/>
      <c r="G345" s="507"/>
    </row>
    <row r="346" spans="3:7">
      <c r="C346" s="499"/>
      <c r="D346" s="499"/>
      <c r="E346" s="574"/>
      <c r="F346" s="574"/>
      <c r="G346" s="507"/>
    </row>
    <row r="347" spans="3:7">
      <c r="C347" s="499"/>
      <c r="D347" s="499"/>
      <c r="E347" s="574"/>
      <c r="F347" s="574"/>
      <c r="G347" s="507"/>
    </row>
    <row r="348" spans="3:7">
      <c r="C348" s="499"/>
      <c r="D348" s="499"/>
      <c r="E348" s="574"/>
      <c r="F348" s="574"/>
      <c r="G348" s="507"/>
    </row>
    <row r="349" spans="3:7">
      <c r="C349" s="499"/>
      <c r="D349" s="499"/>
      <c r="E349" s="574"/>
      <c r="F349" s="574"/>
      <c r="G349" s="507"/>
    </row>
    <row r="350" spans="3:7">
      <c r="C350" s="499"/>
      <c r="D350" s="499"/>
      <c r="E350" s="574"/>
      <c r="F350" s="574"/>
      <c r="G350" s="507"/>
    </row>
    <row r="351" spans="3:7">
      <c r="C351" s="499"/>
      <c r="D351" s="499"/>
      <c r="E351" s="574"/>
      <c r="F351" s="574"/>
      <c r="G351" s="507"/>
    </row>
    <row r="352" spans="3:7">
      <c r="C352" s="499"/>
      <c r="D352" s="499"/>
      <c r="E352" s="574"/>
      <c r="F352" s="574"/>
      <c r="G352" s="507"/>
    </row>
    <row r="353" spans="3:7">
      <c r="C353" s="499"/>
      <c r="D353" s="499"/>
      <c r="E353" s="574"/>
      <c r="F353" s="574"/>
      <c r="G353" s="507"/>
    </row>
    <row r="354" spans="3:7">
      <c r="C354" s="499"/>
      <c r="D354" s="499"/>
      <c r="E354" s="574"/>
      <c r="F354" s="574"/>
      <c r="G354" s="507"/>
    </row>
    <row r="355" spans="3:7">
      <c r="C355" s="499"/>
      <c r="D355" s="499"/>
      <c r="E355" s="574"/>
      <c r="F355" s="574"/>
      <c r="G355" s="507"/>
    </row>
    <row r="356" spans="3:7">
      <c r="C356" s="499"/>
      <c r="D356" s="499"/>
      <c r="E356" s="574"/>
      <c r="F356" s="574"/>
      <c r="G356" s="507"/>
    </row>
    <row r="357" spans="3:7">
      <c r="C357" s="499"/>
      <c r="D357" s="499"/>
      <c r="E357" s="574"/>
      <c r="F357" s="574"/>
      <c r="G357" s="507"/>
    </row>
    <row r="358" spans="3:7">
      <c r="C358" s="499"/>
      <c r="D358" s="499"/>
      <c r="E358" s="574"/>
      <c r="F358" s="574"/>
      <c r="G358" s="507"/>
    </row>
    <row r="359" spans="3:7">
      <c r="C359" s="499"/>
      <c r="D359" s="499"/>
      <c r="E359" s="574"/>
      <c r="F359" s="574"/>
      <c r="G359" s="507"/>
    </row>
    <row r="360" spans="3:7">
      <c r="C360" s="499"/>
      <c r="D360" s="499"/>
      <c r="E360" s="574"/>
      <c r="F360" s="574"/>
      <c r="G360" s="507"/>
    </row>
    <row r="361" spans="3:7">
      <c r="C361" s="499"/>
      <c r="D361" s="499"/>
      <c r="E361" s="574"/>
      <c r="F361" s="574"/>
      <c r="G361" s="507"/>
    </row>
    <row r="362" spans="3:7">
      <c r="C362" s="499"/>
      <c r="D362" s="499"/>
      <c r="E362" s="574"/>
      <c r="F362" s="574"/>
      <c r="G362" s="507"/>
    </row>
    <row r="363" spans="3:7">
      <c r="C363" s="499"/>
      <c r="D363" s="499"/>
      <c r="E363" s="574"/>
      <c r="F363" s="574"/>
      <c r="G363" s="507"/>
    </row>
    <row r="364" spans="3:7">
      <c r="C364" s="499"/>
      <c r="D364" s="499"/>
      <c r="E364" s="574"/>
      <c r="F364" s="574"/>
      <c r="G364" s="507"/>
    </row>
    <row r="365" spans="3:7">
      <c r="C365" s="499"/>
      <c r="D365" s="499"/>
      <c r="E365" s="574"/>
      <c r="F365" s="574"/>
      <c r="G365" s="507"/>
    </row>
    <row r="366" spans="3:7">
      <c r="C366" s="499"/>
      <c r="D366" s="499"/>
      <c r="E366" s="574"/>
      <c r="F366" s="574"/>
      <c r="G366" s="507"/>
    </row>
    <row r="367" spans="3:7">
      <c r="C367" s="499"/>
      <c r="D367" s="499"/>
      <c r="E367" s="574"/>
      <c r="F367" s="574"/>
      <c r="G367" s="507"/>
    </row>
    <row r="368" spans="3:7">
      <c r="C368" s="499"/>
      <c r="D368" s="499"/>
      <c r="E368" s="574"/>
      <c r="F368" s="574"/>
      <c r="G368" s="507"/>
    </row>
    <row r="369" spans="3:7">
      <c r="C369" s="499"/>
      <c r="D369" s="499"/>
      <c r="E369" s="574"/>
      <c r="F369" s="574"/>
      <c r="G369" s="507"/>
    </row>
    <row r="370" spans="3:7">
      <c r="C370" s="499"/>
      <c r="D370" s="499"/>
      <c r="E370" s="574"/>
      <c r="F370" s="574"/>
      <c r="G370" s="507"/>
    </row>
    <row r="371" spans="3:7">
      <c r="C371" s="499"/>
      <c r="D371" s="499"/>
      <c r="E371" s="574"/>
      <c r="F371" s="574"/>
      <c r="G371" s="507"/>
    </row>
    <row r="372" spans="3:7">
      <c r="C372" s="499"/>
      <c r="D372" s="499"/>
      <c r="E372" s="574"/>
      <c r="F372" s="574"/>
      <c r="G372" s="507"/>
    </row>
    <row r="373" spans="3:7">
      <c r="C373" s="499"/>
      <c r="D373" s="499"/>
      <c r="E373" s="574"/>
      <c r="F373" s="574"/>
      <c r="G373" s="507"/>
    </row>
    <row r="374" spans="3:7">
      <c r="C374" s="499"/>
      <c r="D374" s="499"/>
      <c r="E374" s="574"/>
      <c r="F374" s="574"/>
      <c r="G374" s="507"/>
    </row>
    <row r="375" spans="3:7">
      <c r="C375" s="499"/>
      <c r="D375" s="499"/>
      <c r="E375" s="574"/>
      <c r="F375" s="574"/>
      <c r="G375" s="507"/>
    </row>
    <row r="376" spans="3:7">
      <c r="C376" s="499"/>
      <c r="D376" s="499"/>
      <c r="E376" s="574"/>
      <c r="F376" s="574"/>
      <c r="G376" s="507"/>
    </row>
    <row r="377" spans="3:7">
      <c r="C377" s="499"/>
      <c r="D377" s="499"/>
      <c r="E377" s="574"/>
      <c r="F377" s="574"/>
      <c r="G377" s="507"/>
    </row>
    <row r="378" spans="3:7">
      <c r="C378" s="499"/>
      <c r="D378" s="499"/>
      <c r="E378" s="574"/>
      <c r="F378" s="574"/>
      <c r="G378" s="507"/>
    </row>
    <row r="379" spans="3:7">
      <c r="C379" s="499"/>
      <c r="D379" s="499"/>
      <c r="E379" s="574"/>
      <c r="F379" s="574"/>
      <c r="G379" s="507"/>
    </row>
    <row r="380" spans="3:7">
      <c r="C380" s="499"/>
      <c r="D380" s="499"/>
      <c r="E380" s="574"/>
      <c r="F380" s="574"/>
      <c r="G380" s="507"/>
    </row>
    <row r="381" spans="3:7">
      <c r="C381" s="499"/>
      <c r="D381" s="499"/>
      <c r="E381" s="574"/>
      <c r="F381" s="574"/>
      <c r="G381" s="507"/>
    </row>
    <row r="382" spans="3:7">
      <c r="C382" s="499"/>
      <c r="D382" s="499"/>
      <c r="E382" s="574"/>
      <c r="F382" s="574"/>
      <c r="G382" s="507"/>
    </row>
    <row r="383" spans="3:7">
      <c r="C383" s="499"/>
      <c r="D383" s="499"/>
      <c r="E383" s="574"/>
      <c r="F383" s="574"/>
      <c r="G383" s="507"/>
    </row>
    <row r="384" spans="3:7">
      <c r="C384" s="499"/>
      <c r="D384" s="499"/>
      <c r="E384" s="574"/>
      <c r="F384" s="574"/>
      <c r="G384" s="507"/>
    </row>
    <row r="385" spans="3:7">
      <c r="C385" s="499"/>
      <c r="D385" s="499"/>
      <c r="E385" s="574"/>
      <c r="F385" s="574"/>
      <c r="G385" s="507"/>
    </row>
    <row r="386" spans="3:7">
      <c r="C386" s="499"/>
      <c r="D386" s="499"/>
      <c r="E386" s="574"/>
      <c r="F386" s="574"/>
      <c r="G386" s="507"/>
    </row>
    <row r="387" spans="3:7">
      <c r="C387" s="499"/>
      <c r="D387" s="499"/>
      <c r="E387" s="574"/>
      <c r="F387" s="574"/>
      <c r="G387" s="507"/>
    </row>
    <row r="388" spans="3:7">
      <c r="C388" s="499"/>
      <c r="D388" s="499"/>
      <c r="E388" s="574"/>
      <c r="F388" s="574"/>
      <c r="G388" s="507"/>
    </row>
    <row r="389" spans="3:7">
      <c r="C389" s="499"/>
      <c r="D389" s="499"/>
      <c r="E389" s="574"/>
      <c r="F389" s="574"/>
      <c r="G389" s="507"/>
    </row>
    <row r="390" spans="3:7">
      <c r="C390" s="499"/>
      <c r="D390" s="499"/>
      <c r="E390" s="574"/>
      <c r="F390" s="574"/>
      <c r="G390" s="507"/>
    </row>
    <row r="391" spans="3:7">
      <c r="C391" s="499"/>
      <c r="D391" s="499"/>
      <c r="E391" s="574"/>
      <c r="F391" s="574"/>
      <c r="G391" s="507"/>
    </row>
    <row r="392" spans="3:7">
      <c r="C392" s="499"/>
      <c r="D392" s="499"/>
      <c r="E392" s="574"/>
      <c r="F392" s="574"/>
      <c r="G392" s="507"/>
    </row>
    <row r="393" spans="3:7">
      <c r="C393" s="499"/>
      <c r="D393" s="499"/>
      <c r="E393" s="574"/>
      <c r="F393" s="574"/>
      <c r="G393" s="507"/>
    </row>
    <row r="394" spans="3:7">
      <c r="C394" s="499"/>
      <c r="D394" s="499"/>
      <c r="E394" s="574"/>
      <c r="F394" s="574"/>
      <c r="G394" s="507"/>
    </row>
    <row r="395" spans="3:7">
      <c r="C395" s="499"/>
      <c r="D395" s="499"/>
      <c r="E395" s="574"/>
      <c r="F395" s="574"/>
      <c r="G395" s="507"/>
    </row>
    <row r="396" spans="3:7">
      <c r="C396" s="499"/>
      <c r="D396" s="499"/>
      <c r="E396" s="574"/>
      <c r="F396" s="574"/>
      <c r="G396" s="507"/>
    </row>
    <row r="397" spans="3:7">
      <c r="C397" s="499"/>
      <c r="D397" s="499"/>
      <c r="E397" s="574"/>
      <c r="F397" s="574"/>
      <c r="G397" s="507"/>
    </row>
    <row r="398" spans="3:7">
      <c r="C398" s="499"/>
      <c r="D398" s="499"/>
      <c r="E398" s="574"/>
      <c r="F398" s="574"/>
      <c r="G398" s="507"/>
    </row>
    <row r="399" spans="3:7">
      <c r="C399" s="499"/>
      <c r="D399" s="499"/>
      <c r="E399" s="574"/>
      <c r="F399" s="574"/>
      <c r="G399" s="507"/>
    </row>
    <row r="400" spans="3:7">
      <c r="C400" s="499"/>
      <c r="D400" s="499"/>
      <c r="E400" s="574"/>
      <c r="F400" s="574"/>
      <c r="G400" s="507"/>
    </row>
    <row r="401" spans="3:7">
      <c r="C401" s="499"/>
      <c r="D401" s="499"/>
      <c r="E401" s="574"/>
      <c r="F401" s="574"/>
      <c r="G401" s="507"/>
    </row>
    <row r="402" spans="3:7">
      <c r="C402" s="499"/>
      <c r="D402" s="499"/>
      <c r="E402" s="574"/>
      <c r="F402" s="574"/>
      <c r="G402" s="507"/>
    </row>
    <row r="403" spans="3:7">
      <c r="C403" s="499"/>
      <c r="D403" s="499"/>
      <c r="E403" s="574"/>
      <c r="F403" s="574"/>
      <c r="G403" s="507"/>
    </row>
    <row r="404" spans="3:7">
      <c r="C404" s="499"/>
      <c r="D404" s="499"/>
      <c r="E404" s="574"/>
      <c r="F404" s="574"/>
      <c r="G404" s="507"/>
    </row>
    <row r="405" spans="3:7">
      <c r="C405" s="499"/>
      <c r="D405" s="499"/>
      <c r="E405" s="574"/>
      <c r="F405" s="574"/>
      <c r="G405" s="507"/>
    </row>
    <row r="406" spans="3:7">
      <c r="C406" s="499"/>
      <c r="D406" s="499"/>
      <c r="E406" s="574"/>
      <c r="F406" s="574"/>
      <c r="G406" s="507"/>
    </row>
    <row r="407" spans="3:7">
      <c r="C407" s="499"/>
      <c r="D407" s="499"/>
      <c r="E407" s="574"/>
      <c r="F407" s="574"/>
      <c r="G407" s="507"/>
    </row>
    <row r="408" spans="3:7">
      <c r="C408" s="499"/>
      <c r="D408" s="499"/>
      <c r="E408" s="574"/>
      <c r="F408" s="574"/>
      <c r="G408" s="507"/>
    </row>
    <row r="409" spans="3:7">
      <c r="C409" s="499"/>
      <c r="D409" s="499"/>
      <c r="E409" s="574"/>
      <c r="F409" s="574"/>
      <c r="G409" s="507"/>
    </row>
    <row r="410" spans="3:7">
      <c r="C410" s="499"/>
      <c r="D410" s="499"/>
      <c r="E410" s="574"/>
      <c r="F410" s="574"/>
      <c r="G410" s="507"/>
    </row>
    <row r="411" spans="3:7">
      <c r="C411" s="499"/>
      <c r="D411" s="499"/>
      <c r="E411" s="574"/>
      <c r="F411" s="574"/>
      <c r="G411" s="507"/>
    </row>
    <row r="412" spans="3:7">
      <c r="C412" s="499"/>
      <c r="D412" s="499"/>
      <c r="E412" s="574"/>
      <c r="F412" s="574"/>
      <c r="G412" s="507"/>
    </row>
    <row r="413" spans="3:7">
      <c r="C413" s="499"/>
      <c r="D413" s="499"/>
      <c r="E413" s="574"/>
      <c r="F413" s="574"/>
      <c r="G413" s="507"/>
    </row>
    <row r="414" spans="3:7">
      <c r="C414" s="499"/>
      <c r="D414" s="499"/>
      <c r="E414" s="574"/>
      <c r="F414" s="574"/>
      <c r="G414" s="507"/>
    </row>
    <row r="415" spans="3:7">
      <c r="C415" s="499"/>
      <c r="D415" s="499"/>
      <c r="E415" s="574"/>
      <c r="F415" s="574"/>
      <c r="G415" s="507"/>
    </row>
    <row r="416" spans="3:7">
      <c r="C416" s="499"/>
      <c r="D416" s="499"/>
      <c r="E416" s="574"/>
      <c r="F416" s="574"/>
      <c r="G416" s="507"/>
    </row>
    <row r="417" spans="3:7">
      <c r="C417" s="499"/>
      <c r="D417" s="499"/>
      <c r="E417" s="574"/>
      <c r="F417" s="574"/>
      <c r="G417" s="507"/>
    </row>
    <row r="418" spans="3:7">
      <c r="C418" s="499"/>
      <c r="D418" s="499"/>
      <c r="E418" s="574"/>
      <c r="F418" s="574"/>
      <c r="G418" s="507"/>
    </row>
    <row r="419" spans="3:7">
      <c r="C419" s="499"/>
      <c r="D419" s="499"/>
      <c r="E419" s="574"/>
      <c r="F419" s="574"/>
      <c r="G419" s="507"/>
    </row>
    <row r="420" spans="3:7">
      <c r="C420" s="499"/>
      <c r="D420" s="499"/>
      <c r="E420" s="574"/>
      <c r="F420" s="574"/>
      <c r="G420" s="507"/>
    </row>
    <row r="421" spans="3:7">
      <c r="C421" s="499"/>
      <c r="D421" s="499"/>
      <c r="E421" s="574"/>
      <c r="F421" s="574"/>
      <c r="G421" s="507"/>
    </row>
    <row r="422" spans="3:7">
      <c r="C422" s="499"/>
      <c r="D422" s="499"/>
      <c r="E422" s="574"/>
      <c r="F422" s="574"/>
      <c r="G422" s="507"/>
    </row>
    <row r="423" spans="3:7">
      <c r="C423" s="499"/>
      <c r="D423" s="499"/>
      <c r="E423" s="574"/>
      <c r="F423" s="574"/>
      <c r="G423" s="507"/>
    </row>
    <row r="424" spans="3:7">
      <c r="C424" s="499"/>
      <c r="D424" s="499"/>
      <c r="E424" s="574"/>
      <c r="F424" s="574"/>
      <c r="G424" s="507"/>
    </row>
    <row r="425" spans="3:7">
      <c r="C425" s="499"/>
      <c r="D425" s="499"/>
      <c r="E425" s="574"/>
      <c r="F425" s="574"/>
      <c r="G425" s="507"/>
    </row>
    <row r="426" spans="3:7">
      <c r="C426" s="499"/>
      <c r="D426" s="499"/>
      <c r="E426" s="574"/>
      <c r="F426" s="574"/>
      <c r="G426" s="507"/>
    </row>
    <row r="427" spans="3:7">
      <c r="C427" s="499"/>
      <c r="D427" s="499"/>
      <c r="E427" s="574"/>
      <c r="F427" s="574"/>
      <c r="G427" s="507"/>
    </row>
    <row r="428" spans="3:7">
      <c r="C428" s="499"/>
      <c r="D428" s="499"/>
      <c r="E428" s="574"/>
      <c r="F428" s="574"/>
      <c r="G428" s="507"/>
    </row>
    <row r="429" spans="3:7">
      <c r="C429" s="499"/>
      <c r="D429" s="499"/>
      <c r="E429" s="574"/>
      <c r="F429" s="574"/>
      <c r="G429" s="507"/>
    </row>
    <row r="430" spans="3:7">
      <c r="C430" s="499"/>
      <c r="D430" s="499"/>
      <c r="E430" s="574"/>
      <c r="F430" s="574"/>
      <c r="G430" s="507"/>
    </row>
    <row r="431" spans="3:7">
      <c r="C431" s="499"/>
      <c r="D431" s="499"/>
      <c r="E431" s="574"/>
      <c r="F431" s="574"/>
      <c r="G431" s="507"/>
    </row>
    <row r="432" spans="3:7">
      <c r="C432" s="499"/>
      <c r="D432" s="499"/>
      <c r="E432" s="574"/>
      <c r="F432" s="574"/>
      <c r="G432" s="507"/>
    </row>
    <row r="433" spans="3:7">
      <c r="C433" s="499"/>
      <c r="D433" s="499"/>
      <c r="E433" s="574"/>
      <c r="F433" s="574"/>
      <c r="G433" s="507"/>
    </row>
    <row r="434" spans="3:7">
      <c r="C434" s="499"/>
      <c r="D434" s="499"/>
      <c r="E434" s="574"/>
      <c r="F434" s="574"/>
      <c r="G434" s="507"/>
    </row>
    <row r="435" spans="3:7">
      <c r="C435" s="499"/>
      <c r="D435" s="499"/>
      <c r="E435" s="574"/>
      <c r="F435" s="574"/>
      <c r="G435" s="507"/>
    </row>
    <row r="436" spans="3:7">
      <c r="C436" s="499"/>
      <c r="D436" s="499"/>
      <c r="E436" s="574"/>
      <c r="F436" s="574"/>
      <c r="G436" s="507"/>
    </row>
    <row r="437" spans="3:7">
      <c r="C437" s="499"/>
      <c r="D437" s="499"/>
      <c r="E437" s="574"/>
      <c r="F437" s="574"/>
      <c r="G437" s="507"/>
    </row>
    <row r="438" spans="3:7">
      <c r="C438" s="499"/>
      <c r="D438" s="499"/>
      <c r="E438" s="574"/>
      <c r="F438" s="574"/>
      <c r="G438" s="507"/>
    </row>
    <row r="439" spans="3:7">
      <c r="C439" s="499"/>
      <c r="D439" s="499"/>
      <c r="E439" s="574"/>
      <c r="F439" s="574"/>
      <c r="G439" s="507"/>
    </row>
    <row r="440" spans="3:7">
      <c r="C440" s="499"/>
      <c r="D440" s="499"/>
      <c r="E440" s="574"/>
      <c r="F440" s="574"/>
      <c r="G440" s="507"/>
    </row>
    <row r="441" spans="3:7">
      <c r="C441" s="499"/>
      <c r="D441" s="499"/>
      <c r="E441" s="574"/>
      <c r="F441" s="574"/>
      <c r="G441" s="507"/>
    </row>
    <row r="442" spans="3:7">
      <c r="C442" s="499"/>
      <c r="D442" s="499"/>
      <c r="E442" s="574"/>
      <c r="F442" s="574"/>
      <c r="G442" s="507"/>
    </row>
    <row r="443" spans="3:7">
      <c r="C443" s="499"/>
      <c r="D443" s="499"/>
      <c r="E443" s="574"/>
      <c r="F443" s="574"/>
      <c r="G443" s="507"/>
    </row>
    <row r="444" spans="3:7">
      <c r="C444" s="499"/>
      <c r="D444" s="499"/>
      <c r="E444" s="574"/>
      <c r="F444" s="574"/>
      <c r="G444" s="507"/>
    </row>
    <row r="445" spans="3:7">
      <c r="C445" s="499"/>
      <c r="D445" s="499"/>
      <c r="E445" s="574"/>
      <c r="F445" s="574"/>
      <c r="G445" s="507"/>
    </row>
    <row r="446" spans="3:7">
      <c r="C446" s="499"/>
      <c r="D446" s="499"/>
      <c r="E446" s="574"/>
      <c r="F446" s="574"/>
      <c r="G446" s="507"/>
    </row>
    <row r="447" spans="3:7">
      <c r="C447" s="499"/>
      <c r="D447" s="499"/>
      <c r="E447" s="574"/>
      <c r="F447" s="574"/>
      <c r="G447" s="507"/>
    </row>
    <row r="448" spans="3:7">
      <c r="C448" s="499"/>
      <c r="D448" s="499"/>
      <c r="E448" s="574"/>
      <c r="F448" s="574"/>
      <c r="G448" s="507"/>
    </row>
    <row r="449" spans="3:7">
      <c r="C449" s="499"/>
      <c r="D449" s="499"/>
      <c r="E449" s="574"/>
      <c r="F449" s="574"/>
      <c r="G449" s="507"/>
    </row>
    <row r="450" spans="3:7">
      <c r="C450" s="499"/>
      <c r="D450" s="499"/>
      <c r="E450" s="574"/>
      <c r="F450" s="574"/>
      <c r="G450" s="507"/>
    </row>
    <row r="451" spans="3:7">
      <c r="C451" s="499"/>
      <c r="D451" s="499"/>
      <c r="E451" s="574"/>
      <c r="F451" s="574"/>
      <c r="G451" s="507"/>
    </row>
    <row r="452" spans="3:7">
      <c r="C452" s="499"/>
      <c r="D452" s="499"/>
      <c r="E452" s="574"/>
      <c r="F452" s="574"/>
      <c r="G452" s="507"/>
    </row>
    <row r="453" spans="3:7">
      <c r="C453" s="499"/>
      <c r="D453" s="499"/>
      <c r="E453" s="574"/>
      <c r="F453" s="574"/>
      <c r="G453" s="507"/>
    </row>
    <row r="454" spans="3:7">
      <c r="C454" s="499"/>
      <c r="D454" s="499"/>
      <c r="E454" s="574"/>
      <c r="F454" s="574"/>
      <c r="G454" s="507"/>
    </row>
    <row r="455" spans="3:7">
      <c r="C455" s="499"/>
      <c r="D455" s="499"/>
      <c r="E455" s="574"/>
      <c r="F455" s="574"/>
      <c r="G455" s="507"/>
    </row>
    <row r="456" spans="3:7">
      <c r="C456" s="499"/>
      <c r="D456" s="499"/>
      <c r="E456" s="574"/>
      <c r="F456" s="574"/>
      <c r="G456" s="507"/>
    </row>
    <row r="457" spans="3:7">
      <c r="C457" s="499"/>
      <c r="D457" s="499"/>
      <c r="E457" s="574"/>
      <c r="F457" s="574"/>
      <c r="G457" s="507"/>
    </row>
    <row r="458" spans="3:7">
      <c r="C458" s="499"/>
      <c r="D458" s="499"/>
      <c r="E458" s="574"/>
      <c r="F458" s="574"/>
      <c r="G458" s="507"/>
    </row>
    <row r="459" spans="3:7">
      <c r="C459" s="499"/>
      <c r="D459" s="499"/>
      <c r="E459" s="574"/>
      <c r="F459" s="574"/>
      <c r="G459" s="507"/>
    </row>
    <row r="460" spans="3:7">
      <c r="C460" s="499"/>
      <c r="D460" s="499"/>
      <c r="E460" s="574"/>
      <c r="F460" s="574"/>
      <c r="G460" s="507"/>
    </row>
    <row r="461" spans="3:7">
      <c r="C461" s="499"/>
      <c r="D461" s="499"/>
      <c r="E461" s="574"/>
      <c r="F461" s="574"/>
      <c r="G461" s="507"/>
    </row>
    <row r="462" spans="3:7">
      <c r="C462" s="499"/>
      <c r="D462" s="499"/>
      <c r="E462" s="574"/>
      <c r="F462" s="574"/>
      <c r="G462" s="507"/>
    </row>
    <row r="463" spans="3:7">
      <c r="C463" s="499"/>
      <c r="D463" s="499"/>
      <c r="E463" s="574"/>
      <c r="F463" s="574"/>
      <c r="G463" s="507"/>
    </row>
    <row r="464" spans="3:7">
      <c r="C464" s="499"/>
      <c r="D464" s="499"/>
      <c r="E464" s="574"/>
      <c r="F464" s="574"/>
      <c r="G464" s="507"/>
    </row>
    <row r="465" spans="3:7">
      <c r="C465" s="499"/>
      <c r="D465" s="499"/>
      <c r="E465" s="574"/>
      <c r="F465" s="574"/>
      <c r="G465" s="507"/>
    </row>
    <row r="466" spans="3:7">
      <c r="C466" s="499"/>
      <c r="D466" s="499"/>
      <c r="E466" s="574"/>
      <c r="F466" s="574"/>
      <c r="G466" s="507"/>
    </row>
    <row r="467" spans="3:7">
      <c r="C467" s="499"/>
      <c r="D467" s="499"/>
      <c r="E467" s="574"/>
      <c r="F467" s="574"/>
      <c r="G467" s="507"/>
    </row>
    <row r="468" spans="3:7">
      <c r="C468" s="499"/>
      <c r="D468" s="499"/>
      <c r="E468" s="574"/>
      <c r="F468" s="574"/>
      <c r="G468" s="507"/>
    </row>
    <row r="469" spans="3:7">
      <c r="C469" s="499"/>
      <c r="D469" s="499"/>
      <c r="E469" s="574"/>
      <c r="F469" s="574"/>
      <c r="G469" s="507"/>
    </row>
    <row r="470" spans="3:7">
      <c r="C470" s="499"/>
      <c r="D470" s="499"/>
      <c r="E470" s="574"/>
      <c r="F470" s="574"/>
      <c r="G470" s="507"/>
    </row>
    <row r="471" spans="3:7">
      <c r="C471" s="499"/>
      <c r="D471" s="499"/>
      <c r="E471" s="574"/>
      <c r="F471" s="574"/>
      <c r="G471" s="507"/>
    </row>
    <row r="472" spans="3:7">
      <c r="C472" s="499"/>
      <c r="D472" s="499"/>
      <c r="E472" s="574"/>
      <c r="F472" s="574"/>
      <c r="G472" s="507"/>
    </row>
    <row r="473" spans="3:7">
      <c r="C473" s="499"/>
      <c r="D473" s="499"/>
      <c r="E473" s="574"/>
      <c r="F473" s="574"/>
      <c r="G473" s="507"/>
    </row>
    <row r="474" spans="3:7">
      <c r="C474" s="499"/>
      <c r="D474" s="499"/>
      <c r="E474" s="574"/>
      <c r="F474" s="574"/>
      <c r="G474" s="507"/>
    </row>
    <row r="475" spans="3:7">
      <c r="C475" s="499"/>
      <c r="D475" s="499"/>
      <c r="E475" s="574"/>
      <c r="F475" s="574"/>
      <c r="G475" s="507"/>
    </row>
    <row r="476" spans="3:7">
      <c r="C476" s="499"/>
      <c r="D476" s="499"/>
      <c r="E476" s="574"/>
      <c r="F476" s="574"/>
      <c r="G476" s="507"/>
    </row>
    <row r="477" spans="3:7">
      <c r="C477" s="499"/>
      <c r="D477" s="499"/>
      <c r="E477" s="574"/>
      <c r="F477" s="574"/>
      <c r="G477" s="507"/>
    </row>
    <row r="478" spans="3:7">
      <c r="C478" s="499"/>
      <c r="D478" s="499"/>
      <c r="E478" s="574"/>
      <c r="F478" s="574"/>
      <c r="G478" s="507"/>
    </row>
    <row r="479" spans="3:7">
      <c r="C479" s="499"/>
      <c r="D479" s="499"/>
      <c r="E479" s="574"/>
      <c r="F479" s="574"/>
      <c r="G479" s="507"/>
    </row>
    <row r="480" spans="3:7">
      <c r="C480" s="499"/>
      <c r="D480" s="499"/>
      <c r="E480" s="574"/>
      <c r="F480" s="574"/>
      <c r="G480" s="507"/>
    </row>
    <row r="481" spans="3:7">
      <c r="C481" s="499"/>
      <c r="D481" s="499"/>
      <c r="E481" s="574"/>
      <c r="F481" s="574"/>
      <c r="G481" s="507"/>
    </row>
    <row r="482" spans="3:7">
      <c r="C482" s="499"/>
      <c r="D482" s="499"/>
      <c r="E482" s="574"/>
      <c r="F482" s="574"/>
      <c r="G482" s="507"/>
    </row>
    <row r="483" spans="3:7">
      <c r="C483" s="499"/>
      <c r="D483" s="499"/>
      <c r="E483" s="574"/>
      <c r="F483" s="574"/>
      <c r="G483" s="507"/>
    </row>
    <row r="484" spans="3:7">
      <c r="C484" s="499"/>
      <c r="D484" s="499"/>
      <c r="E484" s="574"/>
      <c r="F484" s="574"/>
      <c r="G484" s="507"/>
    </row>
    <row r="485" spans="3:7">
      <c r="C485" s="499"/>
      <c r="D485" s="499"/>
      <c r="E485" s="574"/>
      <c r="F485" s="574"/>
      <c r="G485" s="507"/>
    </row>
    <row r="486" spans="3:7">
      <c r="C486" s="499"/>
      <c r="D486" s="499"/>
      <c r="E486" s="574"/>
      <c r="F486" s="574"/>
      <c r="G486" s="507"/>
    </row>
    <row r="487" spans="3:7">
      <c r="C487" s="499"/>
      <c r="D487" s="499"/>
      <c r="E487" s="574"/>
      <c r="F487" s="574"/>
      <c r="G487" s="507"/>
    </row>
    <row r="488" spans="3:7">
      <c r="C488" s="499"/>
      <c r="D488" s="499"/>
      <c r="E488" s="574"/>
      <c r="F488" s="574"/>
      <c r="G488" s="507"/>
    </row>
    <row r="489" spans="3:7">
      <c r="C489" s="499"/>
      <c r="D489" s="499"/>
      <c r="E489" s="574"/>
      <c r="F489" s="574"/>
      <c r="G489" s="507"/>
    </row>
    <row r="490" spans="3:7">
      <c r="C490" s="499"/>
      <c r="D490" s="499"/>
      <c r="E490" s="574"/>
      <c r="F490" s="574"/>
      <c r="G490" s="507"/>
    </row>
    <row r="491" spans="3:7">
      <c r="C491" s="499"/>
      <c r="D491" s="499"/>
      <c r="E491" s="574"/>
      <c r="F491" s="574"/>
      <c r="G491" s="507"/>
    </row>
    <row r="492" spans="3:7">
      <c r="C492" s="499"/>
      <c r="D492" s="499"/>
      <c r="E492" s="574"/>
      <c r="F492" s="574"/>
      <c r="G492" s="507"/>
    </row>
    <row r="493" spans="3:7">
      <c r="C493" s="499"/>
      <c r="D493" s="499"/>
      <c r="E493" s="574"/>
      <c r="F493" s="574"/>
      <c r="G493" s="507"/>
    </row>
    <row r="494" spans="3:7">
      <c r="C494" s="499"/>
      <c r="D494" s="499"/>
      <c r="E494" s="574"/>
      <c r="F494" s="574"/>
      <c r="G494" s="507"/>
    </row>
    <row r="495" spans="3:7">
      <c r="C495" s="499"/>
      <c r="D495" s="499"/>
      <c r="E495" s="574"/>
      <c r="F495" s="574"/>
      <c r="G495" s="507"/>
    </row>
    <row r="496" spans="3:7">
      <c r="C496" s="499"/>
      <c r="D496" s="499"/>
      <c r="E496" s="574"/>
      <c r="F496" s="574"/>
      <c r="G496" s="507"/>
    </row>
    <row r="497" spans="3:7">
      <c r="C497" s="499"/>
      <c r="D497" s="499"/>
      <c r="E497" s="574"/>
      <c r="F497" s="574"/>
      <c r="G497" s="507"/>
    </row>
    <row r="498" spans="3:7">
      <c r="C498" s="499"/>
      <c r="D498" s="499"/>
      <c r="E498" s="574"/>
      <c r="F498" s="574"/>
      <c r="G498" s="507"/>
    </row>
    <row r="499" spans="3:7">
      <c r="C499" s="499"/>
      <c r="D499" s="499"/>
      <c r="E499" s="574"/>
      <c r="F499" s="574"/>
      <c r="G499" s="507"/>
    </row>
    <row r="500" spans="3:7">
      <c r="C500" s="499"/>
      <c r="D500" s="499"/>
      <c r="E500" s="574"/>
      <c r="F500" s="574"/>
      <c r="G500" s="507"/>
    </row>
    <row r="501" spans="3:7">
      <c r="C501" s="499"/>
      <c r="D501" s="499"/>
      <c r="E501" s="574"/>
      <c r="F501" s="574"/>
      <c r="G501" s="507"/>
    </row>
    <row r="502" spans="3:7">
      <c r="C502" s="499"/>
      <c r="D502" s="499"/>
      <c r="E502" s="574"/>
      <c r="F502" s="574"/>
      <c r="G502" s="507"/>
    </row>
    <row r="503" spans="3:7">
      <c r="C503" s="499"/>
      <c r="D503" s="499"/>
      <c r="E503" s="574"/>
      <c r="F503" s="574"/>
      <c r="G503" s="507"/>
    </row>
    <row r="504" spans="3:7">
      <c r="C504" s="499"/>
      <c r="D504" s="499"/>
      <c r="E504" s="574"/>
      <c r="F504" s="574"/>
      <c r="G504" s="507"/>
    </row>
    <row r="505" spans="3:7">
      <c r="C505" s="499"/>
      <c r="D505" s="499"/>
      <c r="E505" s="574"/>
      <c r="F505" s="574"/>
      <c r="G505" s="507"/>
    </row>
    <row r="506" spans="3:7">
      <c r="C506" s="499"/>
      <c r="D506" s="499"/>
      <c r="E506" s="574"/>
      <c r="F506" s="574"/>
      <c r="G506" s="507"/>
    </row>
    <row r="507" spans="3:7">
      <c r="C507" s="499"/>
      <c r="D507" s="499"/>
      <c r="E507" s="574"/>
      <c r="F507" s="574"/>
      <c r="G507" s="507"/>
    </row>
    <row r="508" spans="3:7">
      <c r="C508" s="499"/>
      <c r="D508" s="499"/>
      <c r="E508" s="574"/>
      <c r="F508" s="574"/>
      <c r="G508" s="507"/>
    </row>
    <row r="509" spans="3:7">
      <c r="C509" s="499"/>
      <c r="D509" s="499"/>
      <c r="E509" s="574"/>
      <c r="F509" s="574"/>
      <c r="G509" s="507"/>
    </row>
    <row r="510" spans="3:7">
      <c r="C510" s="499"/>
      <c r="D510" s="499"/>
      <c r="E510" s="574"/>
      <c r="F510" s="574"/>
      <c r="G510" s="507"/>
    </row>
    <row r="511" spans="3:7">
      <c r="C511" s="499"/>
      <c r="D511" s="499"/>
      <c r="E511" s="574"/>
      <c r="F511" s="574"/>
      <c r="G511" s="507"/>
    </row>
    <row r="512" spans="3:7">
      <c r="C512" s="499"/>
      <c r="D512" s="499"/>
      <c r="E512" s="574"/>
      <c r="F512" s="574"/>
      <c r="G512" s="507"/>
    </row>
    <row r="513" spans="3:7">
      <c r="C513" s="499"/>
      <c r="D513" s="499"/>
      <c r="E513" s="574"/>
      <c r="F513" s="574"/>
      <c r="G513" s="507"/>
    </row>
    <row r="514" spans="3:7">
      <c r="C514" s="499"/>
      <c r="D514" s="499"/>
      <c r="E514" s="574"/>
      <c r="F514" s="574"/>
      <c r="G514" s="507"/>
    </row>
    <row r="515" spans="3:7">
      <c r="C515" s="499"/>
      <c r="D515" s="499"/>
      <c r="E515" s="574"/>
      <c r="F515" s="574"/>
      <c r="G515" s="507"/>
    </row>
    <row r="516" spans="3:7">
      <c r="C516" s="499"/>
      <c r="D516" s="499"/>
      <c r="E516" s="574"/>
      <c r="F516" s="574"/>
      <c r="G516" s="507"/>
    </row>
    <row r="517" spans="3:7">
      <c r="C517" s="499"/>
      <c r="D517" s="499"/>
      <c r="E517" s="574"/>
      <c r="F517" s="574"/>
      <c r="G517" s="507"/>
    </row>
    <row r="518" spans="3:7">
      <c r="C518" s="499"/>
      <c r="D518" s="499"/>
      <c r="E518" s="574"/>
      <c r="F518" s="574"/>
      <c r="G518" s="507"/>
    </row>
    <row r="519" spans="3:7">
      <c r="C519" s="499"/>
      <c r="D519" s="499"/>
      <c r="E519" s="574"/>
      <c r="F519" s="574"/>
      <c r="G519" s="507"/>
    </row>
    <row r="520" spans="3:7">
      <c r="C520" s="499"/>
      <c r="D520" s="499"/>
      <c r="E520" s="574"/>
      <c r="F520" s="574"/>
      <c r="G520" s="507"/>
    </row>
    <row r="521" spans="3:7">
      <c r="C521" s="499"/>
      <c r="D521" s="499"/>
      <c r="E521" s="574"/>
      <c r="F521" s="574"/>
      <c r="G521" s="507"/>
    </row>
    <row r="522" spans="3:7">
      <c r="C522" s="499"/>
      <c r="D522" s="499"/>
      <c r="E522" s="574"/>
      <c r="F522" s="574"/>
      <c r="G522" s="507"/>
    </row>
    <row r="523" spans="3:7">
      <c r="C523" s="499"/>
      <c r="D523" s="499"/>
      <c r="E523" s="574"/>
      <c r="F523" s="574"/>
      <c r="G523" s="507"/>
    </row>
    <row r="524" spans="3:7">
      <c r="C524" s="499"/>
      <c r="D524" s="499"/>
      <c r="E524" s="574"/>
      <c r="F524" s="574"/>
      <c r="G524" s="507"/>
    </row>
    <row r="525" spans="3:7">
      <c r="C525" s="499"/>
      <c r="D525" s="499"/>
      <c r="E525" s="574"/>
      <c r="F525" s="574"/>
      <c r="G525" s="507"/>
    </row>
    <row r="526" spans="3:7">
      <c r="C526" s="499"/>
      <c r="D526" s="499"/>
      <c r="E526" s="574"/>
      <c r="F526" s="574"/>
      <c r="G526" s="507"/>
    </row>
    <row r="527" spans="3:7">
      <c r="C527" s="499"/>
      <c r="D527" s="499"/>
      <c r="E527" s="574"/>
      <c r="F527" s="574"/>
      <c r="G527" s="507"/>
    </row>
    <row r="528" spans="3:7">
      <c r="C528" s="499"/>
      <c r="D528" s="499"/>
      <c r="E528" s="574"/>
      <c r="F528" s="574"/>
      <c r="G528" s="507"/>
    </row>
    <row r="529" spans="3:7">
      <c r="C529" s="499"/>
      <c r="D529" s="499"/>
      <c r="E529" s="574"/>
      <c r="F529" s="574"/>
      <c r="G529" s="507"/>
    </row>
    <row r="530" spans="3:7">
      <c r="C530" s="499"/>
      <c r="D530" s="499"/>
      <c r="E530" s="574"/>
      <c r="F530" s="574"/>
      <c r="G530" s="507"/>
    </row>
    <row r="531" spans="3:7">
      <c r="C531" s="499"/>
      <c r="D531" s="499"/>
      <c r="E531" s="574"/>
      <c r="F531" s="574"/>
      <c r="G531" s="507"/>
    </row>
    <row r="532" spans="3:7">
      <c r="C532" s="499"/>
      <c r="D532" s="499"/>
      <c r="E532" s="574"/>
      <c r="F532" s="574"/>
      <c r="G532" s="507"/>
    </row>
    <row r="533" spans="3:7">
      <c r="C533" s="499"/>
      <c r="D533" s="499"/>
      <c r="E533" s="574"/>
      <c r="F533" s="574"/>
      <c r="G533" s="507"/>
    </row>
    <row r="534" spans="3:7">
      <c r="C534" s="499"/>
      <c r="D534" s="499"/>
      <c r="E534" s="574"/>
      <c r="F534" s="574"/>
      <c r="G534" s="507"/>
    </row>
    <row r="535" spans="3:7">
      <c r="C535" s="499"/>
      <c r="D535" s="499"/>
      <c r="E535" s="574"/>
      <c r="F535" s="574"/>
      <c r="G535" s="507"/>
    </row>
    <row r="536" spans="3:7">
      <c r="C536" s="499"/>
      <c r="D536" s="499"/>
      <c r="E536" s="574"/>
      <c r="F536" s="574"/>
      <c r="G536" s="507"/>
    </row>
    <row r="537" spans="3:7">
      <c r="C537" s="499"/>
      <c r="D537" s="499"/>
      <c r="E537" s="574"/>
      <c r="F537" s="574"/>
      <c r="G537" s="507"/>
    </row>
    <row r="538" spans="3:7">
      <c r="C538" s="499"/>
      <c r="D538" s="499"/>
      <c r="E538" s="574"/>
      <c r="F538" s="574"/>
      <c r="G538" s="507"/>
    </row>
    <row r="539" spans="3:7">
      <c r="C539" s="499"/>
      <c r="D539" s="499"/>
      <c r="E539" s="574"/>
      <c r="F539" s="574"/>
      <c r="G539" s="507"/>
    </row>
    <row r="540" spans="3:7">
      <c r="C540" s="499"/>
      <c r="D540" s="499"/>
      <c r="E540" s="574"/>
      <c r="F540" s="574"/>
      <c r="G540" s="507"/>
    </row>
    <row r="541" spans="3:7">
      <c r="C541" s="499"/>
      <c r="D541" s="499"/>
      <c r="E541" s="574"/>
      <c r="F541" s="574"/>
      <c r="G541" s="507"/>
    </row>
    <row r="542" spans="3:7">
      <c r="C542" s="499"/>
      <c r="D542" s="499"/>
      <c r="E542" s="574"/>
      <c r="F542" s="574"/>
      <c r="G542" s="507"/>
    </row>
    <row r="543" spans="3:7">
      <c r="C543" s="499"/>
      <c r="D543" s="499"/>
      <c r="E543" s="574"/>
      <c r="F543" s="574"/>
      <c r="G543" s="507"/>
    </row>
    <row r="544" spans="3:7">
      <c r="C544" s="499"/>
      <c r="D544" s="499"/>
      <c r="E544" s="574"/>
      <c r="F544" s="574"/>
      <c r="G544" s="507"/>
    </row>
    <row r="545" spans="3:7">
      <c r="C545" s="499"/>
      <c r="D545" s="499"/>
      <c r="E545" s="574"/>
      <c r="F545" s="574"/>
      <c r="G545" s="507"/>
    </row>
    <row r="546" spans="3:7">
      <c r="C546" s="499"/>
      <c r="D546" s="499"/>
      <c r="E546" s="574"/>
      <c r="F546" s="574"/>
      <c r="G546" s="507"/>
    </row>
    <row r="547" spans="3:7">
      <c r="C547" s="499"/>
      <c r="D547" s="499"/>
      <c r="E547" s="574"/>
      <c r="F547" s="574"/>
      <c r="G547" s="507"/>
    </row>
    <row r="548" spans="3:7">
      <c r="C548" s="499"/>
      <c r="D548" s="499"/>
      <c r="E548" s="574"/>
      <c r="F548" s="574"/>
      <c r="G548" s="507"/>
    </row>
    <row r="549" spans="3:7">
      <c r="C549" s="499"/>
      <c r="D549" s="499"/>
      <c r="E549" s="574"/>
      <c r="F549" s="574"/>
      <c r="G549" s="507"/>
    </row>
    <row r="550" spans="3:7">
      <c r="C550" s="499"/>
      <c r="D550" s="499"/>
      <c r="E550" s="574"/>
      <c r="F550" s="574"/>
      <c r="G550" s="507"/>
    </row>
    <row r="551" spans="3:7">
      <c r="C551" s="499"/>
      <c r="D551" s="499"/>
      <c r="E551" s="574"/>
      <c r="F551" s="574"/>
      <c r="G551" s="507"/>
    </row>
    <row r="552" spans="3:7">
      <c r="C552" s="499"/>
      <c r="D552" s="499"/>
      <c r="E552" s="574"/>
      <c r="F552" s="574"/>
      <c r="G552" s="507"/>
    </row>
    <row r="553" spans="3:7">
      <c r="C553" s="499"/>
      <c r="D553" s="499"/>
      <c r="E553" s="574"/>
      <c r="F553" s="574"/>
      <c r="G553" s="507"/>
    </row>
    <row r="554" spans="3:7">
      <c r="C554" s="499"/>
      <c r="D554" s="499"/>
      <c r="E554" s="574"/>
      <c r="F554" s="574"/>
      <c r="G554" s="507"/>
    </row>
    <row r="555" spans="3:7">
      <c r="C555" s="499"/>
      <c r="D555" s="499"/>
      <c r="E555" s="574"/>
      <c r="F555" s="574"/>
      <c r="G555" s="507"/>
    </row>
    <row r="556" spans="3:7">
      <c r="C556" s="499"/>
      <c r="D556" s="499"/>
      <c r="E556" s="574"/>
      <c r="F556" s="574"/>
      <c r="G556" s="507"/>
    </row>
    <row r="557" spans="3:7">
      <c r="C557" s="499"/>
      <c r="D557" s="499"/>
      <c r="E557" s="574"/>
      <c r="F557" s="574"/>
      <c r="G557" s="507"/>
    </row>
    <row r="558" spans="3:7">
      <c r="C558" s="499"/>
      <c r="D558" s="499"/>
      <c r="E558" s="574"/>
      <c r="F558" s="574"/>
      <c r="G558" s="507"/>
    </row>
    <row r="559" spans="3:7">
      <c r="C559" s="499"/>
      <c r="D559" s="499"/>
      <c r="E559" s="574"/>
      <c r="F559" s="574"/>
      <c r="G559" s="507"/>
    </row>
    <row r="560" spans="3:7">
      <c r="C560" s="499"/>
      <c r="D560" s="499"/>
      <c r="E560" s="574"/>
      <c r="F560" s="574"/>
      <c r="G560" s="507"/>
    </row>
    <row r="561" spans="3:7">
      <c r="C561" s="499"/>
      <c r="D561" s="499"/>
      <c r="E561" s="574"/>
      <c r="F561" s="574"/>
      <c r="G561" s="507"/>
    </row>
    <row r="562" spans="3:7">
      <c r="C562" s="499"/>
      <c r="D562" s="499"/>
      <c r="E562" s="574"/>
      <c r="F562" s="574"/>
      <c r="G562" s="507"/>
    </row>
    <row r="563" spans="3:7">
      <c r="C563" s="499"/>
      <c r="D563" s="499"/>
      <c r="E563" s="574"/>
      <c r="F563" s="574"/>
      <c r="G563" s="507"/>
    </row>
    <row r="564" spans="3:7">
      <c r="C564" s="499"/>
      <c r="D564" s="499"/>
      <c r="E564" s="574"/>
      <c r="F564" s="574"/>
      <c r="G564" s="507"/>
    </row>
    <row r="565" spans="3:7">
      <c r="C565" s="499"/>
      <c r="D565" s="499"/>
      <c r="E565" s="574"/>
      <c r="F565" s="574"/>
      <c r="G565" s="507"/>
    </row>
    <row r="566" spans="3:7">
      <c r="C566" s="499"/>
      <c r="D566" s="499"/>
      <c r="E566" s="574"/>
      <c r="F566" s="574"/>
      <c r="G566" s="507"/>
    </row>
    <row r="567" spans="3:7">
      <c r="C567" s="499"/>
      <c r="D567" s="499"/>
      <c r="E567" s="574"/>
      <c r="F567" s="574"/>
      <c r="G567" s="507"/>
    </row>
    <row r="568" spans="3:7">
      <c r="C568" s="499"/>
      <c r="D568" s="499"/>
      <c r="E568" s="574"/>
      <c r="F568" s="574"/>
      <c r="G568" s="507"/>
    </row>
    <row r="569" spans="3:7">
      <c r="C569" s="499"/>
      <c r="D569" s="499"/>
      <c r="E569" s="574"/>
      <c r="F569" s="574"/>
      <c r="G569" s="507"/>
    </row>
    <row r="570" spans="3:7">
      <c r="C570" s="499"/>
      <c r="D570" s="499"/>
      <c r="E570" s="574"/>
      <c r="F570" s="574"/>
      <c r="G570" s="507"/>
    </row>
    <row r="571" spans="3:7">
      <c r="C571" s="499"/>
      <c r="D571" s="499"/>
      <c r="E571" s="574"/>
      <c r="F571" s="574"/>
      <c r="G571" s="507"/>
    </row>
    <row r="572" spans="3:7">
      <c r="C572" s="499"/>
      <c r="D572" s="499"/>
      <c r="E572" s="574"/>
      <c r="F572" s="574"/>
      <c r="G572" s="507"/>
    </row>
    <row r="573" spans="3:7">
      <c r="C573" s="499"/>
      <c r="D573" s="499"/>
      <c r="E573" s="574"/>
      <c r="F573" s="574"/>
      <c r="G573" s="507"/>
    </row>
    <row r="574" spans="3:7">
      <c r="C574" s="499"/>
      <c r="D574" s="499"/>
      <c r="E574" s="574"/>
      <c r="F574" s="574"/>
      <c r="G574" s="507"/>
    </row>
    <row r="575" spans="3:7">
      <c r="C575" s="499"/>
      <c r="D575" s="499"/>
      <c r="E575" s="574"/>
      <c r="F575" s="574"/>
      <c r="G575" s="507"/>
    </row>
    <row r="576" spans="3:7">
      <c r="C576" s="499"/>
      <c r="D576" s="499"/>
      <c r="E576" s="574"/>
      <c r="F576" s="574"/>
      <c r="G576" s="507"/>
    </row>
    <row r="577" spans="3:7">
      <c r="C577" s="499"/>
      <c r="D577" s="499"/>
      <c r="E577" s="574"/>
      <c r="F577" s="574"/>
      <c r="G577" s="507"/>
    </row>
    <row r="578" spans="3:7">
      <c r="C578" s="499"/>
      <c r="D578" s="499"/>
      <c r="E578" s="574"/>
      <c r="F578" s="574"/>
      <c r="G578" s="507"/>
    </row>
    <row r="579" spans="3:7">
      <c r="C579" s="499"/>
      <c r="D579" s="499"/>
      <c r="E579" s="574"/>
      <c r="F579" s="574"/>
      <c r="G579" s="507"/>
    </row>
    <row r="580" spans="3:7">
      <c r="C580" s="499"/>
      <c r="D580" s="499"/>
      <c r="E580" s="574"/>
      <c r="F580" s="574"/>
      <c r="G580" s="507"/>
    </row>
    <row r="581" spans="3:7">
      <c r="C581" s="499"/>
      <c r="D581" s="499"/>
      <c r="E581" s="574"/>
      <c r="F581" s="574"/>
      <c r="G581" s="507"/>
    </row>
    <row r="582" spans="3:7">
      <c r="C582" s="499"/>
      <c r="D582" s="499"/>
      <c r="E582" s="574"/>
      <c r="F582" s="574"/>
      <c r="G582" s="507"/>
    </row>
    <row r="583" spans="3:7">
      <c r="C583" s="499"/>
      <c r="D583" s="499"/>
      <c r="E583" s="574"/>
      <c r="F583" s="574"/>
      <c r="G583" s="507"/>
    </row>
    <row r="584" spans="3:7">
      <c r="C584" s="499"/>
      <c r="D584" s="499"/>
      <c r="E584" s="574"/>
      <c r="F584" s="574"/>
      <c r="G584" s="507"/>
    </row>
    <row r="585" spans="3:7">
      <c r="C585" s="499"/>
      <c r="D585" s="499"/>
      <c r="E585" s="574"/>
      <c r="F585" s="574"/>
      <c r="G585" s="507"/>
    </row>
    <row r="586" spans="3:7">
      <c r="C586" s="499"/>
      <c r="D586" s="499"/>
      <c r="E586" s="574"/>
      <c r="F586" s="574"/>
      <c r="G586" s="507"/>
    </row>
    <row r="587" spans="3:7">
      <c r="C587" s="499"/>
      <c r="D587" s="499"/>
      <c r="E587" s="574"/>
      <c r="F587" s="574"/>
      <c r="G587" s="507"/>
    </row>
    <row r="588" spans="3:7">
      <c r="C588" s="499"/>
      <c r="D588" s="499"/>
      <c r="E588" s="574"/>
      <c r="F588" s="574"/>
      <c r="G588" s="507"/>
    </row>
    <row r="589" spans="3:7">
      <c r="C589" s="499"/>
      <c r="D589" s="499"/>
      <c r="E589" s="574"/>
      <c r="F589" s="574"/>
      <c r="G589" s="507"/>
    </row>
    <row r="590" spans="3:7">
      <c r="C590" s="499"/>
      <c r="D590" s="499"/>
      <c r="E590" s="574"/>
      <c r="F590" s="574"/>
      <c r="G590" s="507"/>
    </row>
    <row r="591" spans="3:7">
      <c r="C591" s="499"/>
      <c r="D591" s="499"/>
      <c r="E591" s="574"/>
      <c r="F591" s="574"/>
      <c r="G591" s="507"/>
    </row>
    <row r="592" spans="3:7">
      <c r="C592" s="499"/>
      <c r="D592" s="499"/>
      <c r="E592" s="574"/>
      <c r="F592" s="574"/>
      <c r="G592" s="507"/>
    </row>
    <row r="593" spans="3:7">
      <c r="C593" s="499"/>
      <c r="D593" s="499"/>
      <c r="E593" s="574"/>
      <c r="F593" s="574"/>
      <c r="G593" s="507"/>
    </row>
    <row r="594" spans="3:7">
      <c r="C594" s="499"/>
      <c r="D594" s="499"/>
      <c r="E594" s="574"/>
      <c r="F594" s="574"/>
      <c r="G594" s="507"/>
    </row>
    <row r="595" spans="3:7">
      <c r="C595" s="499"/>
      <c r="D595" s="499"/>
      <c r="E595" s="574"/>
      <c r="F595" s="574"/>
      <c r="G595" s="507"/>
    </row>
    <row r="596" spans="3:7">
      <c r="C596" s="499"/>
      <c r="D596" s="499"/>
      <c r="E596" s="574"/>
      <c r="F596" s="574"/>
      <c r="G596" s="507"/>
    </row>
    <row r="597" spans="3:7">
      <c r="C597" s="499"/>
      <c r="D597" s="499"/>
      <c r="E597" s="574"/>
      <c r="F597" s="574"/>
      <c r="G597" s="507"/>
    </row>
    <row r="598" spans="3:7">
      <c r="C598" s="499"/>
      <c r="D598" s="499"/>
      <c r="E598" s="574"/>
      <c r="F598" s="574"/>
      <c r="G598" s="507"/>
    </row>
    <row r="599" spans="3:7">
      <c r="C599" s="499"/>
      <c r="D599" s="499"/>
      <c r="E599" s="574"/>
      <c r="F599" s="574"/>
      <c r="G599" s="507"/>
    </row>
    <row r="600" spans="3:7">
      <c r="C600" s="499"/>
      <c r="D600" s="499"/>
      <c r="E600" s="574"/>
      <c r="F600" s="574"/>
      <c r="G600" s="507"/>
    </row>
    <row r="601" spans="3:7">
      <c r="C601" s="499"/>
      <c r="D601" s="499"/>
      <c r="E601" s="574"/>
      <c r="F601" s="574"/>
      <c r="G601" s="507"/>
    </row>
    <row r="602" spans="3:7">
      <c r="C602" s="499"/>
      <c r="D602" s="499"/>
      <c r="E602" s="574"/>
      <c r="F602" s="574"/>
      <c r="G602" s="507"/>
    </row>
    <row r="603" spans="3:7">
      <c r="C603" s="499"/>
      <c r="D603" s="499"/>
      <c r="E603" s="574"/>
      <c r="F603" s="574"/>
      <c r="G603" s="507"/>
    </row>
    <row r="604" spans="3:7">
      <c r="C604" s="499"/>
      <c r="D604" s="499"/>
      <c r="E604" s="574"/>
      <c r="F604" s="574"/>
      <c r="G604" s="507"/>
    </row>
    <row r="605" spans="3:7">
      <c r="C605" s="499"/>
      <c r="D605" s="499"/>
      <c r="E605" s="574"/>
      <c r="F605" s="574"/>
      <c r="G605" s="507"/>
    </row>
    <row r="606" spans="3:7">
      <c r="C606" s="499"/>
      <c r="D606" s="499"/>
      <c r="E606" s="574"/>
      <c r="F606" s="574"/>
      <c r="G606" s="507"/>
    </row>
    <row r="607" spans="3:7">
      <c r="C607" s="499"/>
      <c r="D607" s="499"/>
      <c r="E607" s="574"/>
      <c r="F607" s="574"/>
      <c r="G607" s="507"/>
    </row>
    <row r="608" spans="3:7">
      <c r="C608" s="499"/>
      <c r="D608" s="499"/>
      <c r="E608" s="574"/>
      <c r="F608" s="574"/>
      <c r="G608" s="507"/>
    </row>
    <row r="609" spans="3:7">
      <c r="C609" s="499"/>
      <c r="D609" s="499"/>
      <c r="E609" s="574"/>
      <c r="F609" s="574"/>
      <c r="G609" s="507"/>
    </row>
    <row r="610" spans="3:7">
      <c r="C610" s="499"/>
      <c r="D610" s="499"/>
      <c r="E610" s="574"/>
      <c r="F610" s="574"/>
      <c r="G610" s="507"/>
    </row>
    <row r="611" spans="3:7">
      <c r="C611" s="499"/>
      <c r="D611" s="499"/>
      <c r="E611" s="574"/>
      <c r="F611" s="574"/>
      <c r="G611" s="507"/>
    </row>
    <row r="612" spans="3:7">
      <c r="C612" s="499"/>
      <c r="D612" s="499"/>
      <c r="E612" s="574"/>
      <c r="F612" s="574"/>
      <c r="G612" s="507"/>
    </row>
    <row r="613" spans="3:7">
      <c r="C613" s="499"/>
      <c r="D613" s="499"/>
      <c r="E613" s="574"/>
      <c r="F613" s="574"/>
      <c r="G613" s="507"/>
    </row>
    <row r="614" spans="3:7">
      <c r="C614" s="499"/>
      <c r="D614" s="499"/>
      <c r="E614" s="574"/>
      <c r="F614" s="574"/>
      <c r="G614" s="507"/>
    </row>
    <row r="615" spans="3:7">
      <c r="C615" s="499"/>
      <c r="D615" s="499"/>
      <c r="E615" s="574"/>
      <c r="F615" s="574"/>
      <c r="G615" s="507"/>
    </row>
    <row r="616" spans="3:7">
      <c r="C616" s="499"/>
      <c r="D616" s="499"/>
      <c r="E616" s="574"/>
      <c r="F616" s="574"/>
      <c r="G616" s="507"/>
    </row>
    <row r="617" spans="3:7">
      <c r="C617" s="499"/>
      <c r="D617" s="499"/>
      <c r="E617" s="574"/>
      <c r="F617" s="574"/>
      <c r="G617" s="507"/>
    </row>
    <row r="618" spans="3:7">
      <c r="C618" s="499"/>
      <c r="D618" s="499"/>
      <c r="E618" s="574"/>
      <c r="F618" s="574"/>
      <c r="G618" s="507"/>
    </row>
    <row r="619" spans="3:7">
      <c r="C619" s="499"/>
      <c r="D619" s="499"/>
      <c r="E619" s="574"/>
      <c r="F619" s="574"/>
      <c r="G619" s="507"/>
    </row>
    <row r="620" spans="3:7">
      <c r="C620" s="499"/>
      <c r="D620" s="499"/>
      <c r="E620" s="574"/>
      <c r="F620" s="574"/>
      <c r="G620" s="507"/>
    </row>
    <row r="621" spans="3:7">
      <c r="C621" s="499"/>
      <c r="D621" s="499"/>
      <c r="E621" s="574"/>
      <c r="F621" s="574"/>
      <c r="G621" s="507"/>
    </row>
    <row r="622" spans="3:7">
      <c r="C622" s="499"/>
      <c r="D622" s="499"/>
      <c r="E622" s="574"/>
      <c r="F622" s="574"/>
      <c r="G622" s="507"/>
    </row>
    <row r="623" spans="3:7">
      <c r="C623" s="499"/>
      <c r="D623" s="499"/>
      <c r="E623" s="574"/>
      <c r="F623" s="574"/>
      <c r="G623" s="507"/>
    </row>
    <row r="624" spans="3:7">
      <c r="C624" s="499"/>
      <c r="D624" s="499"/>
      <c r="E624" s="574"/>
      <c r="F624" s="574"/>
      <c r="G624" s="507"/>
    </row>
    <row r="625" spans="3:7">
      <c r="C625" s="499"/>
      <c r="D625" s="499"/>
      <c r="E625" s="574"/>
      <c r="F625" s="574"/>
      <c r="G625" s="507"/>
    </row>
    <row r="626" spans="3:7">
      <c r="C626" s="499"/>
      <c r="D626" s="499"/>
      <c r="E626" s="574"/>
      <c r="F626" s="574"/>
      <c r="G626" s="507"/>
    </row>
    <row r="627" spans="3:7">
      <c r="C627" s="499"/>
      <c r="D627" s="499"/>
      <c r="E627" s="574"/>
      <c r="F627" s="574"/>
      <c r="G627" s="507"/>
    </row>
    <row r="628" spans="3:7">
      <c r="C628" s="499"/>
      <c r="D628" s="499"/>
      <c r="E628" s="574"/>
      <c r="F628" s="574"/>
      <c r="G628" s="507"/>
    </row>
    <row r="629" spans="3:7">
      <c r="C629" s="499"/>
      <c r="D629" s="499"/>
      <c r="E629" s="574"/>
      <c r="F629" s="574"/>
      <c r="G629" s="507"/>
    </row>
    <row r="630" spans="3:7">
      <c r="C630" s="499"/>
      <c r="D630" s="499"/>
      <c r="E630" s="574"/>
      <c r="F630" s="574"/>
      <c r="G630" s="507"/>
    </row>
    <row r="631" spans="3:7">
      <c r="C631" s="499"/>
      <c r="D631" s="499"/>
      <c r="E631" s="574"/>
      <c r="F631" s="574"/>
      <c r="G631" s="507"/>
    </row>
    <row r="632" spans="3:7">
      <c r="C632" s="499"/>
      <c r="D632" s="499"/>
      <c r="E632" s="574"/>
      <c r="F632" s="574"/>
      <c r="G632" s="507"/>
    </row>
    <row r="633" spans="3:7">
      <c r="C633" s="499"/>
      <c r="D633" s="499"/>
      <c r="E633" s="574"/>
      <c r="F633" s="574"/>
      <c r="G633" s="507"/>
    </row>
    <row r="634" spans="3:7">
      <c r="C634" s="499"/>
      <c r="D634" s="499"/>
      <c r="E634" s="574"/>
      <c r="F634" s="574"/>
      <c r="G634" s="507"/>
    </row>
    <row r="635" spans="3:7">
      <c r="C635" s="499"/>
      <c r="D635" s="499"/>
      <c r="E635" s="574"/>
      <c r="F635" s="574"/>
      <c r="G635" s="507"/>
    </row>
    <row r="636" spans="3:7">
      <c r="C636" s="499"/>
      <c r="D636" s="499"/>
      <c r="E636" s="574"/>
      <c r="F636" s="574"/>
      <c r="G636" s="507"/>
    </row>
    <row r="637" spans="3:7">
      <c r="C637" s="499"/>
      <c r="D637" s="499"/>
      <c r="E637" s="574"/>
      <c r="F637" s="574"/>
      <c r="G637" s="507"/>
    </row>
    <row r="638" spans="3:7">
      <c r="C638" s="499"/>
      <c r="D638" s="499"/>
      <c r="E638" s="574"/>
      <c r="F638" s="574"/>
      <c r="G638" s="507"/>
    </row>
    <row r="639" spans="3:7">
      <c r="C639" s="499"/>
      <c r="D639" s="499"/>
      <c r="E639" s="574"/>
      <c r="F639" s="574"/>
      <c r="G639" s="507"/>
    </row>
    <row r="640" spans="3:7">
      <c r="C640" s="499"/>
      <c r="D640" s="499"/>
      <c r="E640" s="574"/>
      <c r="F640" s="574"/>
      <c r="G640" s="507"/>
    </row>
    <row r="641" spans="3:7">
      <c r="C641" s="499"/>
      <c r="D641" s="499"/>
      <c r="E641" s="574"/>
      <c r="F641" s="574"/>
      <c r="G641" s="507"/>
    </row>
    <row r="642" spans="3:7">
      <c r="C642" s="499"/>
      <c r="D642" s="499"/>
      <c r="E642" s="574"/>
      <c r="F642" s="574"/>
      <c r="G642" s="507"/>
    </row>
    <row r="643" spans="3:7">
      <c r="C643" s="499"/>
      <c r="D643" s="499"/>
      <c r="E643" s="574"/>
      <c r="F643" s="574"/>
      <c r="G643" s="507"/>
    </row>
    <row r="644" spans="3:7">
      <c r="C644" s="499"/>
      <c r="D644" s="499"/>
      <c r="E644" s="574"/>
      <c r="F644" s="574"/>
      <c r="G644" s="507"/>
    </row>
    <row r="645" spans="3:7">
      <c r="C645" s="499"/>
      <c r="D645" s="499"/>
      <c r="E645" s="574"/>
      <c r="F645" s="574"/>
      <c r="G645" s="507"/>
    </row>
    <row r="646" spans="3:7">
      <c r="C646" s="499"/>
      <c r="D646" s="499"/>
      <c r="E646" s="574"/>
      <c r="F646" s="574"/>
      <c r="G646" s="507"/>
    </row>
    <row r="647" spans="3:7">
      <c r="C647" s="499"/>
      <c r="D647" s="499"/>
      <c r="E647" s="574"/>
      <c r="F647" s="574"/>
      <c r="G647" s="507"/>
    </row>
    <row r="648" spans="3:7">
      <c r="C648" s="499"/>
      <c r="D648" s="499"/>
      <c r="E648" s="574"/>
      <c r="F648" s="574"/>
      <c r="G648" s="507"/>
    </row>
    <row r="649" spans="3:7">
      <c r="C649" s="499"/>
      <c r="D649" s="499"/>
      <c r="E649" s="574"/>
      <c r="F649" s="574"/>
      <c r="G649" s="507"/>
    </row>
    <row r="650" spans="3:7">
      <c r="C650" s="499"/>
      <c r="D650" s="499"/>
      <c r="E650" s="574"/>
      <c r="F650" s="574"/>
      <c r="G650" s="507"/>
    </row>
    <row r="651" spans="3:7">
      <c r="C651" s="499"/>
      <c r="D651" s="499"/>
      <c r="E651" s="574"/>
      <c r="F651" s="574"/>
      <c r="G651" s="507"/>
    </row>
    <row r="652" spans="3:7">
      <c r="C652" s="499"/>
      <c r="D652" s="499"/>
      <c r="E652" s="574"/>
      <c r="F652" s="574"/>
      <c r="G652" s="507"/>
    </row>
    <row r="653" spans="3:7">
      <c r="C653" s="499"/>
      <c r="D653" s="499"/>
      <c r="E653" s="574"/>
      <c r="F653" s="574"/>
      <c r="G653" s="507"/>
    </row>
    <row r="654" spans="3:7">
      <c r="C654" s="499"/>
      <c r="D654" s="499"/>
      <c r="E654" s="574"/>
      <c r="F654" s="574"/>
      <c r="G654" s="507"/>
    </row>
    <row r="655" spans="3:7">
      <c r="C655" s="499"/>
      <c r="D655" s="499"/>
      <c r="E655" s="574"/>
      <c r="F655" s="574"/>
      <c r="G655" s="507"/>
    </row>
    <row r="656" spans="3:7">
      <c r="C656" s="499"/>
      <c r="D656" s="499"/>
      <c r="E656" s="574"/>
      <c r="F656" s="574"/>
      <c r="G656" s="507"/>
    </row>
    <row r="657" spans="3:7">
      <c r="C657" s="499"/>
      <c r="D657" s="499"/>
      <c r="E657" s="574"/>
      <c r="F657" s="574"/>
      <c r="G657" s="507"/>
    </row>
    <row r="658" spans="3:7">
      <c r="C658" s="499"/>
      <c r="D658" s="499"/>
      <c r="E658" s="574"/>
      <c r="F658" s="574"/>
      <c r="G658" s="507"/>
    </row>
    <row r="659" spans="3:7">
      <c r="C659" s="499"/>
      <c r="D659" s="499"/>
      <c r="E659" s="574"/>
      <c r="F659" s="574"/>
      <c r="G659" s="507"/>
    </row>
    <row r="660" spans="3:7">
      <c r="C660" s="499"/>
      <c r="D660" s="499"/>
      <c r="E660" s="574"/>
      <c r="F660" s="574"/>
      <c r="G660" s="507"/>
    </row>
    <row r="661" spans="3:7">
      <c r="C661" s="499"/>
      <c r="D661" s="499"/>
      <c r="E661" s="574"/>
      <c r="F661" s="574"/>
      <c r="G661" s="507"/>
    </row>
    <row r="662" spans="3:7">
      <c r="C662" s="499"/>
      <c r="D662" s="499"/>
      <c r="E662" s="574"/>
      <c r="F662" s="574"/>
      <c r="G662" s="507"/>
    </row>
    <row r="663" spans="3:7">
      <c r="C663" s="499"/>
      <c r="D663" s="499"/>
      <c r="E663" s="574"/>
      <c r="F663" s="574"/>
      <c r="G663" s="507"/>
    </row>
    <row r="664" spans="3:7">
      <c r="C664" s="499"/>
      <c r="D664" s="499"/>
      <c r="E664" s="574"/>
      <c r="F664" s="574"/>
      <c r="G664" s="507"/>
    </row>
    <row r="665" spans="3:7">
      <c r="C665" s="499"/>
      <c r="D665" s="499"/>
      <c r="E665" s="574"/>
      <c r="F665" s="574"/>
      <c r="G665" s="507"/>
    </row>
    <row r="666" spans="3:7">
      <c r="C666" s="499"/>
      <c r="D666" s="499"/>
      <c r="E666" s="574"/>
      <c r="F666" s="574"/>
      <c r="G666" s="507"/>
    </row>
    <row r="667" spans="3:7">
      <c r="C667" s="499"/>
      <c r="D667" s="499"/>
      <c r="E667" s="574"/>
      <c r="F667" s="574"/>
      <c r="G667" s="507"/>
    </row>
    <row r="668" spans="3:7">
      <c r="C668" s="499"/>
      <c r="D668" s="499"/>
      <c r="E668" s="574"/>
      <c r="F668" s="574"/>
      <c r="G668" s="507"/>
    </row>
    <row r="669" spans="3:7">
      <c r="C669" s="499"/>
      <c r="D669" s="499"/>
      <c r="E669" s="574"/>
      <c r="F669" s="574"/>
      <c r="G669" s="507"/>
    </row>
    <row r="670" spans="3:7">
      <c r="C670" s="499"/>
      <c r="D670" s="499"/>
      <c r="E670" s="574"/>
      <c r="F670" s="574"/>
      <c r="G670" s="507"/>
    </row>
    <row r="671" spans="3:7">
      <c r="C671" s="499"/>
      <c r="D671" s="499"/>
      <c r="E671" s="574"/>
      <c r="F671" s="574"/>
      <c r="G671" s="507"/>
    </row>
    <row r="672" spans="3:7">
      <c r="C672" s="499"/>
      <c r="D672" s="499"/>
      <c r="E672" s="574"/>
      <c r="F672" s="574"/>
      <c r="G672" s="507"/>
    </row>
    <row r="673" spans="3:7">
      <c r="C673" s="499"/>
      <c r="D673" s="499"/>
      <c r="E673" s="574"/>
      <c r="F673" s="574"/>
      <c r="G673" s="507"/>
    </row>
    <row r="674" spans="3:7">
      <c r="C674" s="499"/>
      <c r="D674" s="499"/>
      <c r="E674" s="574"/>
      <c r="F674" s="574"/>
      <c r="G674" s="507"/>
    </row>
    <row r="675" spans="3:7">
      <c r="C675" s="499"/>
      <c r="D675" s="499"/>
      <c r="E675" s="574"/>
      <c r="F675" s="574"/>
      <c r="G675" s="507"/>
    </row>
    <row r="676" spans="3:7">
      <c r="C676" s="499"/>
      <c r="D676" s="499"/>
      <c r="E676" s="574"/>
      <c r="F676" s="574"/>
      <c r="G676" s="507"/>
    </row>
    <row r="677" spans="3:7">
      <c r="C677" s="499"/>
      <c r="D677" s="499"/>
      <c r="E677" s="574"/>
      <c r="F677" s="574"/>
      <c r="G677" s="507"/>
    </row>
    <row r="678" spans="3:7">
      <c r="C678" s="499"/>
      <c r="D678" s="499"/>
      <c r="E678" s="574"/>
      <c r="F678" s="574"/>
      <c r="G678" s="507"/>
    </row>
    <row r="679" spans="3:7">
      <c r="C679" s="499"/>
      <c r="D679" s="499"/>
      <c r="E679" s="574"/>
      <c r="F679" s="574"/>
      <c r="G679" s="507"/>
    </row>
    <row r="680" spans="3:7">
      <c r="C680" s="499"/>
      <c r="D680" s="499"/>
      <c r="E680" s="574"/>
      <c r="F680" s="574"/>
      <c r="G680" s="507"/>
    </row>
    <row r="681" spans="3:7">
      <c r="C681" s="499"/>
      <c r="D681" s="499"/>
      <c r="E681" s="574"/>
      <c r="F681" s="574"/>
      <c r="G681" s="507"/>
    </row>
    <row r="682" spans="3:7">
      <c r="C682" s="499"/>
      <c r="D682" s="499"/>
      <c r="E682" s="574"/>
      <c r="F682" s="574"/>
      <c r="G682" s="507"/>
    </row>
    <row r="683" spans="3:7">
      <c r="C683" s="499"/>
      <c r="D683" s="499"/>
      <c r="E683" s="574"/>
      <c r="F683" s="574"/>
      <c r="G683" s="507"/>
    </row>
    <row r="684" spans="3:7">
      <c r="C684" s="499"/>
      <c r="D684" s="499"/>
      <c r="E684" s="574"/>
      <c r="F684" s="574"/>
      <c r="G684" s="507"/>
    </row>
    <row r="685" spans="3:7">
      <c r="C685" s="499"/>
      <c r="D685" s="499"/>
      <c r="E685" s="574"/>
      <c r="F685" s="574"/>
      <c r="G685" s="507"/>
    </row>
    <row r="686" spans="3:7">
      <c r="C686" s="499"/>
      <c r="D686" s="499"/>
      <c r="E686" s="574"/>
      <c r="F686" s="574"/>
      <c r="G686" s="507"/>
    </row>
    <row r="687" spans="3:7">
      <c r="C687" s="499"/>
      <c r="D687" s="499"/>
      <c r="E687" s="574"/>
      <c r="F687" s="574"/>
      <c r="G687" s="507"/>
    </row>
    <row r="688" spans="3:7">
      <c r="C688" s="499"/>
      <c r="D688" s="499"/>
      <c r="E688" s="574"/>
      <c r="F688" s="574"/>
      <c r="G688" s="507"/>
    </row>
    <row r="689" spans="3:7">
      <c r="C689" s="499"/>
      <c r="D689" s="499"/>
      <c r="E689" s="574"/>
      <c r="F689" s="574"/>
      <c r="G689" s="507"/>
    </row>
    <row r="690" spans="3:7">
      <c r="C690" s="499"/>
      <c r="D690" s="499"/>
      <c r="E690" s="574"/>
      <c r="F690" s="574"/>
      <c r="G690" s="507"/>
    </row>
    <row r="691" spans="3:7">
      <c r="C691" s="499"/>
      <c r="D691" s="499"/>
      <c r="E691" s="574"/>
      <c r="F691" s="574"/>
      <c r="G691" s="507"/>
    </row>
    <row r="692" spans="3:7">
      <c r="C692" s="499"/>
      <c r="D692" s="499"/>
      <c r="E692" s="574"/>
      <c r="F692" s="574"/>
      <c r="G692" s="507"/>
    </row>
    <row r="693" spans="3:7">
      <c r="C693" s="499"/>
      <c r="D693" s="499"/>
      <c r="E693" s="574"/>
      <c r="F693" s="574"/>
      <c r="G693" s="507"/>
    </row>
    <row r="694" spans="3:7">
      <c r="C694" s="499"/>
      <c r="D694" s="499"/>
      <c r="E694" s="574"/>
      <c r="F694" s="574"/>
      <c r="G694" s="507"/>
    </row>
    <row r="695" spans="3:7">
      <c r="C695" s="499"/>
      <c r="D695" s="499"/>
      <c r="E695" s="574"/>
      <c r="F695" s="574"/>
      <c r="G695" s="507"/>
    </row>
    <row r="696" spans="3:7">
      <c r="C696" s="499"/>
      <c r="D696" s="499"/>
      <c r="E696" s="574"/>
      <c r="F696" s="574"/>
      <c r="G696" s="507"/>
    </row>
    <row r="697" spans="3:7">
      <c r="C697" s="499"/>
      <c r="D697" s="499"/>
      <c r="E697" s="574"/>
      <c r="F697" s="574"/>
      <c r="G697" s="507"/>
    </row>
    <row r="698" spans="3:7">
      <c r="C698" s="499"/>
      <c r="D698" s="499"/>
      <c r="E698" s="574"/>
      <c r="F698" s="574"/>
      <c r="G698" s="507"/>
    </row>
    <row r="699" spans="3:7">
      <c r="C699" s="499"/>
      <c r="D699" s="499"/>
      <c r="E699" s="574"/>
      <c r="F699" s="574"/>
      <c r="G699" s="507"/>
    </row>
    <row r="700" spans="3:7">
      <c r="C700" s="499"/>
      <c r="D700" s="499"/>
      <c r="E700" s="574"/>
      <c r="F700" s="574"/>
      <c r="G700" s="507"/>
    </row>
    <row r="701" spans="3:7">
      <c r="C701" s="499"/>
      <c r="D701" s="499"/>
      <c r="E701" s="574"/>
      <c r="F701" s="574"/>
      <c r="G701" s="507"/>
    </row>
    <row r="702" spans="3:7">
      <c r="C702" s="499"/>
      <c r="D702" s="499"/>
      <c r="E702" s="574"/>
      <c r="F702" s="574"/>
      <c r="G702" s="507"/>
    </row>
    <row r="703" spans="3:7">
      <c r="C703" s="499"/>
      <c r="D703" s="499"/>
      <c r="E703" s="574"/>
      <c r="F703" s="574"/>
      <c r="G703" s="507"/>
    </row>
    <row r="704" spans="3:7">
      <c r="C704" s="499"/>
      <c r="D704" s="499"/>
      <c r="E704" s="574"/>
      <c r="F704" s="574"/>
      <c r="G704" s="507"/>
    </row>
    <row r="705" spans="3:7">
      <c r="C705" s="499"/>
      <c r="D705" s="499"/>
      <c r="E705" s="574"/>
      <c r="F705" s="574"/>
      <c r="G705" s="507"/>
    </row>
    <row r="706" spans="3:7">
      <c r="C706" s="499"/>
      <c r="D706" s="499"/>
      <c r="E706" s="574"/>
      <c r="F706" s="574"/>
      <c r="G706" s="507"/>
    </row>
    <row r="707" spans="3:7">
      <c r="C707" s="499"/>
      <c r="D707" s="499"/>
      <c r="E707" s="574"/>
      <c r="F707" s="574"/>
      <c r="G707" s="507"/>
    </row>
    <row r="708" spans="3:7">
      <c r="C708" s="499"/>
      <c r="D708" s="499"/>
      <c r="E708" s="574"/>
      <c r="F708" s="574"/>
      <c r="G708" s="507"/>
    </row>
    <row r="709" spans="3:7">
      <c r="C709" s="499"/>
      <c r="D709" s="499"/>
      <c r="E709" s="574"/>
      <c r="F709" s="574"/>
      <c r="G709" s="507"/>
    </row>
    <row r="710" spans="3:7">
      <c r="C710" s="499"/>
      <c r="D710" s="499"/>
      <c r="E710" s="574"/>
      <c r="F710" s="574"/>
      <c r="G710" s="507"/>
    </row>
    <row r="711" spans="3:7">
      <c r="C711" s="499"/>
      <c r="D711" s="499"/>
      <c r="E711" s="574"/>
      <c r="F711" s="574"/>
      <c r="G711" s="507"/>
    </row>
    <row r="712" spans="3:7">
      <c r="C712" s="499"/>
      <c r="D712" s="499"/>
      <c r="E712" s="574"/>
      <c r="F712" s="574"/>
      <c r="G712" s="507"/>
    </row>
    <row r="713" spans="3:7">
      <c r="C713" s="499"/>
      <c r="D713" s="499"/>
      <c r="E713" s="574"/>
      <c r="F713" s="574"/>
      <c r="G713" s="507"/>
    </row>
    <row r="714" spans="3:7">
      <c r="C714" s="499"/>
      <c r="D714" s="499"/>
      <c r="E714" s="574"/>
      <c r="F714" s="574"/>
      <c r="G714" s="507"/>
    </row>
    <row r="715" spans="3:7">
      <c r="C715" s="499"/>
      <c r="D715" s="499"/>
      <c r="E715" s="574"/>
      <c r="F715" s="574"/>
      <c r="G715" s="507"/>
    </row>
    <row r="716" spans="3:7">
      <c r="C716" s="499"/>
      <c r="D716" s="499"/>
      <c r="E716" s="574"/>
      <c r="F716" s="574"/>
      <c r="G716" s="507"/>
    </row>
    <row r="717" spans="3:7">
      <c r="C717" s="499"/>
      <c r="D717" s="499"/>
      <c r="E717" s="574"/>
      <c r="F717" s="574"/>
      <c r="G717" s="507"/>
    </row>
    <row r="718" spans="3:7">
      <c r="C718" s="499"/>
      <c r="D718" s="499"/>
      <c r="E718" s="574"/>
      <c r="F718" s="574"/>
      <c r="G718" s="507"/>
    </row>
    <row r="719" spans="3:7">
      <c r="C719" s="499"/>
      <c r="D719" s="499"/>
      <c r="E719" s="574"/>
      <c r="F719" s="574"/>
      <c r="G719" s="507"/>
    </row>
    <row r="720" spans="3:7">
      <c r="C720" s="499"/>
      <c r="D720" s="499"/>
      <c r="E720" s="574"/>
      <c r="F720" s="574"/>
      <c r="G720" s="507"/>
    </row>
    <row r="721" spans="3:7">
      <c r="C721" s="499"/>
      <c r="D721" s="499"/>
      <c r="E721" s="574"/>
      <c r="F721" s="574"/>
      <c r="G721" s="507"/>
    </row>
    <row r="722" spans="3:7">
      <c r="C722" s="499"/>
      <c r="D722" s="499"/>
      <c r="E722" s="574"/>
      <c r="F722" s="574"/>
      <c r="G722" s="507"/>
    </row>
    <row r="723" spans="3:7">
      <c r="C723" s="499"/>
      <c r="D723" s="499"/>
      <c r="E723" s="574"/>
      <c r="F723" s="574"/>
      <c r="G723" s="507"/>
    </row>
    <row r="724" spans="3:7">
      <c r="C724" s="499"/>
      <c r="D724" s="499"/>
      <c r="E724" s="574"/>
      <c r="F724" s="574"/>
      <c r="G724" s="507"/>
    </row>
    <row r="725" spans="3:7">
      <c r="C725" s="499"/>
      <c r="D725" s="499"/>
      <c r="E725" s="574"/>
      <c r="F725" s="574"/>
      <c r="G725" s="507"/>
    </row>
    <row r="726" spans="3:7">
      <c r="C726" s="499"/>
      <c r="D726" s="499"/>
      <c r="E726" s="574"/>
      <c r="F726" s="574"/>
      <c r="G726" s="507"/>
    </row>
    <row r="727" spans="3:7">
      <c r="C727" s="499"/>
      <c r="D727" s="499"/>
      <c r="E727" s="574"/>
      <c r="F727" s="574"/>
      <c r="G727" s="507"/>
    </row>
    <row r="728" spans="3:7">
      <c r="C728" s="499"/>
      <c r="D728" s="499"/>
      <c r="E728" s="574"/>
      <c r="F728" s="574"/>
      <c r="G728" s="507"/>
    </row>
    <row r="729" spans="3:7">
      <c r="C729" s="499"/>
      <c r="D729" s="499"/>
      <c r="E729" s="574"/>
      <c r="F729" s="574"/>
      <c r="G729" s="507"/>
    </row>
    <row r="730" spans="3:7">
      <c r="C730" s="499"/>
      <c r="D730" s="499"/>
      <c r="E730" s="574"/>
      <c r="F730" s="574"/>
      <c r="G730" s="507"/>
    </row>
    <row r="731" spans="3:7">
      <c r="C731" s="499"/>
      <c r="D731" s="499"/>
      <c r="E731" s="574"/>
      <c r="F731" s="574"/>
      <c r="G731" s="507"/>
    </row>
    <row r="732" spans="3:7">
      <c r="C732" s="499"/>
      <c r="D732" s="499"/>
      <c r="E732" s="574"/>
      <c r="F732" s="574"/>
      <c r="G732" s="507"/>
    </row>
    <row r="733" spans="3:7">
      <c r="C733" s="499"/>
      <c r="D733" s="499"/>
      <c r="E733" s="574"/>
      <c r="F733" s="574"/>
      <c r="G733" s="507"/>
    </row>
    <row r="734" spans="3:7">
      <c r="C734" s="499"/>
      <c r="D734" s="499"/>
      <c r="E734" s="574"/>
      <c r="F734" s="574"/>
      <c r="G734" s="507"/>
    </row>
    <row r="735" spans="3:7">
      <c r="C735" s="499"/>
      <c r="D735" s="499"/>
      <c r="E735" s="574"/>
      <c r="F735" s="574"/>
      <c r="G735" s="507"/>
    </row>
    <row r="736" spans="3:7">
      <c r="C736" s="499"/>
      <c r="D736" s="499"/>
      <c r="E736" s="574"/>
      <c r="F736" s="574"/>
      <c r="G736" s="507"/>
    </row>
    <row r="737" spans="3:7">
      <c r="C737" s="499"/>
      <c r="D737" s="499"/>
      <c r="E737" s="574"/>
      <c r="F737" s="574"/>
      <c r="G737" s="507"/>
    </row>
    <row r="738" spans="3:7">
      <c r="C738" s="499"/>
      <c r="D738" s="499"/>
      <c r="E738" s="574"/>
      <c r="F738" s="574"/>
      <c r="G738" s="507"/>
    </row>
    <row r="739" spans="3:7">
      <c r="C739" s="499"/>
      <c r="D739" s="499"/>
      <c r="E739" s="574"/>
      <c r="F739" s="574"/>
      <c r="G739" s="507"/>
    </row>
    <row r="740" spans="3:7">
      <c r="C740" s="499"/>
      <c r="D740" s="499"/>
      <c r="E740" s="574"/>
      <c r="F740" s="574"/>
      <c r="G740" s="507"/>
    </row>
    <row r="741" spans="3:7">
      <c r="C741" s="499"/>
      <c r="D741" s="499"/>
      <c r="E741" s="574"/>
      <c r="F741" s="574"/>
      <c r="G741" s="507"/>
    </row>
    <row r="742" spans="3:7">
      <c r="C742" s="499"/>
      <c r="D742" s="499"/>
      <c r="E742" s="574"/>
      <c r="F742" s="574"/>
      <c r="G742" s="507"/>
    </row>
    <row r="743" spans="3:7">
      <c r="C743" s="499"/>
      <c r="D743" s="499"/>
      <c r="E743" s="574"/>
      <c r="F743" s="574"/>
      <c r="G743" s="507"/>
    </row>
    <row r="744" spans="3:7">
      <c r="C744" s="499"/>
      <c r="D744" s="499"/>
      <c r="E744" s="574"/>
      <c r="F744" s="574"/>
      <c r="G744" s="507"/>
    </row>
    <row r="745" spans="3:7">
      <c r="C745" s="499"/>
      <c r="D745" s="499"/>
      <c r="E745" s="574"/>
      <c r="F745" s="574"/>
      <c r="G745" s="507"/>
    </row>
    <row r="746" spans="3:7">
      <c r="C746" s="499"/>
      <c r="D746" s="499"/>
      <c r="E746" s="574"/>
      <c r="F746" s="574"/>
      <c r="G746" s="507"/>
    </row>
    <row r="747" spans="3:7">
      <c r="C747" s="499"/>
      <c r="D747" s="499"/>
      <c r="E747" s="574"/>
      <c r="F747" s="574"/>
      <c r="G747" s="507"/>
    </row>
    <row r="748" spans="3:7">
      <c r="C748" s="499"/>
      <c r="D748" s="499"/>
      <c r="E748" s="574"/>
      <c r="F748" s="574"/>
      <c r="G748" s="507"/>
    </row>
    <row r="749" spans="3:7">
      <c r="C749" s="499"/>
      <c r="D749" s="499"/>
      <c r="E749" s="574"/>
      <c r="F749" s="574"/>
      <c r="G749" s="507"/>
    </row>
    <row r="750" spans="3:7">
      <c r="C750" s="499"/>
      <c r="D750" s="499"/>
      <c r="E750" s="574"/>
      <c r="F750" s="574"/>
      <c r="G750" s="507"/>
    </row>
    <row r="751" spans="3:7">
      <c r="C751" s="499"/>
      <c r="D751" s="499"/>
      <c r="E751" s="574"/>
      <c r="F751" s="574"/>
      <c r="G751" s="507"/>
    </row>
    <row r="752" spans="3:7">
      <c r="C752" s="499"/>
      <c r="D752" s="499"/>
      <c r="E752" s="574"/>
      <c r="F752" s="574"/>
      <c r="G752" s="507"/>
    </row>
    <row r="753" spans="3:7">
      <c r="C753" s="499"/>
      <c r="D753" s="499"/>
      <c r="E753" s="574"/>
      <c r="F753" s="574"/>
      <c r="G753" s="507"/>
    </row>
    <row r="754" spans="3:7">
      <c r="C754" s="499"/>
      <c r="D754" s="499"/>
      <c r="E754" s="574"/>
      <c r="F754" s="574"/>
      <c r="G754" s="507"/>
    </row>
    <row r="755" spans="3:7">
      <c r="C755" s="499"/>
      <c r="D755" s="499"/>
      <c r="E755" s="574"/>
      <c r="F755" s="574"/>
      <c r="G755" s="507"/>
    </row>
    <row r="756" spans="3:7">
      <c r="C756" s="499"/>
      <c r="D756" s="499"/>
      <c r="E756" s="574"/>
      <c r="F756" s="574"/>
      <c r="G756" s="507"/>
    </row>
    <row r="757" spans="3:7">
      <c r="C757" s="499"/>
      <c r="D757" s="499"/>
      <c r="E757" s="574"/>
      <c r="F757" s="574"/>
      <c r="G757" s="507"/>
    </row>
    <row r="758" spans="3:7">
      <c r="C758" s="499"/>
      <c r="D758" s="499"/>
      <c r="E758" s="574"/>
      <c r="F758" s="574"/>
      <c r="G758" s="507"/>
    </row>
    <row r="759" spans="3:7">
      <c r="C759" s="499"/>
      <c r="D759" s="499"/>
      <c r="E759" s="574"/>
      <c r="F759" s="574"/>
      <c r="G759" s="507"/>
    </row>
    <row r="760" spans="3:7">
      <c r="C760" s="499"/>
      <c r="D760" s="499"/>
      <c r="E760" s="574"/>
      <c r="F760" s="574"/>
      <c r="G760" s="507"/>
    </row>
    <row r="761" spans="3:7">
      <c r="C761" s="499"/>
      <c r="D761" s="499"/>
      <c r="E761" s="574"/>
      <c r="F761" s="574"/>
      <c r="G761" s="507"/>
    </row>
    <row r="762" spans="3:7">
      <c r="C762" s="499"/>
      <c r="D762" s="499"/>
      <c r="E762" s="574"/>
      <c r="F762" s="574"/>
      <c r="G762" s="507"/>
    </row>
    <row r="763" spans="3:7">
      <c r="C763" s="499"/>
      <c r="D763" s="499"/>
      <c r="E763" s="574"/>
      <c r="F763" s="574"/>
      <c r="G763" s="507"/>
    </row>
    <row r="764" spans="3:7">
      <c r="C764" s="499"/>
      <c r="D764" s="499"/>
      <c r="E764" s="574"/>
      <c r="F764" s="574"/>
      <c r="G764" s="507"/>
    </row>
    <row r="765" spans="3:7">
      <c r="C765" s="499"/>
      <c r="D765" s="499"/>
      <c r="E765" s="574"/>
      <c r="F765" s="574"/>
      <c r="G765" s="507"/>
    </row>
    <row r="766" spans="3:7">
      <c r="C766" s="499"/>
      <c r="D766" s="499"/>
      <c r="E766" s="574"/>
      <c r="F766" s="574"/>
      <c r="G766" s="507"/>
    </row>
    <row r="767" spans="3:7">
      <c r="C767" s="499"/>
      <c r="D767" s="499"/>
      <c r="E767" s="574"/>
      <c r="F767" s="574"/>
      <c r="G767" s="507"/>
    </row>
    <row r="768" spans="3:7">
      <c r="C768" s="499"/>
      <c r="D768" s="499"/>
      <c r="E768" s="574"/>
      <c r="F768" s="574"/>
      <c r="G768" s="507"/>
    </row>
    <row r="769" spans="3:7">
      <c r="C769" s="499"/>
      <c r="D769" s="499"/>
      <c r="E769" s="574"/>
      <c r="F769" s="574"/>
      <c r="G769" s="507"/>
    </row>
    <row r="770" spans="3:7">
      <c r="C770" s="499"/>
      <c r="D770" s="499"/>
      <c r="E770" s="574"/>
      <c r="F770" s="574"/>
      <c r="G770" s="507"/>
    </row>
    <row r="771" spans="3:7">
      <c r="C771" s="499"/>
      <c r="D771" s="499"/>
      <c r="E771" s="574"/>
      <c r="F771" s="574"/>
      <c r="G771" s="507"/>
    </row>
    <row r="772" spans="3:7">
      <c r="C772" s="499"/>
      <c r="D772" s="499"/>
      <c r="E772" s="574"/>
      <c r="F772" s="574"/>
      <c r="G772" s="507"/>
    </row>
    <row r="773" spans="3:7">
      <c r="C773" s="499"/>
      <c r="D773" s="499"/>
      <c r="E773" s="574"/>
      <c r="F773" s="574"/>
      <c r="G773" s="507"/>
    </row>
    <row r="774" spans="3:7">
      <c r="C774" s="499"/>
      <c r="D774" s="499"/>
      <c r="E774" s="574"/>
      <c r="F774" s="574"/>
      <c r="G774" s="507"/>
    </row>
    <row r="775" spans="3:7">
      <c r="C775" s="499"/>
      <c r="D775" s="499"/>
      <c r="E775" s="574"/>
      <c r="F775" s="574"/>
      <c r="G775" s="507"/>
    </row>
    <row r="776" spans="3:7">
      <c r="C776" s="499"/>
      <c r="D776" s="499"/>
      <c r="E776" s="574"/>
      <c r="F776" s="574"/>
      <c r="G776" s="507"/>
    </row>
    <row r="777" spans="3:7">
      <c r="C777" s="499"/>
      <c r="D777" s="499"/>
      <c r="E777" s="574"/>
      <c r="F777" s="574"/>
      <c r="G777" s="507"/>
    </row>
    <row r="778" spans="3:7">
      <c r="C778" s="499"/>
      <c r="D778" s="499"/>
      <c r="E778" s="574"/>
      <c r="F778" s="574"/>
      <c r="G778" s="507"/>
    </row>
    <row r="779" spans="3:7">
      <c r="C779" s="499"/>
      <c r="D779" s="499"/>
      <c r="E779" s="574"/>
      <c r="F779" s="574"/>
      <c r="G779" s="507"/>
    </row>
    <row r="780" spans="3:7">
      <c r="C780" s="499"/>
      <c r="D780" s="499"/>
      <c r="E780" s="574"/>
      <c r="F780" s="574"/>
      <c r="G780" s="507"/>
    </row>
    <row r="781" spans="3:7">
      <c r="C781" s="499"/>
      <c r="D781" s="499"/>
      <c r="E781" s="574"/>
      <c r="F781" s="574"/>
      <c r="G781" s="507"/>
    </row>
    <row r="782" spans="3:7">
      <c r="C782" s="499"/>
      <c r="D782" s="499"/>
      <c r="E782" s="574"/>
      <c r="F782" s="574"/>
      <c r="G782" s="507"/>
    </row>
    <row r="783" spans="3:7">
      <c r="C783" s="499"/>
      <c r="D783" s="499"/>
      <c r="E783" s="574"/>
      <c r="F783" s="574"/>
      <c r="G783" s="507"/>
    </row>
    <row r="784" spans="3:7">
      <c r="C784" s="499"/>
      <c r="D784" s="499"/>
      <c r="E784" s="574"/>
      <c r="F784" s="574"/>
      <c r="G784" s="507"/>
    </row>
    <row r="785" spans="3:7">
      <c r="C785" s="499"/>
      <c r="D785" s="499"/>
      <c r="E785" s="574"/>
      <c r="F785" s="574"/>
      <c r="G785" s="507"/>
    </row>
    <row r="786" spans="3:7">
      <c r="C786" s="499"/>
      <c r="D786" s="499"/>
      <c r="E786" s="574"/>
      <c r="F786" s="574"/>
      <c r="G786" s="507"/>
    </row>
    <row r="787" spans="3:7">
      <c r="C787" s="499"/>
      <c r="D787" s="499"/>
      <c r="E787" s="574"/>
      <c r="F787" s="574"/>
      <c r="G787" s="507"/>
    </row>
    <row r="788" spans="3:7">
      <c r="C788" s="499"/>
      <c r="D788" s="499"/>
      <c r="E788" s="574"/>
      <c r="F788" s="574"/>
      <c r="G788" s="507"/>
    </row>
    <row r="789" spans="3:7">
      <c r="C789" s="499"/>
      <c r="D789" s="499"/>
      <c r="E789" s="574"/>
      <c r="F789" s="574"/>
      <c r="G789" s="507"/>
    </row>
    <row r="790" spans="3:7">
      <c r="C790" s="499"/>
      <c r="D790" s="499"/>
      <c r="E790" s="574"/>
      <c r="F790" s="574"/>
      <c r="G790" s="507"/>
    </row>
    <row r="791" spans="3:7">
      <c r="C791" s="499"/>
      <c r="D791" s="499"/>
      <c r="E791" s="574"/>
      <c r="F791" s="574"/>
      <c r="G791" s="507"/>
    </row>
    <row r="792" spans="3:7">
      <c r="C792" s="499"/>
      <c r="D792" s="499"/>
      <c r="E792" s="574"/>
      <c r="F792" s="574"/>
      <c r="G792" s="507"/>
    </row>
    <row r="793" spans="3:7">
      <c r="C793" s="499"/>
      <c r="D793" s="499"/>
      <c r="E793" s="574"/>
      <c r="F793" s="574"/>
      <c r="G793" s="507"/>
    </row>
    <row r="794" spans="3:7">
      <c r="C794" s="499"/>
      <c r="D794" s="499"/>
      <c r="E794" s="574"/>
      <c r="F794" s="574"/>
      <c r="G794" s="507"/>
    </row>
    <row r="795" spans="3:7">
      <c r="C795" s="499"/>
      <c r="D795" s="499"/>
      <c r="E795" s="574"/>
      <c r="F795" s="574"/>
      <c r="G795" s="507"/>
    </row>
    <row r="796" spans="3:7">
      <c r="C796" s="499"/>
      <c r="D796" s="499"/>
      <c r="E796" s="574"/>
      <c r="F796" s="574"/>
      <c r="G796" s="507"/>
    </row>
    <row r="797" spans="3:7">
      <c r="C797" s="499"/>
      <c r="D797" s="499"/>
      <c r="E797" s="574"/>
      <c r="F797" s="574"/>
      <c r="G797" s="507"/>
    </row>
    <row r="798" spans="3:7">
      <c r="C798" s="499"/>
      <c r="D798" s="499"/>
      <c r="E798" s="574"/>
      <c r="F798" s="574"/>
      <c r="G798" s="507"/>
    </row>
    <row r="799" spans="3:7">
      <c r="C799" s="499"/>
      <c r="D799" s="499"/>
      <c r="E799" s="574"/>
      <c r="F799" s="574"/>
      <c r="G799" s="507"/>
    </row>
    <row r="800" spans="3:7">
      <c r="C800" s="499"/>
      <c r="D800" s="499"/>
      <c r="E800" s="574"/>
      <c r="F800" s="574"/>
      <c r="G800" s="507"/>
    </row>
    <row r="801" spans="3:7">
      <c r="C801" s="499"/>
      <c r="D801" s="499"/>
      <c r="E801" s="574"/>
      <c r="F801" s="574"/>
      <c r="G801" s="507"/>
    </row>
    <row r="802" spans="3:7">
      <c r="C802" s="499"/>
      <c r="D802" s="499"/>
      <c r="E802" s="574"/>
      <c r="F802" s="574"/>
      <c r="G802" s="507"/>
    </row>
    <row r="803" spans="3:7">
      <c r="C803" s="499"/>
      <c r="D803" s="499"/>
      <c r="E803" s="574"/>
      <c r="F803" s="574"/>
      <c r="G803" s="507"/>
    </row>
    <row r="804" spans="3:7">
      <c r="C804" s="499"/>
      <c r="D804" s="499"/>
      <c r="E804" s="574"/>
      <c r="F804" s="574"/>
      <c r="G804" s="507"/>
    </row>
    <row r="805" spans="3:7">
      <c r="C805" s="499"/>
      <c r="D805" s="499"/>
      <c r="E805" s="574"/>
      <c r="F805" s="574"/>
      <c r="G805" s="507"/>
    </row>
    <row r="806" spans="3:7">
      <c r="C806" s="499"/>
      <c r="D806" s="499"/>
      <c r="E806" s="574"/>
      <c r="F806" s="574"/>
      <c r="G806" s="507"/>
    </row>
    <row r="807" spans="3:7">
      <c r="C807" s="499"/>
      <c r="D807" s="499"/>
      <c r="E807" s="574"/>
      <c r="F807" s="574"/>
      <c r="G807" s="507"/>
    </row>
    <row r="808" spans="3:7">
      <c r="C808" s="499"/>
      <c r="D808" s="499"/>
      <c r="E808" s="574"/>
      <c r="F808" s="574"/>
      <c r="G808" s="507"/>
    </row>
    <row r="809" spans="3:7">
      <c r="C809" s="499"/>
      <c r="D809" s="499"/>
      <c r="E809" s="574"/>
      <c r="F809" s="574"/>
      <c r="G809" s="507"/>
    </row>
    <row r="810" spans="3:7">
      <c r="C810" s="499"/>
      <c r="D810" s="499"/>
      <c r="E810" s="574"/>
      <c r="F810" s="574"/>
      <c r="G810" s="507"/>
    </row>
    <row r="811" spans="3:7">
      <c r="C811" s="499"/>
      <c r="D811" s="499"/>
      <c r="E811" s="574"/>
      <c r="F811" s="574"/>
      <c r="G811" s="507"/>
    </row>
    <row r="812" spans="3:7">
      <c r="C812" s="499"/>
      <c r="D812" s="499"/>
      <c r="E812" s="574"/>
      <c r="F812" s="574"/>
      <c r="G812" s="507"/>
    </row>
    <row r="813" spans="3:7">
      <c r="C813" s="499"/>
      <c r="D813" s="499"/>
      <c r="E813" s="574"/>
      <c r="F813" s="574"/>
      <c r="G813" s="507"/>
    </row>
    <row r="814" spans="3:7">
      <c r="C814" s="499"/>
      <c r="D814" s="499"/>
      <c r="E814" s="574"/>
      <c r="F814" s="574"/>
      <c r="G814" s="507"/>
    </row>
    <row r="815" spans="3:7">
      <c r="C815" s="499"/>
      <c r="D815" s="499"/>
      <c r="E815" s="574"/>
      <c r="F815" s="574"/>
      <c r="G815" s="507"/>
    </row>
    <row r="816" spans="3:7">
      <c r="C816" s="499"/>
      <c r="D816" s="499"/>
      <c r="E816" s="574"/>
      <c r="F816" s="574"/>
      <c r="G816" s="507"/>
    </row>
    <row r="817" spans="3:7">
      <c r="C817" s="499"/>
      <c r="D817" s="499"/>
      <c r="E817" s="574"/>
      <c r="F817" s="574"/>
      <c r="G817" s="507"/>
    </row>
    <row r="818" spans="3:7">
      <c r="C818" s="499"/>
      <c r="D818" s="499"/>
      <c r="E818" s="574"/>
      <c r="F818" s="574"/>
      <c r="G818" s="507"/>
    </row>
    <row r="819" spans="3:7">
      <c r="C819" s="499"/>
      <c r="D819" s="499"/>
      <c r="E819" s="574"/>
      <c r="F819" s="574"/>
      <c r="G819" s="507"/>
    </row>
    <row r="820" spans="3:7">
      <c r="C820" s="499"/>
      <c r="D820" s="499"/>
      <c r="E820" s="574"/>
      <c r="F820" s="574"/>
      <c r="G820" s="507"/>
    </row>
    <row r="821" spans="3:7">
      <c r="C821" s="499"/>
      <c r="D821" s="499"/>
      <c r="E821" s="574"/>
      <c r="F821" s="574"/>
      <c r="G821" s="507"/>
    </row>
    <row r="822" spans="3:7">
      <c r="C822" s="499"/>
      <c r="D822" s="499"/>
      <c r="E822" s="574"/>
      <c r="F822" s="574"/>
      <c r="G822" s="507"/>
    </row>
    <row r="823" spans="3:7">
      <c r="C823" s="499"/>
      <c r="D823" s="499"/>
      <c r="E823" s="574"/>
      <c r="F823" s="574"/>
      <c r="G823" s="507"/>
    </row>
    <row r="824" spans="3:7">
      <c r="C824" s="499"/>
      <c r="D824" s="499"/>
      <c r="E824" s="574"/>
      <c r="F824" s="574"/>
      <c r="G824" s="507"/>
    </row>
    <row r="825" spans="3:7">
      <c r="C825" s="499"/>
      <c r="D825" s="499"/>
      <c r="E825" s="574"/>
      <c r="F825" s="574"/>
      <c r="G825" s="507"/>
    </row>
    <row r="826" spans="3:7">
      <c r="C826" s="499"/>
      <c r="D826" s="499"/>
      <c r="E826" s="574"/>
      <c r="F826" s="574"/>
      <c r="G826" s="507"/>
    </row>
    <row r="827" spans="3:7">
      <c r="C827" s="499"/>
      <c r="D827" s="499"/>
      <c r="E827" s="574"/>
      <c r="F827" s="574"/>
      <c r="G827" s="507"/>
    </row>
    <row r="828" spans="3:7">
      <c r="C828" s="499"/>
      <c r="D828" s="499"/>
      <c r="E828" s="574"/>
      <c r="F828" s="574"/>
      <c r="G828" s="507"/>
    </row>
    <row r="829" spans="3:7">
      <c r="C829" s="499"/>
      <c r="D829" s="499"/>
      <c r="E829" s="574"/>
      <c r="F829" s="574"/>
      <c r="G829" s="507"/>
    </row>
    <row r="830" spans="3:7">
      <c r="C830" s="499"/>
      <c r="D830" s="499"/>
      <c r="E830" s="574"/>
      <c r="F830" s="574"/>
      <c r="G830" s="507"/>
    </row>
    <row r="831" spans="3:7">
      <c r="C831" s="499"/>
      <c r="D831" s="499"/>
      <c r="E831" s="574"/>
      <c r="F831" s="574"/>
      <c r="G831" s="507"/>
    </row>
    <row r="832" spans="3:7">
      <c r="C832" s="499"/>
      <c r="D832" s="499"/>
      <c r="E832" s="574"/>
      <c r="F832" s="574"/>
      <c r="G832" s="507"/>
    </row>
    <row r="833" spans="3:7">
      <c r="C833" s="499"/>
      <c r="D833" s="499"/>
      <c r="E833" s="574"/>
      <c r="F833" s="574"/>
      <c r="G833" s="507"/>
    </row>
    <row r="834" spans="3:7">
      <c r="C834" s="499"/>
      <c r="D834" s="499"/>
      <c r="E834" s="574"/>
      <c r="F834" s="574"/>
      <c r="G834" s="507"/>
    </row>
    <row r="835" spans="3:7">
      <c r="C835" s="499"/>
      <c r="D835" s="499"/>
      <c r="E835" s="574"/>
      <c r="F835" s="574"/>
      <c r="G835" s="507"/>
    </row>
    <row r="836" spans="3:7">
      <c r="C836" s="499"/>
      <c r="D836" s="499"/>
      <c r="E836" s="574"/>
      <c r="F836" s="574"/>
      <c r="G836" s="507"/>
    </row>
    <row r="837" spans="3:7">
      <c r="C837" s="499"/>
      <c r="D837" s="499"/>
      <c r="E837" s="574"/>
      <c r="F837" s="574"/>
      <c r="G837" s="507"/>
    </row>
    <row r="838" spans="3:7">
      <c r="C838" s="499"/>
      <c r="D838" s="499"/>
      <c r="E838" s="574"/>
      <c r="F838" s="574"/>
      <c r="G838" s="507"/>
    </row>
    <row r="839" spans="3:7">
      <c r="C839" s="499"/>
      <c r="D839" s="499"/>
      <c r="E839" s="574"/>
      <c r="F839" s="574"/>
      <c r="G839" s="507"/>
    </row>
    <row r="840" spans="3:7">
      <c r="C840" s="499"/>
      <c r="D840" s="499"/>
      <c r="E840" s="574"/>
      <c r="F840" s="574"/>
      <c r="G840" s="507"/>
    </row>
    <row r="841" spans="3:7">
      <c r="C841" s="499"/>
      <c r="D841" s="499"/>
      <c r="E841" s="574"/>
      <c r="F841" s="574"/>
      <c r="G841" s="507"/>
    </row>
    <row r="842" spans="3:7">
      <c r="C842" s="499"/>
      <c r="D842" s="499"/>
      <c r="E842" s="574"/>
      <c r="F842" s="574"/>
      <c r="G842" s="507"/>
    </row>
    <row r="843" spans="3:7">
      <c r="C843" s="499"/>
      <c r="D843" s="499"/>
      <c r="E843" s="574"/>
      <c r="F843" s="574"/>
      <c r="G843" s="507"/>
    </row>
    <row r="844" spans="3:7">
      <c r="C844" s="499"/>
      <c r="D844" s="499"/>
      <c r="E844" s="574"/>
      <c r="F844" s="574"/>
      <c r="G844" s="507"/>
    </row>
    <row r="845" spans="3:7">
      <c r="C845" s="499"/>
      <c r="D845" s="499"/>
      <c r="E845" s="574"/>
      <c r="F845" s="574"/>
      <c r="G845" s="507"/>
    </row>
    <row r="846" spans="3:7">
      <c r="C846" s="499"/>
      <c r="D846" s="499"/>
      <c r="E846" s="574"/>
      <c r="F846" s="574"/>
      <c r="G846" s="507"/>
    </row>
    <row r="847" spans="3:7">
      <c r="C847" s="499"/>
      <c r="D847" s="499"/>
      <c r="E847" s="574"/>
      <c r="F847" s="574"/>
      <c r="G847" s="507"/>
    </row>
    <row r="848" spans="3:7">
      <c r="C848" s="499"/>
      <c r="D848" s="499"/>
      <c r="E848" s="574"/>
      <c r="F848" s="574"/>
      <c r="G848" s="507"/>
    </row>
    <row r="849" spans="3:7">
      <c r="C849" s="499"/>
      <c r="D849" s="499"/>
      <c r="E849" s="574"/>
      <c r="F849" s="574"/>
      <c r="G849" s="507"/>
    </row>
    <row r="850" spans="3:7">
      <c r="C850" s="499"/>
      <c r="D850" s="499"/>
      <c r="E850" s="574"/>
      <c r="F850" s="574"/>
      <c r="G850" s="507"/>
    </row>
    <row r="851" spans="3:7">
      <c r="C851" s="499"/>
      <c r="D851" s="499"/>
      <c r="E851" s="574"/>
      <c r="F851" s="574"/>
      <c r="G851" s="507"/>
    </row>
    <row r="852" spans="3:7">
      <c r="C852" s="499"/>
      <c r="D852" s="499"/>
      <c r="E852" s="574"/>
      <c r="F852" s="574"/>
      <c r="G852" s="507"/>
    </row>
    <row r="853" spans="3:7">
      <c r="C853" s="499"/>
      <c r="D853" s="499"/>
      <c r="E853" s="574"/>
      <c r="F853" s="574"/>
      <c r="G853" s="507"/>
    </row>
    <row r="854" spans="3:7">
      <c r="C854" s="499"/>
      <c r="D854" s="499"/>
      <c r="E854" s="574"/>
      <c r="F854" s="574"/>
      <c r="G854" s="507"/>
    </row>
    <row r="855" spans="3:7">
      <c r="C855" s="499"/>
      <c r="D855" s="499"/>
      <c r="E855" s="574"/>
      <c r="F855" s="574"/>
      <c r="G855" s="507"/>
    </row>
    <row r="856" spans="3:7">
      <c r="C856" s="499"/>
      <c r="D856" s="499"/>
      <c r="E856" s="574"/>
      <c r="F856" s="574"/>
      <c r="G856" s="507"/>
    </row>
    <row r="857" spans="3:7">
      <c r="C857" s="499"/>
      <c r="D857" s="499"/>
      <c r="E857" s="574"/>
      <c r="F857" s="574"/>
      <c r="G857" s="507"/>
    </row>
    <row r="858" spans="3:7">
      <c r="C858" s="499"/>
      <c r="D858" s="499"/>
      <c r="E858" s="574"/>
      <c r="F858" s="574"/>
      <c r="G858" s="507"/>
    </row>
    <row r="859" spans="3:7">
      <c r="C859" s="499"/>
      <c r="D859" s="499"/>
      <c r="E859" s="574"/>
      <c r="F859" s="574"/>
      <c r="G859" s="507"/>
    </row>
    <row r="860" spans="3:7">
      <c r="C860" s="499"/>
      <c r="D860" s="499"/>
      <c r="E860" s="574"/>
      <c r="F860" s="574"/>
      <c r="G860" s="507"/>
    </row>
    <row r="861" spans="3:7">
      <c r="C861" s="499"/>
      <c r="D861" s="499"/>
      <c r="E861" s="574"/>
      <c r="F861" s="574"/>
      <c r="G861" s="507"/>
    </row>
    <row r="862" spans="3:7">
      <c r="C862" s="499"/>
      <c r="D862" s="499"/>
      <c r="E862" s="574"/>
      <c r="F862" s="574"/>
      <c r="G862" s="507"/>
    </row>
    <row r="863" spans="3:7">
      <c r="C863" s="499"/>
      <c r="D863" s="499"/>
      <c r="E863" s="574"/>
      <c r="F863" s="574"/>
      <c r="G863" s="507"/>
    </row>
    <row r="864" spans="3:7">
      <c r="C864" s="499"/>
      <c r="D864" s="499"/>
      <c r="E864" s="574"/>
      <c r="F864" s="574"/>
      <c r="G864" s="507"/>
    </row>
    <row r="865" spans="3:7">
      <c r="C865" s="499"/>
      <c r="D865" s="499"/>
      <c r="E865" s="574"/>
      <c r="F865" s="574"/>
      <c r="G865" s="507"/>
    </row>
    <row r="866" spans="3:7">
      <c r="C866" s="499"/>
      <c r="D866" s="499"/>
      <c r="E866" s="574"/>
      <c r="F866" s="574"/>
      <c r="G866" s="507"/>
    </row>
    <row r="867" spans="3:7">
      <c r="C867" s="499"/>
      <c r="D867" s="499"/>
      <c r="E867" s="574"/>
      <c r="F867" s="574"/>
      <c r="G867" s="507"/>
    </row>
    <row r="868" spans="3:7">
      <c r="C868" s="499"/>
      <c r="D868" s="499"/>
      <c r="E868" s="574"/>
      <c r="F868" s="574"/>
      <c r="G868" s="507"/>
    </row>
    <row r="869" spans="3:7">
      <c r="C869" s="499"/>
      <c r="D869" s="499"/>
      <c r="E869" s="574"/>
      <c r="F869" s="574"/>
      <c r="G869" s="507"/>
    </row>
    <row r="870" spans="3:7">
      <c r="C870" s="499"/>
      <c r="D870" s="499"/>
      <c r="E870" s="574"/>
      <c r="F870" s="574"/>
      <c r="G870" s="507"/>
    </row>
    <row r="871" spans="3:7">
      <c r="C871" s="499"/>
      <c r="D871" s="499"/>
      <c r="E871" s="574"/>
      <c r="F871" s="574"/>
      <c r="G871" s="507"/>
    </row>
    <row r="872" spans="3:7">
      <c r="C872" s="499"/>
      <c r="D872" s="499"/>
      <c r="E872" s="574"/>
      <c r="F872" s="574"/>
      <c r="G872" s="507"/>
    </row>
    <row r="873" spans="3:7">
      <c r="C873" s="499"/>
      <c r="D873" s="499"/>
      <c r="E873" s="574"/>
      <c r="F873" s="574"/>
      <c r="G873" s="507"/>
    </row>
    <row r="874" spans="3:7">
      <c r="C874" s="499"/>
      <c r="D874" s="499"/>
      <c r="E874" s="574"/>
      <c r="F874" s="574"/>
      <c r="G874" s="507"/>
    </row>
    <row r="875" spans="3:7">
      <c r="C875" s="499"/>
      <c r="D875" s="499"/>
      <c r="E875" s="574"/>
      <c r="F875" s="574"/>
      <c r="G875" s="507"/>
    </row>
    <row r="876" spans="3:7">
      <c r="C876" s="499"/>
      <c r="D876" s="499"/>
      <c r="E876" s="574"/>
      <c r="F876" s="574"/>
      <c r="G876" s="507"/>
    </row>
    <row r="877" spans="3:7">
      <c r="C877" s="499"/>
      <c r="D877" s="499"/>
      <c r="E877" s="574"/>
      <c r="F877" s="574"/>
      <c r="G877" s="507"/>
    </row>
    <row r="878" spans="3:7">
      <c r="C878" s="499"/>
      <c r="D878" s="499"/>
      <c r="E878" s="574"/>
      <c r="F878" s="574"/>
      <c r="G878" s="507"/>
    </row>
    <row r="879" spans="3:7">
      <c r="C879" s="499"/>
      <c r="D879" s="499"/>
      <c r="E879" s="574"/>
      <c r="F879" s="574"/>
      <c r="G879" s="507"/>
    </row>
    <row r="880" spans="3:7">
      <c r="C880" s="499"/>
      <c r="D880" s="499"/>
      <c r="E880" s="574"/>
      <c r="F880" s="574"/>
      <c r="G880" s="507"/>
    </row>
    <row r="881" spans="3:7">
      <c r="C881" s="499"/>
      <c r="D881" s="499"/>
      <c r="E881" s="574"/>
      <c r="F881" s="574"/>
      <c r="G881" s="507"/>
    </row>
    <row r="882" spans="3:7">
      <c r="C882" s="499"/>
      <c r="D882" s="499"/>
      <c r="E882" s="574"/>
      <c r="F882" s="574"/>
      <c r="G882" s="507"/>
    </row>
    <row r="883" spans="3:7">
      <c r="C883" s="499"/>
      <c r="D883" s="499"/>
      <c r="E883" s="574"/>
      <c r="F883" s="574"/>
      <c r="G883" s="507"/>
    </row>
    <row r="884" spans="3:7">
      <c r="C884" s="499"/>
      <c r="D884" s="499"/>
      <c r="E884" s="574"/>
      <c r="F884" s="574"/>
      <c r="G884" s="507"/>
    </row>
    <row r="885" spans="3:7">
      <c r="C885" s="499"/>
      <c r="D885" s="499"/>
      <c r="E885" s="574"/>
      <c r="F885" s="574"/>
      <c r="G885" s="507"/>
    </row>
    <row r="886" spans="3:7">
      <c r="C886" s="499"/>
      <c r="D886" s="499"/>
      <c r="E886" s="574"/>
      <c r="F886" s="574"/>
      <c r="G886" s="507"/>
    </row>
    <row r="887" spans="3:7">
      <c r="C887" s="499"/>
      <c r="D887" s="499"/>
      <c r="E887" s="574"/>
      <c r="F887" s="574"/>
      <c r="G887" s="507"/>
    </row>
    <row r="888" spans="3:7">
      <c r="C888" s="499"/>
      <c r="D888" s="499"/>
      <c r="E888" s="574"/>
      <c r="F888" s="574"/>
      <c r="G888" s="507"/>
    </row>
    <row r="889" spans="3:7">
      <c r="C889" s="499"/>
      <c r="D889" s="499"/>
      <c r="E889" s="574"/>
      <c r="F889" s="574"/>
      <c r="G889" s="507"/>
    </row>
    <row r="890" spans="3:7">
      <c r="C890" s="499"/>
      <c r="D890" s="499"/>
      <c r="E890" s="574"/>
      <c r="F890" s="574"/>
      <c r="G890" s="507"/>
    </row>
    <row r="891" spans="3:7">
      <c r="C891" s="499"/>
      <c r="D891" s="499"/>
      <c r="E891" s="574"/>
      <c r="F891" s="574"/>
      <c r="G891" s="507"/>
    </row>
    <row r="892" spans="3:7">
      <c r="C892" s="499"/>
      <c r="D892" s="499"/>
      <c r="E892" s="574"/>
      <c r="F892" s="574"/>
      <c r="G892" s="507"/>
    </row>
    <row r="893" spans="3:7">
      <c r="C893" s="499"/>
      <c r="D893" s="499"/>
      <c r="E893" s="574"/>
      <c r="F893" s="574"/>
      <c r="G893" s="507"/>
    </row>
    <row r="894" spans="3:7">
      <c r="C894" s="499"/>
      <c r="D894" s="499"/>
      <c r="E894" s="574"/>
      <c r="F894" s="574"/>
      <c r="G894" s="507"/>
    </row>
    <row r="895" spans="3:7">
      <c r="C895" s="499"/>
      <c r="D895" s="499"/>
      <c r="E895" s="574"/>
      <c r="F895" s="574"/>
      <c r="G895" s="507"/>
    </row>
    <row r="896" spans="3:7">
      <c r="C896" s="499"/>
      <c r="D896" s="499"/>
      <c r="E896" s="574"/>
      <c r="F896" s="574"/>
      <c r="G896" s="507"/>
    </row>
    <row r="897" spans="3:7">
      <c r="C897" s="499"/>
      <c r="D897" s="499"/>
      <c r="E897" s="574"/>
      <c r="F897" s="574"/>
      <c r="G897" s="507"/>
    </row>
    <row r="898" spans="3:7">
      <c r="C898" s="499"/>
      <c r="D898" s="499"/>
      <c r="E898" s="574"/>
      <c r="F898" s="574"/>
      <c r="G898" s="507"/>
    </row>
    <row r="899" spans="3:7">
      <c r="C899" s="499"/>
      <c r="D899" s="499"/>
      <c r="E899" s="574"/>
      <c r="F899" s="574"/>
      <c r="G899" s="507"/>
    </row>
    <row r="900" spans="3:7">
      <c r="C900" s="499"/>
      <c r="D900" s="499"/>
      <c r="E900" s="574"/>
      <c r="F900" s="574"/>
      <c r="G900" s="507"/>
    </row>
    <row r="901" spans="3:7">
      <c r="C901" s="499"/>
      <c r="D901" s="499"/>
      <c r="E901" s="574"/>
      <c r="F901" s="574"/>
      <c r="G901" s="507"/>
    </row>
    <row r="902" spans="3:7">
      <c r="C902" s="499"/>
      <c r="D902" s="499"/>
      <c r="E902" s="574"/>
      <c r="F902" s="574"/>
      <c r="G902" s="507"/>
    </row>
    <row r="903" spans="3:7">
      <c r="C903" s="499"/>
      <c r="D903" s="499"/>
      <c r="E903" s="574"/>
      <c r="F903" s="574"/>
      <c r="G903" s="507"/>
    </row>
    <row r="904" spans="3:7">
      <c r="C904" s="499"/>
      <c r="D904" s="499"/>
      <c r="E904" s="574"/>
      <c r="F904" s="574"/>
      <c r="G904" s="507"/>
    </row>
    <row r="905" spans="3:7">
      <c r="C905" s="499"/>
      <c r="D905" s="499"/>
      <c r="E905" s="574"/>
      <c r="F905" s="574"/>
      <c r="G905" s="507"/>
    </row>
    <row r="906" spans="3:7">
      <c r="C906" s="499"/>
      <c r="D906" s="499"/>
      <c r="E906" s="574"/>
      <c r="F906" s="574"/>
      <c r="G906" s="507"/>
    </row>
    <row r="907" spans="3:7">
      <c r="C907" s="499"/>
      <c r="D907" s="499"/>
      <c r="E907" s="574"/>
      <c r="F907" s="574"/>
      <c r="G907" s="507"/>
    </row>
    <row r="908" spans="3:7">
      <c r="C908" s="499"/>
      <c r="D908" s="499"/>
      <c r="E908" s="574"/>
      <c r="F908" s="574"/>
      <c r="G908" s="507"/>
    </row>
    <row r="909" spans="3:7">
      <c r="C909" s="499"/>
      <c r="D909" s="499"/>
      <c r="E909" s="574"/>
      <c r="F909" s="574"/>
      <c r="G909" s="507"/>
    </row>
    <row r="910" spans="3:7">
      <c r="C910" s="499"/>
      <c r="D910" s="499"/>
      <c r="E910" s="574"/>
      <c r="F910" s="574"/>
      <c r="G910" s="507"/>
    </row>
    <row r="911" spans="3:7">
      <c r="C911" s="499"/>
      <c r="D911" s="499"/>
      <c r="E911" s="574"/>
      <c r="F911" s="574"/>
      <c r="G911" s="507"/>
    </row>
    <row r="912" spans="3:7">
      <c r="C912" s="499"/>
      <c r="D912" s="499"/>
      <c r="E912" s="574"/>
      <c r="F912" s="574"/>
      <c r="G912" s="507"/>
    </row>
    <row r="913" spans="3:7">
      <c r="C913" s="499"/>
      <c r="D913" s="499"/>
      <c r="E913" s="574"/>
      <c r="F913" s="574"/>
      <c r="G913" s="507"/>
    </row>
    <row r="914" spans="3:7">
      <c r="C914" s="499"/>
      <c r="D914" s="499"/>
      <c r="E914" s="574"/>
      <c r="F914" s="574"/>
      <c r="G914" s="507"/>
    </row>
    <row r="915" spans="3:7">
      <c r="C915" s="499"/>
      <c r="D915" s="499"/>
      <c r="E915" s="574"/>
      <c r="F915" s="574"/>
      <c r="G915" s="507"/>
    </row>
    <row r="916" spans="3:7">
      <c r="C916" s="499"/>
      <c r="D916" s="499"/>
      <c r="E916" s="574"/>
      <c r="F916" s="574"/>
      <c r="G916" s="507"/>
    </row>
    <row r="917" spans="3:7">
      <c r="C917" s="499"/>
      <c r="D917" s="499"/>
      <c r="E917" s="574"/>
      <c r="F917" s="574"/>
      <c r="G917" s="507"/>
    </row>
    <row r="918" spans="3:7">
      <c r="C918" s="499"/>
      <c r="D918" s="499"/>
      <c r="E918" s="574"/>
      <c r="F918" s="574"/>
      <c r="G918" s="507"/>
    </row>
    <row r="919" spans="3:7">
      <c r="C919" s="499"/>
      <c r="D919" s="499"/>
      <c r="E919" s="574"/>
      <c r="F919" s="574"/>
      <c r="G919" s="507"/>
    </row>
    <row r="920" spans="3:7">
      <c r="C920" s="499"/>
      <c r="D920" s="499"/>
      <c r="E920" s="574"/>
      <c r="F920" s="574"/>
      <c r="G920" s="507"/>
    </row>
    <row r="921" spans="3:7">
      <c r="C921" s="499"/>
      <c r="D921" s="499"/>
      <c r="E921" s="574"/>
      <c r="F921" s="574"/>
      <c r="G921" s="507"/>
    </row>
    <row r="922" spans="3:7">
      <c r="C922" s="499"/>
      <c r="D922" s="499"/>
      <c r="E922" s="574"/>
      <c r="F922" s="574"/>
      <c r="G922" s="507"/>
    </row>
    <row r="923" spans="3:7">
      <c r="C923" s="499"/>
      <c r="D923" s="499"/>
      <c r="E923" s="574"/>
      <c r="F923" s="574"/>
      <c r="G923" s="507"/>
    </row>
    <row r="924" spans="3:7">
      <c r="C924" s="499"/>
      <c r="D924" s="499"/>
      <c r="E924" s="574"/>
      <c r="F924" s="574"/>
      <c r="G924" s="507"/>
    </row>
    <row r="925" spans="3:7">
      <c r="C925" s="499"/>
      <c r="D925" s="499"/>
      <c r="E925" s="574"/>
      <c r="F925" s="574"/>
      <c r="G925" s="507"/>
    </row>
    <row r="926" spans="3:7">
      <c r="C926" s="499"/>
      <c r="D926" s="499"/>
      <c r="E926" s="574"/>
      <c r="F926" s="574"/>
      <c r="G926" s="507"/>
    </row>
    <row r="927" spans="3:7">
      <c r="C927" s="499"/>
      <c r="D927" s="499"/>
      <c r="E927" s="574"/>
      <c r="F927" s="574"/>
      <c r="G927" s="507"/>
    </row>
    <row r="928" spans="3:7">
      <c r="C928" s="499"/>
      <c r="D928" s="499"/>
      <c r="E928" s="574"/>
      <c r="F928" s="574"/>
      <c r="G928" s="507"/>
    </row>
    <row r="929" spans="3:7">
      <c r="C929" s="499"/>
      <c r="D929" s="499"/>
      <c r="E929" s="574"/>
      <c r="F929" s="574"/>
      <c r="G929" s="507"/>
    </row>
    <row r="930" spans="3:7">
      <c r="C930" s="499"/>
      <c r="D930" s="499"/>
      <c r="E930" s="574"/>
      <c r="F930" s="574"/>
      <c r="G930" s="507"/>
    </row>
    <row r="931" spans="3:7">
      <c r="C931" s="499"/>
      <c r="D931" s="499"/>
      <c r="E931" s="574"/>
      <c r="F931" s="574"/>
      <c r="G931" s="507"/>
    </row>
    <row r="932" spans="3:7">
      <c r="C932" s="499"/>
      <c r="D932" s="499"/>
      <c r="E932" s="574"/>
      <c r="F932" s="574"/>
      <c r="G932" s="507"/>
    </row>
    <row r="933" spans="3:7">
      <c r="C933" s="499"/>
      <c r="D933" s="499"/>
      <c r="E933" s="574"/>
      <c r="F933" s="574"/>
      <c r="G933" s="507"/>
    </row>
    <row r="934" spans="3:7">
      <c r="C934" s="499"/>
      <c r="D934" s="499"/>
      <c r="E934" s="574"/>
      <c r="F934" s="574"/>
      <c r="G934" s="507"/>
    </row>
    <row r="935" spans="3:7">
      <c r="C935" s="499"/>
      <c r="D935" s="499"/>
      <c r="E935" s="574"/>
      <c r="F935" s="574"/>
      <c r="G935" s="507"/>
    </row>
    <row r="936" spans="3:7">
      <c r="C936" s="499"/>
      <c r="D936" s="499"/>
      <c r="E936" s="574"/>
      <c r="F936" s="574"/>
      <c r="G936" s="507"/>
    </row>
    <row r="937" spans="3:7">
      <c r="C937" s="499"/>
      <c r="D937" s="499"/>
      <c r="E937" s="574"/>
      <c r="F937" s="574"/>
      <c r="G937" s="507"/>
    </row>
    <row r="938" spans="3:7">
      <c r="C938" s="499"/>
      <c r="D938" s="499"/>
      <c r="E938" s="574"/>
      <c r="F938" s="574"/>
      <c r="G938" s="507"/>
    </row>
    <row r="939" spans="3:7">
      <c r="C939" s="499"/>
      <c r="D939" s="499"/>
      <c r="E939" s="574"/>
      <c r="F939" s="574"/>
      <c r="G939" s="507"/>
    </row>
    <row r="940" spans="3:7">
      <c r="C940" s="499"/>
      <c r="D940" s="499"/>
      <c r="E940" s="574"/>
      <c r="F940" s="574"/>
      <c r="G940" s="507"/>
    </row>
    <row r="941" spans="3:7">
      <c r="C941" s="499"/>
      <c r="D941" s="499"/>
      <c r="E941" s="574"/>
      <c r="F941" s="574"/>
      <c r="G941" s="507"/>
    </row>
    <row r="942" spans="3:7">
      <c r="C942" s="499"/>
      <c r="D942" s="499"/>
      <c r="E942" s="574"/>
      <c r="F942" s="574"/>
      <c r="G942" s="507"/>
    </row>
    <row r="943" spans="3:7">
      <c r="C943" s="499"/>
      <c r="D943" s="499"/>
      <c r="E943" s="574"/>
      <c r="F943" s="574"/>
      <c r="G943" s="507"/>
    </row>
    <row r="944" spans="3:7">
      <c r="C944" s="499"/>
      <c r="D944" s="499"/>
      <c r="E944" s="574"/>
      <c r="F944" s="574"/>
      <c r="G944" s="507"/>
    </row>
    <row r="945" spans="3:7">
      <c r="C945" s="499"/>
      <c r="D945" s="499"/>
      <c r="E945" s="574"/>
      <c r="F945" s="574"/>
      <c r="G945" s="507"/>
    </row>
    <row r="946" spans="3:7">
      <c r="C946" s="499"/>
      <c r="D946" s="499"/>
      <c r="E946" s="574"/>
      <c r="F946" s="574"/>
      <c r="G946" s="507"/>
    </row>
    <row r="947" spans="3:7">
      <c r="C947" s="499"/>
      <c r="D947" s="499"/>
      <c r="E947" s="574"/>
      <c r="F947" s="574"/>
      <c r="G947" s="507"/>
    </row>
    <row r="948" spans="3:7">
      <c r="C948" s="499"/>
      <c r="D948" s="499"/>
      <c r="E948" s="574"/>
      <c r="F948" s="574"/>
      <c r="G948" s="507"/>
    </row>
    <row r="949" spans="3:7">
      <c r="C949" s="499"/>
      <c r="D949" s="499"/>
      <c r="E949" s="574"/>
      <c r="F949" s="574"/>
      <c r="G949" s="507"/>
    </row>
    <row r="950" spans="3:7">
      <c r="C950" s="499"/>
      <c r="D950" s="499"/>
      <c r="E950" s="574"/>
      <c r="F950" s="574"/>
      <c r="G950" s="507"/>
    </row>
    <row r="951" spans="3:7">
      <c r="C951" s="499"/>
      <c r="D951" s="499"/>
      <c r="E951" s="574"/>
      <c r="F951" s="574"/>
      <c r="G951" s="507"/>
    </row>
    <row r="952" spans="3:7">
      <c r="C952" s="499"/>
      <c r="D952" s="499"/>
      <c r="E952" s="574"/>
      <c r="F952" s="574"/>
      <c r="G952" s="507"/>
    </row>
    <row r="953" spans="3:7">
      <c r="C953" s="499"/>
      <c r="D953" s="499"/>
      <c r="E953" s="574"/>
      <c r="F953" s="574"/>
      <c r="G953" s="507"/>
    </row>
    <row r="954" spans="3:7">
      <c r="C954" s="499"/>
      <c r="D954" s="499"/>
      <c r="E954" s="574"/>
      <c r="F954" s="574"/>
      <c r="G954" s="507"/>
    </row>
    <row r="955" spans="3:7">
      <c r="C955" s="499"/>
      <c r="D955" s="499"/>
      <c r="E955" s="574"/>
      <c r="F955" s="574"/>
      <c r="G955" s="507"/>
    </row>
    <row r="956" spans="3:7">
      <c r="C956" s="499"/>
      <c r="D956" s="499"/>
      <c r="E956" s="574"/>
      <c r="F956" s="574"/>
      <c r="G956" s="507"/>
    </row>
    <row r="957" spans="3:7">
      <c r="C957" s="499"/>
      <c r="D957" s="499"/>
      <c r="E957" s="574"/>
      <c r="F957" s="574"/>
      <c r="G957" s="507"/>
    </row>
    <row r="958" spans="3:7">
      <c r="C958" s="499"/>
      <c r="D958" s="499"/>
      <c r="E958" s="574"/>
      <c r="F958" s="574"/>
      <c r="G958" s="507"/>
    </row>
    <row r="959" spans="3:7">
      <c r="C959" s="499"/>
      <c r="D959" s="499"/>
      <c r="E959" s="574"/>
      <c r="F959" s="574"/>
      <c r="G959" s="507"/>
    </row>
    <row r="960" spans="3:7">
      <c r="C960" s="499"/>
      <c r="D960" s="499"/>
      <c r="E960" s="574"/>
      <c r="F960" s="574"/>
      <c r="G960" s="507"/>
    </row>
    <row r="961" spans="3:7">
      <c r="C961" s="499"/>
      <c r="D961" s="499"/>
      <c r="E961" s="574"/>
      <c r="F961" s="574"/>
      <c r="G961" s="507"/>
    </row>
    <row r="962" spans="3:7">
      <c r="C962" s="499"/>
      <c r="D962" s="499"/>
      <c r="E962" s="574"/>
      <c r="F962" s="574"/>
      <c r="G962" s="507"/>
    </row>
    <row r="963" spans="3:7">
      <c r="C963" s="499"/>
      <c r="D963" s="499"/>
      <c r="E963" s="574"/>
      <c r="F963" s="574"/>
      <c r="G963" s="507"/>
    </row>
    <row r="964" spans="3:7">
      <c r="C964" s="499"/>
      <c r="D964" s="499"/>
      <c r="E964" s="574"/>
      <c r="F964" s="574"/>
      <c r="G964" s="507"/>
    </row>
    <row r="965" spans="3:7">
      <c r="C965" s="499"/>
      <c r="D965" s="499"/>
      <c r="E965" s="574"/>
      <c r="F965" s="574"/>
      <c r="G965" s="507"/>
    </row>
    <row r="966" spans="3:7">
      <c r="C966" s="499"/>
      <c r="D966" s="499"/>
      <c r="E966" s="574"/>
      <c r="F966" s="574"/>
      <c r="G966" s="507"/>
    </row>
    <row r="967" spans="3:7">
      <c r="C967" s="499"/>
      <c r="D967" s="499"/>
      <c r="E967" s="574"/>
      <c r="F967" s="574"/>
      <c r="G967" s="507"/>
    </row>
    <row r="968" spans="3:7">
      <c r="C968" s="499"/>
      <c r="D968" s="499"/>
      <c r="E968" s="574"/>
      <c r="F968" s="574"/>
      <c r="G968" s="507"/>
    </row>
    <row r="969" spans="3:7">
      <c r="C969" s="499"/>
      <c r="D969" s="499"/>
      <c r="E969" s="574"/>
      <c r="F969" s="574"/>
      <c r="G969" s="507"/>
    </row>
    <row r="970" spans="3:7">
      <c r="C970" s="499"/>
      <c r="D970" s="499"/>
      <c r="E970" s="574"/>
      <c r="F970" s="574"/>
      <c r="G970" s="507"/>
    </row>
    <row r="971" spans="3:7">
      <c r="C971" s="499"/>
      <c r="D971" s="499"/>
      <c r="E971" s="574"/>
      <c r="F971" s="574"/>
      <c r="G971" s="507"/>
    </row>
    <row r="972" spans="3:7">
      <c r="C972" s="499"/>
      <c r="D972" s="499"/>
      <c r="E972" s="574"/>
      <c r="F972" s="574"/>
      <c r="G972" s="507"/>
    </row>
    <row r="973" spans="3:7">
      <c r="C973" s="499"/>
      <c r="D973" s="499"/>
      <c r="E973" s="574"/>
      <c r="F973" s="574"/>
      <c r="G973" s="507"/>
    </row>
    <row r="974" spans="3:7">
      <c r="C974" s="499"/>
      <c r="D974" s="499"/>
      <c r="E974" s="574"/>
      <c r="F974" s="574"/>
      <c r="G974" s="507"/>
    </row>
    <row r="975" spans="3:7">
      <c r="C975" s="499"/>
      <c r="D975" s="499"/>
      <c r="E975" s="574"/>
      <c r="F975" s="574"/>
      <c r="G975" s="507"/>
    </row>
    <row r="976" spans="3:7">
      <c r="C976" s="499"/>
      <c r="D976" s="499"/>
      <c r="E976" s="574"/>
      <c r="F976" s="574"/>
      <c r="G976" s="507"/>
    </row>
    <row r="977" spans="3:7">
      <c r="C977" s="499"/>
      <c r="D977" s="499"/>
      <c r="E977" s="574"/>
      <c r="F977" s="574"/>
      <c r="G977" s="507"/>
    </row>
    <row r="978" spans="3:7">
      <c r="C978" s="499"/>
      <c r="D978" s="499"/>
      <c r="E978" s="574"/>
      <c r="F978" s="574"/>
      <c r="G978" s="507"/>
    </row>
    <row r="979" spans="3:7">
      <c r="C979" s="499"/>
      <c r="D979" s="499"/>
      <c r="E979" s="574"/>
      <c r="F979" s="574"/>
      <c r="G979" s="507"/>
    </row>
    <row r="980" spans="3:7">
      <c r="C980" s="499"/>
      <c r="D980" s="499"/>
      <c r="E980" s="574"/>
      <c r="F980" s="574"/>
      <c r="G980" s="507"/>
    </row>
    <row r="981" spans="3:7">
      <c r="C981" s="499"/>
      <c r="D981" s="499"/>
      <c r="E981" s="574"/>
      <c r="F981" s="574"/>
      <c r="G981" s="507"/>
    </row>
    <row r="982" spans="3:7">
      <c r="C982" s="499"/>
      <c r="D982" s="499"/>
      <c r="E982" s="574"/>
      <c r="F982" s="574"/>
      <c r="G982" s="507"/>
    </row>
    <row r="983" spans="3:7">
      <c r="C983" s="499"/>
      <c r="D983" s="499"/>
      <c r="E983" s="574"/>
      <c r="F983" s="574"/>
      <c r="G983" s="507"/>
    </row>
    <row r="984" spans="3:7">
      <c r="C984" s="499"/>
      <c r="D984" s="499"/>
      <c r="E984" s="574"/>
      <c r="F984" s="574"/>
      <c r="G984" s="507"/>
    </row>
    <row r="985" spans="3:7">
      <c r="C985" s="499"/>
      <c r="D985" s="499"/>
      <c r="E985" s="574"/>
      <c r="F985" s="574"/>
      <c r="G985" s="507"/>
    </row>
    <row r="986" spans="3:7">
      <c r="C986" s="499"/>
      <c r="D986" s="499"/>
      <c r="E986" s="574"/>
      <c r="F986" s="574"/>
      <c r="G986" s="507"/>
    </row>
    <row r="987" spans="3:7">
      <c r="C987" s="499"/>
      <c r="D987" s="499"/>
      <c r="E987" s="574"/>
      <c r="F987" s="574"/>
      <c r="G987" s="507"/>
    </row>
    <row r="988" spans="3:7">
      <c r="C988" s="499"/>
      <c r="D988" s="499"/>
      <c r="E988" s="574"/>
      <c r="F988" s="574"/>
      <c r="G988" s="507"/>
    </row>
    <row r="989" spans="3:7">
      <c r="C989" s="499"/>
      <c r="D989" s="499"/>
      <c r="E989" s="574"/>
      <c r="F989" s="574"/>
      <c r="G989" s="507"/>
    </row>
    <row r="990" spans="3:7">
      <c r="C990" s="499"/>
      <c r="D990" s="499"/>
      <c r="E990" s="574"/>
      <c r="F990" s="574"/>
      <c r="G990" s="507"/>
    </row>
    <row r="991" spans="3:7">
      <c r="C991" s="499"/>
      <c r="D991" s="499"/>
      <c r="E991" s="574"/>
      <c r="F991" s="574"/>
      <c r="G991" s="507"/>
    </row>
    <row r="992" spans="3:7">
      <c r="C992" s="499"/>
      <c r="D992" s="499"/>
      <c r="E992" s="574"/>
      <c r="F992" s="574"/>
      <c r="G992" s="507"/>
    </row>
    <row r="993" spans="3:7">
      <c r="C993" s="499"/>
      <c r="D993" s="499"/>
      <c r="E993" s="574"/>
      <c r="F993" s="574"/>
      <c r="G993" s="507"/>
    </row>
    <row r="994" spans="3:7">
      <c r="C994" s="499"/>
      <c r="D994" s="499"/>
      <c r="E994" s="574"/>
      <c r="F994" s="574"/>
      <c r="G994" s="507"/>
    </row>
    <row r="995" spans="3:7">
      <c r="C995" s="499"/>
      <c r="D995" s="499"/>
      <c r="E995" s="574"/>
      <c r="F995" s="574"/>
      <c r="G995" s="507"/>
    </row>
    <row r="996" spans="3:7">
      <c r="C996" s="499"/>
      <c r="D996" s="499"/>
      <c r="E996" s="574"/>
      <c r="F996" s="574"/>
      <c r="G996" s="507"/>
    </row>
    <row r="997" spans="3:7">
      <c r="C997" s="499"/>
      <c r="D997" s="499"/>
      <c r="E997" s="574"/>
      <c r="F997" s="574"/>
      <c r="G997" s="507"/>
    </row>
    <row r="998" spans="3:7">
      <c r="C998" s="499"/>
      <c r="D998" s="499"/>
      <c r="E998" s="574"/>
      <c r="F998" s="574"/>
      <c r="G998" s="507"/>
    </row>
    <row r="999" spans="3:7">
      <c r="C999" s="499"/>
      <c r="D999" s="499"/>
      <c r="E999" s="574"/>
      <c r="F999" s="574"/>
      <c r="G999" s="507"/>
    </row>
    <row r="1000" spans="3:7">
      <c r="C1000" s="499"/>
      <c r="D1000" s="499"/>
      <c r="E1000" s="574"/>
      <c r="F1000" s="574"/>
      <c r="G1000" s="507"/>
    </row>
    <row r="1001" spans="3:7">
      <c r="C1001" s="499"/>
      <c r="D1001" s="499"/>
      <c r="E1001" s="574"/>
      <c r="F1001" s="574"/>
      <c r="G1001" s="507"/>
    </row>
    <row r="1002" spans="3:7">
      <c r="C1002" s="499"/>
      <c r="D1002" s="499"/>
      <c r="E1002" s="574"/>
      <c r="F1002" s="574"/>
      <c r="G1002" s="507"/>
    </row>
    <row r="1003" spans="3:7">
      <c r="C1003" s="499"/>
      <c r="D1003" s="499"/>
      <c r="E1003" s="574"/>
      <c r="F1003" s="574"/>
      <c r="G1003" s="507"/>
    </row>
    <row r="1004" spans="3:7">
      <c r="C1004" s="499"/>
      <c r="D1004" s="499"/>
      <c r="E1004" s="574"/>
      <c r="F1004" s="574"/>
      <c r="G1004" s="507"/>
    </row>
    <row r="1005" spans="3:7">
      <c r="C1005" s="499"/>
      <c r="D1005" s="499"/>
      <c r="E1005" s="574"/>
      <c r="F1005" s="574"/>
      <c r="G1005" s="507"/>
    </row>
    <row r="1006" spans="3:7">
      <c r="C1006" s="499"/>
      <c r="D1006" s="499"/>
      <c r="E1006" s="574"/>
      <c r="F1006" s="574"/>
      <c r="G1006" s="507"/>
    </row>
    <row r="1007" spans="3:7">
      <c r="C1007" s="499"/>
      <c r="D1007" s="499"/>
      <c r="E1007" s="574"/>
      <c r="F1007" s="574"/>
      <c r="G1007" s="507"/>
    </row>
    <row r="1008" spans="3:7">
      <c r="C1008" s="499"/>
      <c r="D1008" s="499"/>
      <c r="E1008" s="574"/>
      <c r="F1008" s="574"/>
      <c r="G1008" s="507"/>
    </row>
    <row r="1009" spans="3:7">
      <c r="C1009" s="499"/>
      <c r="D1009" s="499"/>
      <c r="E1009" s="574"/>
      <c r="F1009" s="574"/>
      <c r="G1009" s="507"/>
    </row>
    <row r="1010" spans="3:7">
      <c r="C1010" s="499"/>
      <c r="D1010" s="499"/>
      <c r="E1010" s="574"/>
      <c r="F1010" s="574"/>
      <c r="G1010" s="507"/>
    </row>
    <row r="1011" spans="3:7">
      <c r="C1011" s="499"/>
      <c r="D1011" s="499"/>
      <c r="E1011" s="574"/>
      <c r="F1011" s="574"/>
      <c r="G1011" s="507"/>
    </row>
    <row r="1012" spans="3:7">
      <c r="C1012" s="499"/>
      <c r="D1012" s="499"/>
      <c r="E1012" s="574"/>
      <c r="F1012" s="574"/>
      <c r="G1012" s="507"/>
    </row>
    <row r="1013" spans="3:7">
      <c r="C1013" s="499"/>
      <c r="D1013" s="499"/>
      <c r="E1013" s="574"/>
      <c r="F1013" s="574"/>
      <c r="G1013" s="507"/>
    </row>
    <row r="1014" spans="3:7">
      <c r="C1014" s="499"/>
      <c r="D1014" s="499"/>
      <c r="E1014" s="574"/>
      <c r="F1014" s="574"/>
      <c r="G1014" s="507"/>
    </row>
    <row r="1015" spans="3:7">
      <c r="C1015" s="499"/>
      <c r="D1015" s="499"/>
      <c r="E1015" s="574"/>
      <c r="F1015" s="574"/>
      <c r="G1015" s="507"/>
    </row>
    <row r="1016" spans="3:7">
      <c r="C1016" s="499"/>
      <c r="D1016" s="499"/>
      <c r="E1016" s="574"/>
      <c r="F1016" s="574"/>
      <c r="G1016" s="507"/>
    </row>
    <row r="1017" spans="3:7">
      <c r="C1017" s="499"/>
      <c r="D1017" s="499"/>
      <c r="E1017" s="574"/>
      <c r="F1017" s="574"/>
      <c r="G1017" s="507"/>
    </row>
    <row r="1018" spans="3:7">
      <c r="C1018" s="499"/>
      <c r="D1018" s="499"/>
      <c r="E1018" s="574"/>
      <c r="F1018" s="574"/>
      <c r="G1018" s="507"/>
    </row>
    <row r="1019" spans="3:7">
      <c r="C1019" s="499"/>
      <c r="D1019" s="499"/>
      <c r="E1019" s="574"/>
      <c r="F1019" s="574"/>
      <c r="G1019" s="507"/>
    </row>
    <row r="1020" spans="3:7">
      <c r="C1020" s="499"/>
      <c r="D1020" s="499"/>
      <c r="E1020" s="574"/>
      <c r="F1020" s="574"/>
      <c r="G1020" s="507"/>
    </row>
    <row r="1021" spans="3:7">
      <c r="C1021" s="499"/>
      <c r="D1021" s="499"/>
      <c r="E1021" s="574"/>
      <c r="F1021" s="574"/>
      <c r="G1021" s="507"/>
    </row>
    <row r="1022" spans="3:7">
      <c r="C1022" s="499"/>
      <c r="D1022" s="499"/>
      <c r="E1022" s="574"/>
      <c r="F1022" s="574"/>
      <c r="G1022" s="507"/>
    </row>
    <row r="1023" spans="3:7">
      <c r="C1023" s="499"/>
      <c r="D1023" s="499"/>
      <c r="E1023" s="574"/>
      <c r="F1023" s="574"/>
      <c r="G1023" s="507"/>
    </row>
    <row r="1024" spans="3:7">
      <c r="C1024" s="499"/>
      <c r="D1024" s="499"/>
      <c r="E1024" s="574"/>
      <c r="F1024" s="574"/>
      <c r="G1024" s="507"/>
    </row>
    <row r="1025" spans="3:7">
      <c r="C1025" s="499"/>
      <c r="D1025" s="499"/>
      <c r="E1025" s="574"/>
      <c r="F1025" s="574"/>
      <c r="G1025" s="507"/>
    </row>
    <row r="1026" spans="3:7">
      <c r="C1026" s="499"/>
      <c r="D1026" s="499"/>
      <c r="E1026" s="574"/>
      <c r="F1026" s="574"/>
      <c r="G1026" s="507"/>
    </row>
    <row r="1027" spans="3:7">
      <c r="C1027" s="499"/>
      <c r="D1027" s="499"/>
      <c r="E1027" s="574"/>
      <c r="F1027" s="574"/>
      <c r="G1027" s="507"/>
    </row>
    <row r="1028" spans="3:7">
      <c r="C1028" s="499"/>
      <c r="D1028" s="499"/>
      <c r="E1028" s="574"/>
      <c r="F1028" s="574"/>
      <c r="G1028" s="507"/>
    </row>
    <row r="1029" spans="3:7">
      <c r="C1029" s="499"/>
      <c r="D1029" s="499"/>
      <c r="E1029" s="574"/>
      <c r="F1029" s="574"/>
      <c r="G1029" s="507"/>
    </row>
    <row r="1030" spans="3:7">
      <c r="C1030" s="499"/>
      <c r="D1030" s="499"/>
      <c r="E1030" s="574"/>
      <c r="F1030" s="574"/>
      <c r="G1030" s="507"/>
    </row>
    <row r="1031" spans="3:7">
      <c r="C1031" s="499"/>
      <c r="D1031" s="499"/>
      <c r="E1031" s="574"/>
      <c r="F1031" s="574"/>
      <c r="G1031" s="507"/>
    </row>
    <row r="1032" spans="3:7">
      <c r="C1032" s="499"/>
      <c r="D1032" s="499"/>
      <c r="E1032" s="574"/>
      <c r="F1032" s="574"/>
      <c r="G1032" s="507"/>
    </row>
    <row r="1033" spans="3:7">
      <c r="C1033" s="499"/>
      <c r="D1033" s="499"/>
      <c r="E1033" s="574"/>
      <c r="F1033" s="574"/>
      <c r="G1033" s="507"/>
    </row>
    <row r="1034" spans="3:7">
      <c r="C1034" s="499"/>
      <c r="D1034" s="499"/>
      <c r="E1034" s="574"/>
      <c r="F1034" s="574"/>
      <c r="G1034" s="507"/>
    </row>
    <row r="1035" spans="3:7">
      <c r="C1035" s="499"/>
      <c r="D1035" s="499"/>
      <c r="E1035" s="574"/>
      <c r="F1035" s="574"/>
      <c r="G1035" s="507"/>
    </row>
    <row r="1036" spans="3:7">
      <c r="C1036" s="499"/>
      <c r="D1036" s="499"/>
      <c r="E1036" s="574"/>
      <c r="F1036" s="574"/>
      <c r="G1036" s="507"/>
    </row>
    <row r="1037" spans="3:7">
      <c r="C1037" s="499"/>
      <c r="D1037" s="499"/>
      <c r="E1037" s="574"/>
      <c r="F1037" s="574"/>
      <c r="G1037" s="507"/>
    </row>
    <row r="1038" spans="3:7">
      <c r="C1038" s="499"/>
      <c r="D1038" s="499"/>
      <c r="E1038" s="574"/>
      <c r="F1038" s="574"/>
      <c r="G1038" s="507"/>
    </row>
    <row r="1039" spans="3:7">
      <c r="C1039" s="499"/>
      <c r="D1039" s="499"/>
      <c r="E1039" s="574"/>
      <c r="F1039" s="574"/>
      <c r="G1039" s="507"/>
    </row>
    <row r="1040" spans="3:7">
      <c r="C1040" s="499"/>
      <c r="D1040" s="499"/>
      <c r="E1040" s="574"/>
      <c r="F1040" s="574"/>
      <c r="G1040" s="507"/>
    </row>
    <row r="1041" spans="3:7">
      <c r="C1041" s="499"/>
      <c r="D1041" s="499"/>
      <c r="E1041" s="574"/>
      <c r="F1041" s="574"/>
      <c r="G1041" s="507"/>
    </row>
    <row r="1042" spans="3:7">
      <c r="C1042" s="499"/>
      <c r="D1042" s="499"/>
      <c r="E1042" s="574"/>
      <c r="F1042" s="574"/>
      <c r="G1042" s="507"/>
    </row>
    <row r="1043" spans="3:7">
      <c r="C1043" s="499"/>
      <c r="D1043" s="499"/>
      <c r="E1043" s="574"/>
      <c r="F1043" s="574"/>
      <c r="G1043" s="507"/>
    </row>
    <row r="1044" spans="3:7">
      <c r="C1044" s="499"/>
      <c r="D1044" s="499"/>
      <c r="E1044" s="574"/>
      <c r="F1044" s="574"/>
      <c r="G1044" s="507"/>
    </row>
    <row r="1045" spans="3:7">
      <c r="C1045" s="499"/>
      <c r="D1045" s="499"/>
      <c r="E1045" s="574"/>
      <c r="F1045" s="574"/>
      <c r="G1045" s="507"/>
    </row>
    <row r="1046" spans="3:7">
      <c r="C1046" s="499"/>
      <c r="D1046" s="499"/>
      <c r="E1046" s="574"/>
      <c r="F1046" s="574"/>
      <c r="G1046" s="507"/>
    </row>
    <row r="1047" spans="3:7">
      <c r="C1047" s="499"/>
      <c r="D1047" s="499"/>
      <c r="E1047" s="574"/>
      <c r="F1047" s="574"/>
      <c r="G1047" s="507"/>
    </row>
    <row r="1048" spans="3:7">
      <c r="C1048" s="499"/>
      <c r="D1048" s="499"/>
      <c r="E1048" s="574"/>
      <c r="F1048" s="574"/>
      <c r="G1048" s="507"/>
    </row>
    <row r="1049" spans="3:7">
      <c r="C1049" s="499"/>
      <c r="D1049" s="499"/>
      <c r="E1049" s="574"/>
      <c r="F1049" s="574"/>
      <c r="G1049" s="507"/>
    </row>
    <row r="1050" spans="3:7">
      <c r="C1050" s="499"/>
      <c r="D1050" s="499"/>
      <c r="E1050" s="574"/>
      <c r="F1050" s="574"/>
      <c r="G1050" s="507"/>
    </row>
    <row r="1051" spans="3:7">
      <c r="C1051" s="499"/>
      <c r="D1051" s="499"/>
      <c r="E1051" s="574"/>
      <c r="F1051" s="574"/>
      <c r="G1051" s="507"/>
    </row>
    <row r="1052" spans="3:7">
      <c r="C1052" s="499"/>
      <c r="D1052" s="499"/>
      <c r="E1052" s="574"/>
      <c r="F1052" s="574"/>
      <c r="G1052" s="507"/>
    </row>
    <row r="1053" spans="3:7">
      <c r="C1053" s="499"/>
      <c r="D1053" s="499"/>
      <c r="E1053" s="574"/>
      <c r="F1053" s="574"/>
      <c r="G1053" s="507"/>
    </row>
    <row r="1054" spans="3:7">
      <c r="C1054" s="499"/>
      <c r="D1054" s="499"/>
      <c r="E1054" s="574"/>
      <c r="F1054" s="574"/>
      <c r="G1054" s="507"/>
    </row>
    <row r="1055" spans="3:7">
      <c r="C1055" s="499"/>
      <c r="D1055" s="499"/>
      <c r="E1055" s="574"/>
      <c r="F1055" s="574"/>
      <c r="G1055" s="507"/>
    </row>
    <row r="1056" spans="3:7">
      <c r="C1056" s="499"/>
      <c r="D1056" s="499"/>
      <c r="E1056" s="574"/>
      <c r="F1056" s="574"/>
      <c r="G1056" s="507"/>
    </row>
    <row r="1057" spans="3:7">
      <c r="C1057" s="499"/>
      <c r="D1057" s="499"/>
      <c r="E1057" s="574"/>
      <c r="F1057" s="574"/>
      <c r="G1057" s="507"/>
    </row>
    <row r="1058" spans="3:7">
      <c r="C1058" s="499"/>
      <c r="D1058" s="499"/>
      <c r="E1058" s="574"/>
      <c r="F1058" s="574"/>
      <c r="G1058" s="507"/>
    </row>
    <row r="1059" spans="3:7">
      <c r="C1059" s="499"/>
      <c r="D1059" s="499"/>
      <c r="E1059" s="574"/>
      <c r="F1059" s="574"/>
      <c r="G1059" s="507"/>
    </row>
    <row r="1060" spans="3:7">
      <c r="C1060" s="499"/>
      <c r="D1060" s="499"/>
      <c r="E1060" s="574"/>
      <c r="F1060" s="574"/>
      <c r="G1060" s="507"/>
    </row>
    <row r="1061" spans="3:7">
      <c r="C1061" s="499"/>
      <c r="D1061" s="499"/>
      <c r="E1061" s="574"/>
      <c r="F1061" s="574"/>
      <c r="G1061" s="507"/>
    </row>
    <row r="1062" spans="3:7">
      <c r="C1062" s="499"/>
      <c r="D1062" s="499"/>
      <c r="E1062" s="574"/>
      <c r="F1062" s="574"/>
      <c r="G1062" s="507"/>
    </row>
    <row r="1063" spans="3:7">
      <c r="C1063" s="499"/>
      <c r="D1063" s="499"/>
      <c r="E1063" s="574"/>
      <c r="F1063" s="574"/>
      <c r="G1063" s="507"/>
    </row>
    <row r="1064" spans="3:7">
      <c r="C1064" s="499"/>
      <c r="D1064" s="499"/>
      <c r="E1064" s="574"/>
      <c r="F1064" s="574"/>
      <c r="G1064" s="507"/>
    </row>
    <row r="1065" spans="3:7">
      <c r="C1065" s="499"/>
      <c r="D1065" s="499"/>
      <c r="E1065" s="574"/>
      <c r="F1065" s="574"/>
      <c r="G1065" s="507"/>
    </row>
    <row r="1066" spans="3:7">
      <c r="C1066" s="499"/>
      <c r="D1066" s="499"/>
      <c r="E1066" s="574"/>
      <c r="F1066" s="574"/>
      <c r="G1066" s="507"/>
    </row>
    <row r="1067" spans="3:7">
      <c r="C1067" s="499"/>
      <c r="D1067" s="499"/>
      <c r="E1067" s="574"/>
      <c r="F1067" s="574"/>
      <c r="G1067" s="507"/>
    </row>
    <row r="1068" spans="3:7">
      <c r="C1068" s="499"/>
      <c r="D1068" s="499"/>
      <c r="E1068" s="574"/>
      <c r="F1068" s="574"/>
      <c r="G1068" s="507"/>
    </row>
    <row r="1069" spans="3:7">
      <c r="C1069" s="499"/>
      <c r="D1069" s="499"/>
      <c r="E1069" s="574"/>
      <c r="F1069" s="574"/>
      <c r="G1069" s="507"/>
    </row>
    <row r="1070" spans="3:7">
      <c r="C1070" s="499"/>
      <c r="D1070" s="499"/>
      <c r="E1070" s="574"/>
      <c r="F1070" s="574"/>
      <c r="G1070" s="507"/>
    </row>
    <row r="1071" spans="3:7">
      <c r="C1071" s="499"/>
      <c r="D1071" s="499"/>
      <c r="E1071" s="574"/>
      <c r="F1071" s="574"/>
      <c r="G1071" s="507"/>
    </row>
    <row r="1072" spans="3:7">
      <c r="C1072" s="499"/>
      <c r="D1072" s="499"/>
      <c r="E1072" s="574"/>
      <c r="F1072" s="574"/>
      <c r="G1072" s="507"/>
    </row>
    <row r="1073" spans="3:7">
      <c r="C1073" s="499"/>
      <c r="D1073" s="499"/>
      <c r="E1073" s="574"/>
      <c r="F1073" s="574"/>
      <c r="G1073" s="507"/>
    </row>
    <row r="1074" spans="3:7">
      <c r="C1074" s="499"/>
      <c r="D1074" s="499"/>
      <c r="E1074" s="574"/>
      <c r="F1074" s="574"/>
      <c r="G1074" s="507"/>
    </row>
    <row r="1075" spans="3:7">
      <c r="C1075" s="499"/>
      <c r="D1075" s="499"/>
      <c r="E1075" s="574"/>
      <c r="F1075" s="574"/>
      <c r="G1075" s="507"/>
    </row>
    <row r="1076" spans="3:7">
      <c r="C1076" s="499"/>
      <c r="D1076" s="499"/>
      <c r="E1076" s="574"/>
      <c r="F1076" s="574"/>
      <c r="G1076" s="507"/>
    </row>
    <row r="1077" spans="3:7">
      <c r="C1077" s="499"/>
      <c r="D1077" s="499"/>
      <c r="E1077" s="574"/>
      <c r="F1077" s="574"/>
      <c r="G1077" s="507"/>
    </row>
    <row r="1078" spans="3:7">
      <c r="C1078" s="499"/>
      <c r="D1078" s="499"/>
      <c r="E1078" s="574"/>
      <c r="F1078" s="574"/>
      <c r="G1078" s="507"/>
    </row>
    <row r="1079" spans="3:7">
      <c r="C1079" s="499"/>
      <c r="D1079" s="499"/>
      <c r="E1079" s="574"/>
      <c r="F1079" s="574"/>
      <c r="G1079" s="507"/>
    </row>
    <row r="1080" spans="3:7">
      <c r="C1080" s="499"/>
      <c r="D1080" s="499"/>
      <c r="E1080" s="574"/>
      <c r="F1080" s="574"/>
      <c r="G1080" s="507"/>
    </row>
    <row r="1081" spans="3:7">
      <c r="C1081" s="499"/>
      <c r="D1081" s="499"/>
      <c r="E1081" s="574"/>
      <c r="F1081" s="574"/>
      <c r="G1081" s="507"/>
    </row>
    <row r="1082" spans="3:7">
      <c r="C1082" s="499"/>
      <c r="D1082" s="499"/>
      <c r="E1082" s="574"/>
      <c r="F1082" s="574"/>
      <c r="G1082" s="507"/>
    </row>
    <row r="1083" spans="3:7">
      <c r="C1083" s="499"/>
      <c r="D1083" s="499"/>
      <c r="E1083" s="574"/>
      <c r="F1083" s="574"/>
      <c r="G1083" s="507"/>
    </row>
    <row r="1084" spans="3:7">
      <c r="C1084" s="499"/>
      <c r="D1084" s="499"/>
      <c r="E1084" s="574"/>
      <c r="F1084" s="574"/>
      <c r="G1084" s="507"/>
    </row>
    <row r="1085" spans="3:7">
      <c r="C1085" s="499"/>
      <c r="D1085" s="499"/>
      <c r="E1085" s="574"/>
      <c r="F1085" s="574"/>
      <c r="G1085" s="507"/>
    </row>
    <row r="1086" spans="3:7">
      <c r="C1086" s="499"/>
      <c r="D1086" s="499"/>
      <c r="E1086" s="574"/>
      <c r="F1086" s="574"/>
      <c r="G1086" s="507"/>
    </row>
    <row r="1087" spans="3:7">
      <c r="C1087" s="499"/>
      <c r="D1087" s="499"/>
      <c r="E1087" s="574"/>
      <c r="F1087" s="574"/>
      <c r="G1087" s="507"/>
    </row>
    <row r="1088" spans="3:7">
      <c r="C1088" s="499"/>
      <c r="D1088" s="499"/>
      <c r="E1088" s="574"/>
      <c r="F1088" s="574"/>
      <c r="G1088" s="507"/>
    </row>
    <row r="1089" spans="3:7">
      <c r="C1089" s="499"/>
      <c r="D1089" s="499"/>
      <c r="E1089" s="574"/>
      <c r="F1089" s="574"/>
      <c r="G1089" s="507"/>
    </row>
    <row r="1090" spans="3:7">
      <c r="C1090" s="499"/>
      <c r="D1090" s="499"/>
      <c r="E1090" s="574"/>
      <c r="F1090" s="574"/>
      <c r="G1090" s="507"/>
    </row>
    <row r="1091" spans="3:7">
      <c r="C1091" s="499"/>
      <c r="D1091" s="499"/>
      <c r="E1091" s="574"/>
      <c r="F1091" s="574"/>
      <c r="G1091" s="507"/>
    </row>
    <row r="1092" spans="3:7">
      <c r="C1092" s="499"/>
      <c r="D1092" s="499"/>
      <c r="E1092" s="574"/>
      <c r="F1092" s="574"/>
      <c r="G1092" s="507"/>
    </row>
    <row r="1093" spans="3:7">
      <c r="C1093" s="499"/>
      <c r="D1093" s="499"/>
      <c r="E1093" s="574"/>
      <c r="F1093" s="574"/>
      <c r="G1093" s="507"/>
    </row>
    <row r="1094" spans="3:7">
      <c r="C1094" s="499"/>
      <c r="D1094" s="499"/>
      <c r="E1094" s="574"/>
      <c r="F1094" s="574"/>
      <c r="G1094" s="507"/>
    </row>
    <row r="1095" spans="3:7">
      <c r="C1095" s="499"/>
      <c r="D1095" s="499"/>
      <c r="E1095" s="574"/>
      <c r="F1095" s="574"/>
      <c r="G1095" s="507"/>
    </row>
    <row r="1096" spans="3:7">
      <c r="C1096" s="499"/>
      <c r="D1096" s="499"/>
      <c r="E1096" s="574"/>
      <c r="F1096" s="574"/>
      <c r="G1096" s="507"/>
    </row>
    <row r="1097" spans="3:7">
      <c r="C1097" s="499"/>
      <c r="D1097" s="499"/>
      <c r="E1097" s="574"/>
      <c r="F1097" s="574"/>
      <c r="G1097" s="507"/>
    </row>
    <row r="1098" spans="3:7">
      <c r="C1098" s="499"/>
      <c r="D1098" s="499"/>
      <c r="E1098" s="574"/>
      <c r="F1098" s="574"/>
      <c r="G1098" s="507"/>
    </row>
    <row r="1099" spans="3:7">
      <c r="C1099" s="499"/>
      <c r="D1099" s="499"/>
      <c r="E1099" s="574"/>
      <c r="F1099" s="574"/>
      <c r="G1099" s="507"/>
    </row>
    <row r="1100" spans="3:7">
      <c r="C1100" s="499"/>
      <c r="D1100" s="499"/>
      <c r="E1100" s="574"/>
      <c r="F1100" s="574"/>
      <c r="G1100" s="507"/>
    </row>
    <row r="1101" spans="3:7">
      <c r="C1101" s="499"/>
      <c r="D1101" s="499"/>
      <c r="E1101" s="574"/>
      <c r="F1101" s="574"/>
      <c r="G1101" s="507"/>
    </row>
    <row r="1102" spans="3:7">
      <c r="C1102" s="499"/>
      <c r="D1102" s="499"/>
      <c r="E1102" s="574"/>
      <c r="F1102" s="574"/>
      <c r="G1102" s="507"/>
    </row>
    <row r="1103" spans="3:7">
      <c r="C1103" s="499"/>
      <c r="D1103" s="499"/>
      <c r="E1103" s="574"/>
      <c r="F1103" s="574"/>
      <c r="G1103" s="507"/>
    </row>
    <row r="1104" spans="3:7">
      <c r="C1104" s="499"/>
      <c r="D1104" s="499"/>
      <c r="E1104" s="574"/>
      <c r="F1104" s="574"/>
      <c r="G1104" s="507"/>
    </row>
    <row r="1105" spans="3:7">
      <c r="C1105" s="499"/>
      <c r="D1105" s="499"/>
      <c r="E1105" s="574"/>
      <c r="F1105" s="574"/>
      <c r="G1105" s="507"/>
    </row>
    <row r="1106" spans="3:7">
      <c r="C1106" s="499"/>
      <c r="D1106" s="499"/>
      <c r="E1106" s="574"/>
      <c r="F1106" s="574"/>
      <c r="G1106" s="507"/>
    </row>
    <row r="1107" spans="3:7">
      <c r="C1107" s="499"/>
      <c r="D1107" s="499"/>
      <c r="E1107" s="574"/>
      <c r="F1107" s="574"/>
      <c r="G1107" s="507"/>
    </row>
    <row r="1108" spans="3:7">
      <c r="C1108" s="499"/>
      <c r="D1108" s="499"/>
      <c r="E1108" s="574"/>
      <c r="F1108" s="574"/>
      <c r="G1108" s="507"/>
    </row>
    <row r="1109" spans="3:7">
      <c r="C1109" s="499"/>
      <c r="D1109" s="499"/>
      <c r="E1109" s="574"/>
      <c r="F1109" s="574"/>
      <c r="G1109" s="507"/>
    </row>
    <row r="1110" spans="3:7">
      <c r="C1110" s="499"/>
      <c r="D1110" s="499"/>
      <c r="E1110" s="574"/>
      <c r="F1110" s="574"/>
      <c r="G1110" s="507"/>
    </row>
    <row r="1111" spans="3:7">
      <c r="C1111" s="499"/>
      <c r="D1111" s="499"/>
      <c r="E1111" s="574"/>
      <c r="F1111" s="574"/>
      <c r="G1111" s="507"/>
    </row>
    <row r="1112" spans="3:7">
      <c r="C1112" s="499"/>
      <c r="D1112" s="499"/>
      <c r="E1112" s="574"/>
      <c r="F1112" s="574"/>
      <c r="G1112" s="507"/>
    </row>
    <row r="1113" spans="3:7">
      <c r="C1113" s="499"/>
      <c r="D1113" s="499"/>
      <c r="E1113" s="574"/>
      <c r="F1113" s="574"/>
      <c r="G1113" s="507"/>
    </row>
    <row r="1114" spans="3:7">
      <c r="C1114" s="499"/>
      <c r="D1114" s="499"/>
      <c r="E1114" s="574"/>
      <c r="F1114" s="574"/>
      <c r="G1114" s="507"/>
    </row>
    <row r="1115" spans="3:7">
      <c r="C1115" s="499"/>
      <c r="D1115" s="499"/>
      <c r="E1115" s="574"/>
      <c r="F1115" s="574"/>
      <c r="G1115" s="507"/>
    </row>
    <row r="1116" spans="3:7">
      <c r="C1116" s="499"/>
      <c r="D1116" s="499"/>
      <c r="E1116" s="574"/>
      <c r="F1116" s="574"/>
      <c r="G1116" s="507"/>
    </row>
    <row r="1117" spans="3:7">
      <c r="C1117" s="499"/>
      <c r="D1117" s="499"/>
      <c r="E1117" s="574"/>
      <c r="F1117" s="574"/>
      <c r="G1117" s="507"/>
    </row>
    <row r="1118" spans="3:7">
      <c r="C1118" s="499"/>
      <c r="D1118" s="499"/>
      <c r="E1118" s="574"/>
      <c r="F1118" s="574"/>
      <c r="G1118" s="507"/>
    </row>
    <row r="1119" spans="3:7">
      <c r="C1119" s="499"/>
      <c r="D1119" s="499"/>
      <c r="E1119" s="574"/>
      <c r="F1119" s="574"/>
      <c r="G1119" s="507"/>
    </row>
    <row r="1120" spans="3:7">
      <c r="C1120" s="499"/>
      <c r="D1120" s="499"/>
      <c r="E1120" s="574"/>
      <c r="F1120" s="574"/>
      <c r="G1120" s="507"/>
    </row>
    <row r="1121" spans="3:7">
      <c r="C1121" s="499"/>
      <c r="D1121" s="499"/>
      <c r="E1121" s="574"/>
      <c r="F1121" s="574"/>
      <c r="G1121" s="507"/>
    </row>
    <row r="1122" spans="3:7">
      <c r="C1122" s="499"/>
      <c r="D1122" s="499"/>
      <c r="E1122" s="574"/>
      <c r="F1122" s="574"/>
      <c r="G1122" s="507"/>
    </row>
    <row r="1123" spans="3:7">
      <c r="C1123" s="499"/>
      <c r="D1123" s="499"/>
      <c r="E1123" s="574"/>
      <c r="F1123" s="574"/>
      <c r="G1123" s="507"/>
    </row>
    <row r="1124" spans="3:7">
      <c r="C1124" s="499"/>
      <c r="D1124" s="499"/>
      <c r="E1124" s="574"/>
      <c r="F1124" s="574"/>
      <c r="G1124" s="507"/>
    </row>
    <row r="1125" spans="3:7">
      <c r="C1125" s="499"/>
      <c r="D1125" s="499"/>
      <c r="E1125" s="574"/>
      <c r="F1125" s="574"/>
      <c r="G1125" s="507"/>
    </row>
    <row r="1126" spans="3:7">
      <c r="C1126" s="499"/>
      <c r="D1126" s="499"/>
      <c r="E1126" s="574"/>
      <c r="F1126" s="574"/>
      <c r="G1126" s="507"/>
    </row>
    <row r="1127" spans="3:7">
      <c r="C1127" s="499"/>
      <c r="D1127" s="499"/>
      <c r="E1127" s="574"/>
      <c r="F1127" s="574"/>
      <c r="G1127" s="507"/>
    </row>
    <row r="1128" spans="3:7">
      <c r="C1128" s="499"/>
      <c r="D1128" s="499"/>
      <c r="E1128" s="574"/>
      <c r="F1128" s="574"/>
      <c r="G1128" s="507"/>
    </row>
    <row r="1129" spans="3:7">
      <c r="C1129" s="499"/>
      <c r="D1129" s="499"/>
      <c r="E1129" s="574"/>
      <c r="F1129" s="574"/>
      <c r="G1129" s="507"/>
    </row>
    <row r="1130" spans="3:7">
      <c r="C1130" s="499"/>
      <c r="D1130" s="499"/>
      <c r="E1130" s="574"/>
      <c r="F1130" s="574"/>
      <c r="G1130" s="507"/>
    </row>
    <row r="1131" spans="3:7">
      <c r="C1131" s="499"/>
      <c r="D1131" s="499"/>
      <c r="E1131" s="574"/>
      <c r="F1131" s="574"/>
      <c r="G1131" s="507"/>
    </row>
    <row r="1132" spans="3:7">
      <c r="C1132" s="499"/>
      <c r="D1132" s="499"/>
      <c r="E1132" s="574"/>
      <c r="F1132" s="574"/>
      <c r="G1132" s="507"/>
    </row>
    <row r="1133" spans="3:7">
      <c r="C1133" s="499"/>
      <c r="D1133" s="499"/>
      <c r="E1133" s="574"/>
      <c r="F1133" s="574"/>
      <c r="G1133" s="507"/>
    </row>
    <row r="1134" spans="3:7">
      <c r="C1134" s="499"/>
      <c r="D1134" s="499"/>
      <c r="E1134" s="574"/>
      <c r="F1134" s="574"/>
      <c r="G1134" s="507"/>
    </row>
    <row r="1135" spans="3:7">
      <c r="C1135" s="499"/>
      <c r="D1135" s="499"/>
      <c r="E1135" s="574"/>
      <c r="F1135" s="574"/>
      <c r="G1135" s="507"/>
    </row>
    <row r="1136" spans="3:7">
      <c r="C1136" s="499"/>
      <c r="D1136" s="499"/>
      <c r="E1136" s="574"/>
      <c r="F1136" s="574"/>
      <c r="G1136" s="507"/>
    </row>
    <row r="1137" spans="3:7">
      <c r="C1137" s="499"/>
      <c r="D1137" s="499"/>
      <c r="E1137" s="574"/>
      <c r="F1137" s="574"/>
      <c r="G1137" s="507"/>
    </row>
    <row r="1138" spans="3:7">
      <c r="C1138" s="499"/>
      <c r="D1138" s="499"/>
      <c r="E1138" s="574"/>
      <c r="F1138" s="574"/>
      <c r="G1138" s="507"/>
    </row>
    <row r="1139" spans="3:7">
      <c r="C1139" s="499"/>
      <c r="D1139" s="499"/>
      <c r="E1139" s="574"/>
      <c r="F1139" s="574"/>
      <c r="G1139" s="507"/>
    </row>
    <row r="1140" spans="3:7">
      <c r="C1140" s="499"/>
      <c r="D1140" s="499"/>
      <c r="E1140" s="574"/>
      <c r="F1140" s="574"/>
      <c r="G1140" s="507"/>
    </row>
    <row r="1141" spans="3:7">
      <c r="C1141" s="499"/>
      <c r="D1141" s="499"/>
      <c r="E1141" s="574"/>
      <c r="F1141" s="574"/>
      <c r="G1141" s="507"/>
    </row>
    <row r="1142" spans="3:7">
      <c r="C1142" s="499"/>
      <c r="D1142" s="499"/>
      <c r="E1142" s="574"/>
      <c r="F1142" s="574"/>
      <c r="G1142" s="507"/>
    </row>
    <row r="1143" spans="3:7">
      <c r="C1143" s="499"/>
      <c r="D1143" s="499"/>
      <c r="E1143" s="574"/>
      <c r="F1143" s="574"/>
      <c r="G1143" s="507"/>
    </row>
    <row r="1144" spans="3:7">
      <c r="C1144" s="499"/>
      <c r="D1144" s="499"/>
      <c r="E1144" s="574"/>
      <c r="F1144" s="574"/>
      <c r="G1144" s="507"/>
    </row>
    <row r="1145" spans="3:7">
      <c r="C1145" s="499"/>
      <c r="D1145" s="499"/>
      <c r="E1145" s="574"/>
      <c r="F1145" s="574"/>
      <c r="G1145" s="507"/>
    </row>
    <row r="1146" spans="3:7">
      <c r="C1146" s="499"/>
      <c r="D1146" s="499"/>
      <c r="E1146" s="574"/>
      <c r="F1146" s="574"/>
      <c r="G1146" s="507"/>
    </row>
    <row r="1147" spans="3:7">
      <c r="C1147" s="499"/>
      <c r="D1147" s="499"/>
      <c r="E1147" s="574"/>
      <c r="F1147" s="574"/>
      <c r="G1147" s="507"/>
    </row>
    <row r="1148" spans="3:7">
      <c r="C1148" s="499"/>
      <c r="D1148" s="499"/>
      <c r="E1148" s="574"/>
      <c r="F1148" s="574"/>
      <c r="G1148" s="507"/>
    </row>
    <row r="1149" spans="3:7">
      <c r="C1149" s="499"/>
      <c r="D1149" s="499"/>
      <c r="E1149" s="574"/>
      <c r="F1149" s="574"/>
      <c r="G1149" s="507"/>
    </row>
    <row r="1150" spans="3:7">
      <c r="C1150" s="499"/>
      <c r="D1150" s="499"/>
      <c r="E1150" s="574"/>
      <c r="F1150" s="574"/>
      <c r="G1150" s="507"/>
    </row>
    <row r="1151" spans="3:7">
      <c r="C1151" s="499"/>
      <c r="D1151" s="499"/>
      <c r="E1151" s="574"/>
      <c r="F1151" s="574"/>
      <c r="G1151" s="507"/>
    </row>
    <row r="1152" spans="3:7">
      <c r="C1152" s="499"/>
      <c r="D1152" s="499"/>
      <c r="E1152" s="574"/>
      <c r="F1152" s="574"/>
      <c r="G1152" s="507"/>
    </row>
    <row r="1153" spans="3:7">
      <c r="C1153" s="499"/>
      <c r="D1153" s="499"/>
      <c r="E1153" s="574"/>
      <c r="F1153" s="574"/>
      <c r="G1153" s="507"/>
    </row>
    <row r="1154" spans="3:7">
      <c r="C1154" s="499"/>
      <c r="D1154" s="499"/>
      <c r="E1154" s="574"/>
      <c r="F1154" s="574"/>
      <c r="G1154" s="507"/>
    </row>
    <row r="1155" spans="3:7">
      <c r="C1155" s="499"/>
      <c r="D1155" s="499"/>
      <c r="E1155" s="574"/>
      <c r="F1155" s="574"/>
      <c r="G1155" s="507"/>
    </row>
    <row r="1156" spans="3:7">
      <c r="C1156" s="499"/>
      <c r="D1156" s="499"/>
      <c r="E1156" s="574"/>
      <c r="F1156" s="574"/>
      <c r="G1156" s="507"/>
    </row>
    <row r="1157" spans="3:7">
      <c r="C1157" s="499"/>
      <c r="D1157" s="499"/>
      <c r="E1157" s="574"/>
      <c r="F1157" s="574"/>
      <c r="G1157" s="507"/>
    </row>
    <row r="1158" spans="3:7">
      <c r="C1158" s="499"/>
      <c r="D1158" s="499"/>
      <c r="E1158" s="574"/>
      <c r="F1158" s="574"/>
      <c r="G1158" s="507"/>
    </row>
    <row r="1159" spans="3:7">
      <c r="C1159" s="499"/>
      <c r="D1159" s="499"/>
      <c r="E1159" s="574"/>
      <c r="F1159" s="574"/>
      <c r="G1159" s="507"/>
    </row>
    <row r="1160" spans="3:7">
      <c r="C1160" s="499"/>
      <c r="D1160" s="499"/>
      <c r="E1160" s="574"/>
      <c r="F1160" s="574"/>
      <c r="G1160" s="507"/>
    </row>
    <row r="1161" spans="3:7">
      <c r="C1161" s="499"/>
      <c r="D1161" s="499"/>
      <c r="E1161" s="574"/>
      <c r="F1161" s="574"/>
      <c r="G1161" s="507"/>
    </row>
    <row r="1162" spans="3:7">
      <c r="C1162" s="499"/>
      <c r="D1162" s="499"/>
      <c r="E1162" s="574"/>
      <c r="F1162" s="574"/>
      <c r="G1162" s="507"/>
    </row>
    <row r="1163" spans="3:7">
      <c r="C1163" s="499"/>
      <c r="D1163" s="499"/>
      <c r="E1163" s="574"/>
      <c r="F1163" s="574"/>
      <c r="G1163" s="507"/>
    </row>
    <row r="1164" spans="3:7">
      <c r="C1164" s="499"/>
      <c r="D1164" s="499"/>
      <c r="E1164" s="574"/>
      <c r="F1164" s="574"/>
      <c r="G1164" s="507"/>
    </row>
    <row r="1165" spans="3:7">
      <c r="C1165" s="499"/>
      <c r="D1165" s="499"/>
      <c r="E1165" s="574"/>
      <c r="F1165" s="574"/>
      <c r="G1165" s="507"/>
    </row>
    <row r="1166" spans="3:7">
      <c r="C1166" s="499"/>
      <c r="D1166" s="499"/>
      <c r="E1166" s="574"/>
      <c r="F1166" s="574"/>
      <c r="G1166" s="507"/>
    </row>
    <row r="1167" spans="3:7">
      <c r="C1167" s="499"/>
      <c r="D1167" s="499"/>
      <c r="E1167" s="574"/>
      <c r="F1167" s="574"/>
      <c r="G1167" s="507"/>
    </row>
    <row r="1168" spans="3:7">
      <c r="C1168" s="499"/>
      <c r="D1168" s="499"/>
      <c r="E1168" s="574"/>
      <c r="F1168" s="574"/>
      <c r="G1168" s="507"/>
    </row>
    <row r="1169" spans="3:7">
      <c r="C1169" s="499"/>
      <c r="D1169" s="499"/>
      <c r="E1169" s="574"/>
      <c r="F1169" s="574"/>
      <c r="G1169" s="507"/>
    </row>
    <row r="1170" spans="3:7">
      <c r="C1170" s="499"/>
      <c r="D1170" s="499"/>
      <c r="E1170" s="574"/>
      <c r="F1170" s="574"/>
      <c r="G1170" s="507"/>
    </row>
    <row r="1171" spans="3:7">
      <c r="C1171" s="499"/>
      <c r="D1171" s="499"/>
      <c r="E1171" s="574"/>
      <c r="F1171" s="574"/>
      <c r="G1171" s="507"/>
    </row>
    <row r="1172" spans="3:7">
      <c r="C1172" s="499"/>
      <c r="D1172" s="499"/>
      <c r="E1172" s="574"/>
      <c r="F1172" s="574"/>
      <c r="G1172" s="507"/>
    </row>
    <row r="1173" spans="3:7">
      <c r="C1173" s="499"/>
      <c r="D1173" s="499"/>
      <c r="E1173" s="574"/>
      <c r="F1173" s="574"/>
      <c r="G1173" s="507"/>
    </row>
    <row r="1174" spans="3:7">
      <c r="C1174" s="499"/>
      <c r="D1174" s="499"/>
      <c r="E1174" s="574"/>
      <c r="F1174" s="574"/>
      <c r="G1174" s="507"/>
    </row>
    <row r="1175" spans="3:7">
      <c r="C1175" s="499"/>
      <c r="D1175" s="499"/>
      <c r="E1175" s="574"/>
      <c r="F1175" s="574"/>
      <c r="G1175" s="507"/>
    </row>
    <row r="1176" spans="3:7">
      <c r="C1176" s="499"/>
      <c r="D1176" s="499"/>
      <c r="E1176" s="574"/>
      <c r="F1176" s="574"/>
      <c r="G1176" s="507"/>
    </row>
    <row r="1177" spans="3:7">
      <c r="C1177" s="499"/>
      <c r="D1177" s="499"/>
      <c r="E1177" s="574"/>
      <c r="F1177" s="574"/>
      <c r="G1177" s="507"/>
    </row>
    <row r="1178" spans="3:7">
      <c r="C1178" s="499"/>
      <c r="D1178" s="499"/>
      <c r="E1178" s="574"/>
      <c r="F1178" s="574"/>
      <c r="G1178" s="507"/>
    </row>
    <row r="1179" spans="3:7">
      <c r="C1179" s="499"/>
      <c r="D1179" s="499"/>
      <c r="E1179" s="574"/>
      <c r="F1179" s="574"/>
      <c r="G1179" s="507"/>
    </row>
    <row r="1180" spans="3:7">
      <c r="C1180" s="499"/>
      <c r="D1180" s="499"/>
      <c r="E1180" s="574"/>
      <c r="F1180" s="574"/>
      <c r="G1180" s="507"/>
    </row>
    <row r="1181" spans="3:7">
      <c r="C1181" s="499"/>
      <c r="D1181" s="499"/>
      <c r="E1181" s="574"/>
      <c r="F1181" s="574"/>
      <c r="G1181" s="507"/>
    </row>
    <row r="1182" spans="3:7">
      <c r="C1182" s="499"/>
      <c r="D1182" s="499"/>
      <c r="E1182" s="574"/>
      <c r="F1182" s="574"/>
      <c r="G1182" s="507"/>
    </row>
    <row r="1183" spans="3:7">
      <c r="C1183" s="499"/>
      <c r="D1183" s="499"/>
      <c r="E1183" s="574"/>
      <c r="F1183" s="574"/>
      <c r="G1183" s="507"/>
    </row>
    <row r="1184" spans="3:7">
      <c r="C1184" s="499"/>
      <c r="D1184" s="499"/>
      <c r="E1184" s="574"/>
      <c r="F1184" s="574"/>
      <c r="G1184" s="507"/>
    </row>
    <row r="1185" spans="3:7">
      <c r="C1185" s="499"/>
      <c r="D1185" s="499"/>
      <c r="E1185" s="574"/>
      <c r="F1185" s="574"/>
      <c r="G1185" s="507"/>
    </row>
    <row r="1186" spans="3:7">
      <c r="C1186" s="499"/>
      <c r="D1186" s="499"/>
      <c r="E1186" s="574"/>
      <c r="F1186" s="574"/>
      <c r="G1186" s="507"/>
    </row>
    <row r="1187" spans="3:7">
      <c r="C1187" s="499"/>
      <c r="D1187" s="499"/>
      <c r="E1187" s="574"/>
      <c r="F1187" s="574"/>
      <c r="G1187" s="507"/>
    </row>
    <row r="1188" spans="3:7">
      <c r="C1188" s="499"/>
      <c r="D1188" s="499"/>
      <c r="E1188" s="574"/>
      <c r="F1188" s="574"/>
      <c r="G1188" s="507"/>
    </row>
  </sheetData>
  <mergeCells count="1">
    <mergeCell ref="C4:D4"/>
  </mergeCells>
  <pageMargins left="0.7" right="0.7" top="0.78740157499999996" bottom="0.78740157499999996" header="0.3" footer="0.3"/>
  <pageSetup paperSize="9" scale="91" fitToHeight="0" orientation="landscape" r:id="rId1"/>
  <rowBreaks count="1" manualBreakCount="1">
    <brk id="5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8DBC-7C5D-4377-BF61-90FF0DDF15FE}">
  <sheetPr>
    <pageSetUpPr fitToPage="1"/>
  </sheetPr>
  <dimension ref="A1:H1185"/>
  <sheetViews>
    <sheetView view="pageBreakPreview" zoomScaleNormal="100" zoomScaleSheetLayoutView="100" workbookViewId="0">
      <selection activeCell="D142" sqref="D142:D150"/>
    </sheetView>
  </sheetViews>
  <sheetFormatPr defaultRowHeight="14.4"/>
  <cols>
    <col min="1" max="1" width="9.7109375" style="499" customWidth="1"/>
    <col min="2" max="2" width="95" style="499" customWidth="1"/>
    <col min="3" max="3" width="8.42578125" style="501" customWidth="1"/>
    <col min="4" max="4" width="10.140625" style="502" bestFit="1" customWidth="1"/>
    <col min="5" max="5" width="17.5703125" style="503" customWidth="1"/>
    <col min="6" max="6" width="19.7109375" style="503" customWidth="1"/>
    <col min="7" max="7" width="18.85546875" style="504" customWidth="1"/>
    <col min="8" max="8" width="15.42578125" style="501" bestFit="1" customWidth="1"/>
    <col min="9" max="252" width="9.140625" style="501"/>
    <col min="253" max="253" width="9.7109375" style="501" customWidth="1"/>
    <col min="254" max="254" width="96.28515625" style="501" customWidth="1"/>
    <col min="255" max="255" width="8.42578125" style="501" customWidth="1"/>
    <col min="256" max="256" width="10.140625" style="501" bestFit="1" customWidth="1"/>
    <col min="257" max="257" width="15" style="501" customWidth="1"/>
    <col min="258" max="258" width="19.7109375" style="501" customWidth="1"/>
    <col min="259" max="259" width="18.85546875" style="501" customWidth="1"/>
    <col min="260" max="260" width="15" style="501" customWidth="1"/>
    <col min="261" max="261" width="19.7109375" style="501" customWidth="1"/>
    <col min="262" max="262" width="13.28515625" style="501" customWidth="1"/>
    <col min="263" max="263" width="11.7109375" style="501" bestFit="1" customWidth="1"/>
    <col min="264" max="264" width="15.42578125" style="501" bestFit="1" customWidth="1"/>
    <col min="265" max="508" width="9.140625" style="501"/>
    <col min="509" max="509" width="9.7109375" style="501" customWidth="1"/>
    <col min="510" max="510" width="96.28515625" style="501" customWidth="1"/>
    <col min="511" max="511" width="8.42578125" style="501" customWidth="1"/>
    <col min="512" max="512" width="10.140625" style="501" bestFit="1" customWidth="1"/>
    <col min="513" max="513" width="15" style="501" customWidth="1"/>
    <col min="514" max="514" width="19.7109375" style="501" customWidth="1"/>
    <col min="515" max="515" width="18.85546875" style="501" customWidth="1"/>
    <col min="516" max="516" width="15" style="501" customWidth="1"/>
    <col min="517" max="517" width="19.7109375" style="501" customWidth="1"/>
    <col min="518" max="518" width="13.28515625" style="501" customWidth="1"/>
    <col min="519" max="519" width="11.7109375" style="501" bestFit="1" customWidth="1"/>
    <col min="520" max="520" width="15.42578125" style="501" bestFit="1" customWidth="1"/>
    <col min="521" max="764" width="9.140625" style="501"/>
    <col min="765" max="765" width="9.7109375" style="501" customWidth="1"/>
    <col min="766" max="766" width="96.28515625" style="501" customWidth="1"/>
    <col min="767" max="767" width="8.42578125" style="501" customWidth="1"/>
    <col min="768" max="768" width="10.140625" style="501" bestFit="1" customWidth="1"/>
    <col min="769" max="769" width="15" style="501" customWidth="1"/>
    <col min="770" max="770" width="19.7109375" style="501" customWidth="1"/>
    <col min="771" max="771" width="18.85546875" style="501" customWidth="1"/>
    <col min="772" max="772" width="15" style="501" customWidth="1"/>
    <col min="773" max="773" width="19.7109375" style="501" customWidth="1"/>
    <col min="774" max="774" width="13.28515625" style="501" customWidth="1"/>
    <col min="775" max="775" width="11.7109375" style="501" bestFit="1" customWidth="1"/>
    <col min="776" max="776" width="15.42578125" style="501" bestFit="1" customWidth="1"/>
    <col min="777" max="1020" width="9.140625" style="501"/>
    <col min="1021" max="1021" width="9.7109375" style="501" customWidth="1"/>
    <col min="1022" max="1022" width="96.28515625" style="501" customWidth="1"/>
    <col min="1023" max="1023" width="8.42578125" style="501" customWidth="1"/>
    <col min="1024" max="1024" width="10.140625" style="501" bestFit="1" customWidth="1"/>
    <col min="1025" max="1025" width="15" style="501" customWidth="1"/>
    <col min="1026" max="1026" width="19.7109375" style="501" customWidth="1"/>
    <col min="1027" max="1027" width="18.85546875" style="501" customWidth="1"/>
    <col min="1028" max="1028" width="15" style="501" customWidth="1"/>
    <col min="1029" max="1029" width="19.7109375" style="501" customWidth="1"/>
    <col min="1030" max="1030" width="13.28515625" style="501" customWidth="1"/>
    <col min="1031" max="1031" width="11.7109375" style="501" bestFit="1" customWidth="1"/>
    <col min="1032" max="1032" width="15.42578125" style="501" bestFit="1" customWidth="1"/>
    <col min="1033" max="1276" width="9.140625" style="501"/>
    <col min="1277" max="1277" width="9.7109375" style="501" customWidth="1"/>
    <col min="1278" max="1278" width="96.28515625" style="501" customWidth="1"/>
    <col min="1279" max="1279" width="8.42578125" style="501" customWidth="1"/>
    <col min="1280" max="1280" width="10.140625" style="501" bestFit="1" customWidth="1"/>
    <col min="1281" max="1281" width="15" style="501" customWidth="1"/>
    <col min="1282" max="1282" width="19.7109375" style="501" customWidth="1"/>
    <col min="1283" max="1283" width="18.85546875" style="501" customWidth="1"/>
    <col min="1284" max="1284" width="15" style="501" customWidth="1"/>
    <col min="1285" max="1285" width="19.7109375" style="501" customWidth="1"/>
    <col min="1286" max="1286" width="13.28515625" style="501" customWidth="1"/>
    <col min="1287" max="1287" width="11.7109375" style="501" bestFit="1" customWidth="1"/>
    <col min="1288" max="1288" width="15.42578125" style="501" bestFit="1" customWidth="1"/>
    <col min="1289" max="1532" width="9.140625" style="501"/>
    <col min="1533" max="1533" width="9.7109375" style="501" customWidth="1"/>
    <col min="1534" max="1534" width="96.28515625" style="501" customWidth="1"/>
    <col min="1535" max="1535" width="8.42578125" style="501" customWidth="1"/>
    <col min="1536" max="1536" width="10.140625" style="501" bestFit="1" customWidth="1"/>
    <col min="1537" max="1537" width="15" style="501" customWidth="1"/>
    <col min="1538" max="1538" width="19.7109375" style="501" customWidth="1"/>
    <col min="1539" max="1539" width="18.85546875" style="501" customWidth="1"/>
    <col min="1540" max="1540" width="15" style="501" customWidth="1"/>
    <col min="1541" max="1541" width="19.7109375" style="501" customWidth="1"/>
    <col min="1542" max="1542" width="13.28515625" style="501" customWidth="1"/>
    <col min="1543" max="1543" width="11.7109375" style="501" bestFit="1" customWidth="1"/>
    <col min="1544" max="1544" width="15.42578125" style="501" bestFit="1" customWidth="1"/>
    <col min="1545" max="1788" width="9.140625" style="501"/>
    <col min="1789" max="1789" width="9.7109375" style="501" customWidth="1"/>
    <col min="1790" max="1790" width="96.28515625" style="501" customWidth="1"/>
    <col min="1791" max="1791" width="8.42578125" style="501" customWidth="1"/>
    <col min="1792" max="1792" width="10.140625" style="501" bestFit="1" customWidth="1"/>
    <col min="1793" max="1793" width="15" style="501" customWidth="1"/>
    <col min="1794" max="1794" width="19.7109375" style="501" customWidth="1"/>
    <col min="1795" max="1795" width="18.85546875" style="501" customWidth="1"/>
    <col min="1796" max="1796" width="15" style="501" customWidth="1"/>
    <col min="1797" max="1797" width="19.7109375" style="501" customWidth="1"/>
    <col min="1798" max="1798" width="13.28515625" style="501" customWidth="1"/>
    <col min="1799" max="1799" width="11.7109375" style="501" bestFit="1" customWidth="1"/>
    <col min="1800" max="1800" width="15.42578125" style="501" bestFit="1" customWidth="1"/>
    <col min="1801" max="2044" width="9.140625" style="501"/>
    <col min="2045" max="2045" width="9.7109375" style="501" customWidth="1"/>
    <col min="2046" max="2046" width="96.28515625" style="501" customWidth="1"/>
    <col min="2047" max="2047" width="8.42578125" style="501" customWidth="1"/>
    <col min="2048" max="2048" width="10.140625" style="501" bestFit="1" customWidth="1"/>
    <col min="2049" max="2049" width="15" style="501" customWidth="1"/>
    <col min="2050" max="2050" width="19.7109375" style="501" customWidth="1"/>
    <col min="2051" max="2051" width="18.85546875" style="501" customWidth="1"/>
    <col min="2052" max="2052" width="15" style="501" customWidth="1"/>
    <col min="2053" max="2053" width="19.7109375" style="501" customWidth="1"/>
    <col min="2054" max="2054" width="13.28515625" style="501" customWidth="1"/>
    <col min="2055" max="2055" width="11.7109375" style="501" bestFit="1" customWidth="1"/>
    <col min="2056" max="2056" width="15.42578125" style="501" bestFit="1" customWidth="1"/>
    <col min="2057" max="2300" width="9.140625" style="501"/>
    <col min="2301" max="2301" width="9.7109375" style="501" customWidth="1"/>
    <col min="2302" max="2302" width="96.28515625" style="501" customWidth="1"/>
    <col min="2303" max="2303" width="8.42578125" style="501" customWidth="1"/>
    <col min="2304" max="2304" width="10.140625" style="501" bestFit="1" customWidth="1"/>
    <col min="2305" max="2305" width="15" style="501" customWidth="1"/>
    <col min="2306" max="2306" width="19.7109375" style="501" customWidth="1"/>
    <col min="2307" max="2307" width="18.85546875" style="501" customWidth="1"/>
    <col min="2308" max="2308" width="15" style="501" customWidth="1"/>
    <col min="2309" max="2309" width="19.7109375" style="501" customWidth="1"/>
    <col min="2310" max="2310" width="13.28515625" style="501" customWidth="1"/>
    <col min="2311" max="2311" width="11.7109375" style="501" bestFit="1" customWidth="1"/>
    <col min="2312" max="2312" width="15.42578125" style="501" bestFit="1" customWidth="1"/>
    <col min="2313" max="2556" width="9.140625" style="501"/>
    <col min="2557" max="2557" width="9.7109375" style="501" customWidth="1"/>
    <col min="2558" max="2558" width="96.28515625" style="501" customWidth="1"/>
    <col min="2559" max="2559" width="8.42578125" style="501" customWidth="1"/>
    <col min="2560" max="2560" width="10.140625" style="501" bestFit="1" customWidth="1"/>
    <col min="2561" max="2561" width="15" style="501" customWidth="1"/>
    <col min="2562" max="2562" width="19.7109375" style="501" customWidth="1"/>
    <col min="2563" max="2563" width="18.85546875" style="501" customWidth="1"/>
    <col min="2564" max="2564" width="15" style="501" customWidth="1"/>
    <col min="2565" max="2565" width="19.7109375" style="501" customWidth="1"/>
    <col min="2566" max="2566" width="13.28515625" style="501" customWidth="1"/>
    <col min="2567" max="2567" width="11.7109375" style="501" bestFit="1" customWidth="1"/>
    <col min="2568" max="2568" width="15.42578125" style="501" bestFit="1" customWidth="1"/>
    <col min="2569" max="2812" width="9.140625" style="501"/>
    <col min="2813" max="2813" width="9.7109375" style="501" customWidth="1"/>
    <col min="2814" max="2814" width="96.28515625" style="501" customWidth="1"/>
    <col min="2815" max="2815" width="8.42578125" style="501" customWidth="1"/>
    <col min="2816" max="2816" width="10.140625" style="501" bestFit="1" customWidth="1"/>
    <col min="2817" max="2817" width="15" style="501" customWidth="1"/>
    <col min="2818" max="2818" width="19.7109375" style="501" customWidth="1"/>
    <col min="2819" max="2819" width="18.85546875" style="501" customWidth="1"/>
    <col min="2820" max="2820" width="15" style="501" customWidth="1"/>
    <col min="2821" max="2821" width="19.7109375" style="501" customWidth="1"/>
    <col min="2822" max="2822" width="13.28515625" style="501" customWidth="1"/>
    <col min="2823" max="2823" width="11.7109375" style="501" bestFit="1" customWidth="1"/>
    <col min="2824" max="2824" width="15.42578125" style="501" bestFit="1" customWidth="1"/>
    <col min="2825" max="3068" width="9.140625" style="501"/>
    <col min="3069" max="3069" width="9.7109375" style="501" customWidth="1"/>
    <col min="3070" max="3070" width="96.28515625" style="501" customWidth="1"/>
    <col min="3071" max="3071" width="8.42578125" style="501" customWidth="1"/>
    <col min="3072" max="3072" width="10.140625" style="501" bestFit="1" customWidth="1"/>
    <col min="3073" max="3073" width="15" style="501" customWidth="1"/>
    <col min="3074" max="3074" width="19.7109375" style="501" customWidth="1"/>
    <col min="3075" max="3075" width="18.85546875" style="501" customWidth="1"/>
    <col min="3076" max="3076" width="15" style="501" customWidth="1"/>
    <col min="3077" max="3077" width="19.7109375" style="501" customWidth="1"/>
    <col min="3078" max="3078" width="13.28515625" style="501" customWidth="1"/>
    <col min="3079" max="3079" width="11.7109375" style="501" bestFit="1" customWidth="1"/>
    <col min="3080" max="3080" width="15.42578125" style="501" bestFit="1" customWidth="1"/>
    <col min="3081" max="3324" width="9.140625" style="501"/>
    <col min="3325" max="3325" width="9.7109375" style="501" customWidth="1"/>
    <col min="3326" max="3326" width="96.28515625" style="501" customWidth="1"/>
    <col min="3327" max="3327" width="8.42578125" style="501" customWidth="1"/>
    <col min="3328" max="3328" width="10.140625" style="501" bestFit="1" customWidth="1"/>
    <col min="3329" max="3329" width="15" style="501" customWidth="1"/>
    <col min="3330" max="3330" width="19.7109375" style="501" customWidth="1"/>
    <col min="3331" max="3331" width="18.85546875" style="501" customWidth="1"/>
    <col min="3332" max="3332" width="15" style="501" customWidth="1"/>
    <col min="3333" max="3333" width="19.7109375" style="501" customWidth="1"/>
    <col min="3334" max="3334" width="13.28515625" style="501" customWidth="1"/>
    <col min="3335" max="3335" width="11.7109375" style="501" bestFit="1" customWidth="1"/>
    <col min="3336" max="3336" width="15.42578125" style="501" bestFit="1" customWidth="1"/>
    <col min="3337" max="3580" width="9.140625" style="501"/>
    <col min="3581" max="3581" width="9.7109375" style="501" customWidth="1"/>
    <col min="3582" max="3582" width="96.28515625" style="501" customWidth="1"/>
    <col min="3583" max="3583" width="8.42578125" style="501" customWidth="1"/>
    <col min="3584" max="3584" width="10.140625" style="501" bestFit="1" customWidth="1"/>
    <col min="3585" max="3585" width="15" style="501" customWidth="1"/>
    <col min="3586" max="3586" width="19.7109375" style="501" customWidth="1"/>
    <col min="3587" max="3587" width="18.85546875" style="501" customWidth="1"/>
    <col min="3588" max="3588" width="15" style="501" customWidth="1"/>
    <col min="3589" max="3589" width="19.7109375" style="501" customWidth="1"/>
    <col min="3590" max="3590" width="13.28515625" style="501" customWidth="1"/>
    <col min="3591" max="3591" width="11.7109375" style="501" bestFit="1" customWidth="1"/>
    <col min="3592" max="3592" width="15.42578125" style="501" bestFit="1" customWidth="1"/>
    <col min="3593" max="3836" width="9.140625" style="501"/>
    <col min="3837" max="3837" width="9.7109375" style="501" customWidth="1"/>
    <col min="3838" max="3838" width="96.28515625" style="501" customWidth="1"/>
    <col min="3839" max="3839" width="8.42578125" style="501" customWidth="1"/>
    <col min="3840" max="3840" width="10.140625" style="501" bestFit="1" customWidth="1"/>
    <col min="3841" max="3841" width="15" style="501" customWidth="1"/>
    <col min="3842" max="3842" width="19.7109375" style="501" customWidth="1"/>
    <col min="3843" max="3843" width="18.85546875" style="501" customWidth="1"/>
    <col min="3844" max="3844" width="15" style="501" customWidth="1"/>
    <col min="3845" max="3845" width="19.7109375" style="501" customWidth="1"/>
    <col min="3846" max="3846" width="13.28515625" style="501" customWidth="1"/>
    <col min="3847" max="3847" width="11.7109375" style="501" bestFit="1" customWidth="1"/>
    <col min="3848" max="3848" width="15.42578125" style="501" bestFit="1" customWidth="1"/>
    <col min="3849" max="4092" width="9.140625" style="501"/>
    <col min="4093" max="4093" width="9.7109375" style="501" customWidth="1"/>
    <col min="4094" max="4094" width="96.28515625" style="501" customWidth="1"/>
    <col min="4095" max="4095" width="8.42578125" style="501" customWidth="1"/>
    <col min="4096" max="4096" width="10.140625" style="501" bestFit="1" customWidth="1"/>
    <col min="4097" max="4097" width="15" style="501" customWidth="1"/>
    <col min="4098" max="4098" width="19.7109375" style="501" customWidth="1"/>
    <col min="4099" max="4099" width="18.85546875" style="501" customWidth="1"/>
    <col min="4100" max="4100" width="15" style="501" customWidth="1"/>
    <col min="4101" max="4101" width="19.7109375" style="501" customWidth="1"/>
    <col min="4102" max="4102" width="13.28515625" style="501" customWidth="1"/>
    <col min="4103" max="4103" width="11.7109375" style="501" bestFit="1" customWidth="1"/>
    <col min="4104" max="4104" width="15.42578125" style="501" bestFit="1" customWidth="1"/>
    <col min="4105" max="4348" width="9.140625" style="501"/>
    <col min="4349" max="4349" width="9.7109375" style="501" customWidth="1"/>
    <col min="4350" max="4350" width="96.28515625" style="501" customWidth="1"/>
    <col min="4351" max="4351" width="8.42578125" style="501" customWidth="1"/>
    <col min="4352" max="4352" width="10.140625" style="501" bestFit="1" customWidth="1"/>
    <col min="4353" max="4353" width="15" style="501" customWidth="1"/>
    <col min="4354" max="4354" width="19.7109375" style="501" customWidth="1"/>
    <col min="4355" max="4355" width="18.85546875" style="501" customWidth="1"/>
    <col min="4356" max="4356" width="15" style="501" customWidth="1"/>
    <col min="4357" max="4357" width="19.7109375" style="501" customWidth="1"/>
    <col min="4358" max="4358" width="13.28515625" style="501" customWidth="1"/>
    <col min="4359" max="4359" width="11.7109375" style="501" bestFit="1" customWidth="1"/>
    <col min="4360" max="4360" width="15.42578125" style="501" bestFit="1" customWidth="1"/>
    <col min="4361" max="4604" width="9.140625" style="501"/>
    <col min="4605" max="4605" width="9.7109375" style="501" customWidth="1"/>
    <col min="4606" max="4606" width="96.28515625" style="501" customWidth="1"/>
    <col min="4607" max="4607" width="8.42578125" style="501" customWidth="1"/>
    <col min="4608" max="4608" width="10.140625" style="501" bestFit="1" customWidth="1"/>
    <col min="4609" max="4609" width="15" style="501" customWidth="1"/>
    <col min="4610" max="4610" width="19.7109375" style="501" customWidth="1"/>
    <col min="4611" max="4611" width="18.85546875" style="501" customWidth="1"/>
    <col min="4612" max="4612" width="15" style="501" customWidth="1"/>
    <col min="4613" max="4613" width="19.7109375" style="501" customWidth="1"/>
    <col min="4614" max="4614" width="13.28515625" style="501" customWidth="1"/>
    <col min="4615" max="4615" width="11.7109375" style="501" bestFit="1" customWidth="1"/>
    <col min="4616" max="4616" width="15.42578125" style="501" bestFit="1" customWidth="1"/>
    <col min="4617" max="4860" width="9.140625" style="501"/>
    <col min="4861" max="4861" width="9.7109375" style="501" customWidth="1"/>
    <col min="4862" max="4862" width="96.28515625" style="501" customWidth="1"/>
    <col min="4863" max="4863" width="8.42578125" style="501" customWidth="1"/>
    <col min="4864" max="4864" width="10.140625" style="501" bestFit="1" customWidth="1"/>
    <col min="4865" max="4865" width="15" style="501" customWidth="1"/>
    <col min="4866" max="4866" width="19.7109375" style="501" customWidth="1"/>
    <col min="4867" max="4867" width="18.85546875" style="501" customWidth="1"/>
    <col min="4868" max="4868" width="15" style="501" customWidth="1"/>
    <col min="4869" max="4869" width="19.7109375" style="501" customWidth="1"/>
    <col min="4870" max="4870" width="13.28515625" style="501" customWidth="1"/>
    <col min="4871" max="4871" width="11.7109375" style="501" bestFit="1" customWidth="1"/>
    <col min="4872" max="4872" width="15.42578125" style="501" bestFit="1" customWidth="1"/>
    <col min="4873" max="5116" width="9.140625" style="501"/>
    <col min="5117" max="5117" width="9.7109375" style="501" customWidth="1"/>
    <col min="5118" max="5118" width="96.28515625" style="501" customWidth="1"/>
    <col min="5119" max="5119" width="8.42578125" style="501" customWidth="1"/>
    <col min="5120" max="5120" width="10.140625" style="501" bestFit="1" customWidth="1"/>
    <col min="5121" max="5121" width="15" style="501" customWidth="1"/>
    <col min="5122" max="5122" width="19.7109375" style="501" customWidth="1"/>
    <col min="5123" max="5123" width="18.85546875" style="501" customWidth="1"/>
    <col min="5124" max="5124" width="15" style="501" customWidth="1"/>
    <col min="5125" max="5125" width="19.7109375" style="501" customWidth="1"/>
    <col min="5126" max="5126" width="13.28515625" style="501" customWidth="1"/>
    <col min="5127" max="5127" width="11.7109375" style="501" bestFit="1" customWidth="1"/>
    <col min="5128" max="5128" width="15.42578125" style="501" bestFit="1" customWidth="1"/>
    <col min="5129" max="5372" width="9.140625" style="501"/>
    <col min="5373" max="5373" width="9.7109375" style="501" customWidth="1"/>
    <col min="5374" max="5374" width="96.28515625" style="501" customWidth="1"/>
    <col min="5375" max="5375" width="8.42578125" style="501" customWidth="1"/>
    <col min="5376" max="5376" width="10.140625" style="501" bestFit="1" customWidth="1"/>
    <col min="5377" max="5377" width="15" style="501" customWidth="1"/>
    <col min="5378" max="5378" width="19.7109375" style="501" customWidth="1"/>
    <col min="5379" max="5379" width="18.85546875" style="501" customWidth="1"/>
    <col min="5380" max="5380" width="15" style="501" customWidth="1"/>
    <col min="5381" max="5381" width="19.7109375" style="501" customWidth="1"/>
    <col min="5382" max="5382" width="13.28515625" style="501" customWidth="1"/>
    <col min="5383" max="5383" width="11.7109375" style="501" bestFit="1" customWidth="1"/>
    <col min="5384" max="5384" width="15.42578125" style="501" bestFit="1" customWidth="1"/>
    <col min="5385" max="5628" width="9.140625" style="501"/>
    <col min="5629" max="5629" width="9.7109375" style="501" customWidth="1"/>
    <col min="5630" max="5630" width="96.28515625" style="501" customWidth="1"/>
    <col min="5631" max="5631" width="8.42578125" style="501" customWidth="1"/>
    <col min="5632" max="5632" width="10.140625" style="501" bestFit="1" customWidth="1"/>
    <col min="5633" max="5633" width="15" style="501" customWidth="1"/>
    <col min="5634" max="5634" width="19.7109375" style="501" customWidth="1"/>
    <col min="5635" max="5635" width="18.85546875" style="501" customWidth="1"/>
    <col min="5636" max="5636" width="15" style="501" customWidth="1"/>
    <col min="5637" max="5637" width="19.7109375" style="501" customWidth="1"/>
    <col min="5638" max="5638" width="13.28515625" style="501" customWidth="1"/>
    <col min="5639" max="5639" width="11.7109375" style="501" bestFit="1" customWidth="1"/>
    <col min="5640" max="5640" width="15.42578125" style="501" bestFit="1" customWidth="1"/>
    <col min="5641" max="5884" width="9.140625" style="501"/>
    <col min="5885" max="5885" width="9.7109375" style="501" customWidth="1"/>
    <col min="5886" max="5886" width="96.28515625" style="501" customWidth="1"/>
    <col min="5887" max="5887" width="8.42578125" style="501" customWidth="1"/>
    <col min="5888" max="5888" width="10.140625" style="501" bestFit="1" customWidth="1"/>
    <col min="5889" max="5889" width="15" style="501" customWidth="1"/>
    <col min="5890" max="5890" width="19.7109375" style="501" customWidth="1"/>
    <col min="5891" max="5891" width="18.85546875" style="501" customWidth="1"/>
    <col min="5892" max="5892" width="15" style="501" customWidth="1"/>
    <col min="5893" max="5893" width="19.7109375" style="501" customWidth="1"/>
    <col min="5894" max="5894" width="13.28515625" style="501" customWidth="1"/>
    <col min="5895" max="5895" width="11.7109375" style="501" bestFit="1" customWidth="1"/>
    <col min="5896" max="5896" width="15.42578125" style="501" bestFit="1" customWidth="1"/>
    <col min="5897" max="6140" width="9.140625" style="501"/>
    <col min="6141" max="6141" width="9.7109375" style="501" customWidth="1"/>
    <col min="6142" max="6142" width="96.28515625" style="501" customWidth="1"/>
    <col min="6143" max="6143" width="8.42578125" style="501" customWidth="1"/>
    <col min="6144" max="6144" width="10.140625" style="501" bestFit="1" customWidth="1"/>
    <col min="6145" max="6145" width="15" style="501" customWidth="1"/>
    <col min="6146" max="6146" width="19.7109375" style="501" customWidth="1"/>
    <col min="6147" max="6147" width="18.85546875" style="501" customWidth="1"/>
    <col min="6148" max="6148" width="15" style="501" customWidth="1"/>
    <col min="6149" max="6149" width="19.7109375" style="501" customWidth="1"/>
    <col min="6150" max="6150" width="13.28515625" style="501" customWidth="1"/>
    <col min="6151" max="6151" width="11.7109375" style="501" bestFit="1" customWidth="1"/>
    <col min="6152" max="6152" width="15.42578125" style="501" bestFit="1" customWidth="1"/>
    <col min="6153" max="6396" width="9.140625" style="501"/>
    <col min="6397" max="6397" width="9.7109375" style="501" customWidth="1"/>
    <col min="6398" max="6398" width="96.28515625" style="501" customWidth="1"/>
    <col min="6399" max="6399" width="8.42578125" style="501" customWidth="1"/>
    <col min="6400" max="6400" width="10.140625" style="501" bestFit="1" customWidth="1"/>
    <col min="6401" max="6401" width="15" style="501" customWidth="1"/>
    <col min="6402" max="6402" width="19.7109375" style="501" customWidth="1"/>
    <col min="6403" max="6403" width="18.85546875" style="501" customWidth="1"/>
    <col min="6404" max="6404" width="15" style="501" customWidth="1"/>
    <col min="6405" max="6405" width="19.7109375" style="501" customWidth="1"/>
    <col min="6406" max="6406" width="13.28515625" style="501" customWidth="1"/>
    <col min="6407" max="6407" width="11.7109375" style="501" bestFit="1" customWidth="1"/>
    <col min="6408" max="6408" width="15.42578125" style="501" bestFit="1" customWidth="1"/>
    <col min="6409" max="6652" width="9.140625" style="501"/>
    <col min="6653" max="6653" width="9.7109375" style="501" customWidth="1"/>
    <col min="6654" max="6654" width="96.28515625" style="501" customWidth="1"/>
    <col min="6655" max="6655" width="8.42578125" style="501" customWidth="1"/>
    <col min="6656" max="6656" width="10.140625" style="501" bestFit="1" customWidth="1"/>
    <col min="6657" max="6657" width="15" style="501" customWidth="1"/>
    <col min="6658" max="6658" width="19.7109375" style="501" customWidth="1"/>
    <col min="6659" max="6659" width="18.85546875" style="501" customWidth="1"/>
    <col min="6660" max="6660" width="15" style="501" customWidth="1"/>
    <col min="6661" max="6661" width="19.7109375" style="501" customWidth="1"/>
    <col min="6662" max="6662" width="13.28515625" style="501" customWidth="1"/>
    <col min="6663" max="6663" width="11.7109375" style="501" bestFit="1" customWidth="1"/>
    <col min="6664" max="6664" width="15.42578125" style="501" bestFit="1" customWidth="1"/>
    <col min="6665" max="6908" width="9.140625" style="501"/>
    <col min="6909" max="6909" width="9.7109375" style="501" customWidth="1"/>
    <col min="6910" max="6910" width="96.28515625" style="501" customWidth="1"/>
    <col min="6911" max="6911" width="8.42578125" style="501" customWidth="1"/>
    <col min="6912" max="6912" width="10.140625" style="501" bestFit="1" customWidth="1"/>
    <col min="6913" max="6913" width="15" style="501" customWidth="1"/>
    <col min="6914" max="6914" width="19.7109375" style="501" customWidth="1"/>
    <col min="6915" max="6915" width="18.85546875" style="501" customWidth="1"/>
    <col min="6916" max="6916" width="15" style="501" customWidth="1"/>
    <col min="6917" max="6917" width="19.7109375" style="501" customWidth="1"/>
    <col min="6918" max="6918" width="13.28515625" style="501" customWidth="1"/>
    <col min="6919" max="6919" width="11.7109375" style="501" bestFit="1" customWidth="1"/>
    <col min="6920" max="6920" width="15.42578125" style="501" bestFit="1" customWidth="1"/>
    <col min="6921" max="7164" width="9.140625" style="501"/>
    <col min="7165" max="7165" width="9.7109375" style="501" customWidth="1"/>
    <col min="7166" max="7166" width="96.28515625" style="501" customWidth="1"/>
    <col min="7167" max="7167" width="8.42578125" style="501" customWidth="1"/>
    <col min="7168" max="7168" width="10.140625" style="501" bestFit="1" customWidth="1"/>
    <col min="7169" max="7169" width="15" style="501" customWidth="1"/>
    <col min="7170" max="7170" width="19.7109375" style="501" customWidth="1"/>
    <col min="7171" max="7171" width="18.85546875" style="501" customWidth="1"/>
    <col min="7172" max="7172" width="15" style="501" customWidth="1"/>
    <col min="7173" max="7173" width="19.7109375" style="501" customWidth="1"/>
    <col min="7174" max="7174" width="13.28515625" style="501" customWidth="1"/>
    <col min="7175" max="7175" width="11.7109375" style="501" bestFit="1" customWidth="1"/>
    <col min="7176" max="7176" width="15.42578125" style="501" bestFit="1" customWidth="1"/>
    <col min="7177" max="7420" width="9.140625" style="501"/>
    <col min="7421" max="7421" width="9.7109375" style="501" customWidth="1"/>
    <col min="7422" max="7422" width="96.28515625" style="501" customWidth="1"/>
    <col min="7423" max="7423" width="8.42578125" style="501" customWidth="1"/>
    <col min="7424" max="7424" width="10.140625" style="501" bestFit="1" customWidth="1"/>
    <col min="7425" max="7425" width="15" style="501" customWidth="1"/>
    <col min="7426" max="7426" width="19.7109375" style="501" customWidth="1"/>
    <col min="7427" max="7427" width="18.85546875" style="501" customWidth="1"/>
    <col min="7428" max="7428" width="15" style="501" customWidth="1"/>
    <col min="7429" max="7429" width="19.7109375" style="501" customWidth="1"/>
    <col min="7430" max="7430" width="13.28515625" style="501" customWidth="1"/>
    <col min="7431" max="7431" width="11.7109375" style="501" bestFit="1" customWidth="1"/>
    <col min="7432" max="7432" width="15.42578125" style="501" bestFit="1" customWidth="1"/>
    <col min="7433" max="7676" width="9.140625" style="501"/>
    <col min="7677" max="7677" width="9.7109375" style="501" customWidth="1"/>
    <col min="7678" max="7678" width="96.28515625" style="501" customWidth="1"/>
    <col min="7679" max="7679" width="8.42578125" style="501" customWidth="1"/>
    <col min="7680" max="7680" width="10.140625" style="501" bestFit="1" customWidth="1"/>
    <col min="7681" max="7681" width="15" style="501" customWidth="1"/>
    <col min="7682" max="7682" width="19.7109375" style="501" customWidth="1"/>
    <col min="7683" max="7683" width="18.85546875" style="501" customWidth="1"/>
    <col min="7684" max="7684" width="15" style="501" customWidth="1"/>
    <col min="7685" max="7685" width="19.7109375" style="501" customWidth="1"/>
    <col min="7686" max="7686" width="13.28515625" style="501" customWidth="1"/>
    <col min="7687" max="7687" width="11.7109375" style="501" bestFit="1" customWidth="1"/>
    <col min="7688" max="7688" width="15.42578125" style="501" bestFit="1" customWidth="1"/>
    <col min="7689" max="7932" width="9.140625" style="501"/>
    <col min="7933" max="7933" width="9.7109375" style="501" customWidth="1"/>
    <col min="7934" max="7934" width="96.28515625" style="501" customWidth="1"/>
    <col min="7935" max="7935" width="8.42578125" style="501" customWidth="1"/>
    <col min="7936" max="7936" width="10.140625" style="501" bestFit="1" customWidth="1"/>
    <col min="7937" max="7937" width="15" style="501" customWidth="1"/>
    <col min="7938" max="7938" width="19.7109375" style="501" customWidth="1"/>
    <col min="7939" max="7939" width="18.85546875" style="501" customWidth="1"/>
    <col min="7940" max="7940" width="15" style="501" customWidth="1"/>
    <col min="7941" max="7941" width="19.7109375" style="501" customWidth="1"/>
    <col min="7942" max="7942" width="13.28515625" style="501" customWidth="1"/>
    <col min="7943" max="7943" width="11.7109375" style="501" bestFit="1" customWidth="1"/>
    <col min="7944" max="7944" width="15.42578125" style="501" bestFit="1" customWidth="1"/>
    <col min="7945" max="8188" width="9.140625" style="501"/>
    <col min="8189" max="8189" width="9.7109375" style="501" customWidth="1"/>
    <col min="8190" max="8190" width="96.28515625" style="501" customWidth="1"/>
    <col min="8191" max="8191" width="8.42578125" style="501" customWidth="1"/>
    <col min="8192" max="8192" width="10.140625" style="501" bestFit="1" customWidth="1"/>
    <col min="8193" max="8193" width="15" style="501" customWidth="1"/>
    <col min="8194" max="8194" width="19.7109375" style="501" customWidth="1"/>
    <col min="8195" max="8195" width="18.85546875" style="501" customWidth="1"/>
    <col min="8196" max="8196" width="15" style="501" customWidth="1"/>
    <col min="8197" max="8197" width="19.7109375" style="501" customWidth="1"/>
    <col min="8198" max="8198" width="13.28515625" style="501" customWidth="1"/>
    <col min="8199" max="8199" width="11.7109375" style="501" bestFit="1" customWidth="1"/>
    <col min="8200" max="8200" width="15.42578125" style="501" bestFit="1" customWidth="1"/>
    <col min="8201" max="8444" width="9.140625" style="501"/>
    <col min="8445" max="8445" width="9.7109375" style="501" customWidth="1"/>
    <col min="8446" max="8446" width="96.28515625" style="501" customWidth="1"/>
    <col min="8447" max="8447" width="8.42578125" style="501" customWidth="1"/>
    <col min="8448" max="8448" width="10.140625" style="501" bestFit="1" customWidth="1"/>
    <col min="8449" max="8449" width="15" style="501" customWidth="1"/>
    <col min="8450" max="8450" width="19.7109375" style="501" customWidth="1"/>
    <col min="8451" max="8451" width="18.85546875" style="501" customWidth="1"/>
    <col min="8452" max="8452" width="15" style="501" customWidth="1"/>
    <col min="8453" max="8453" width="19.7109375" style="501" customWidth="1"/>
    <col min="8454" max="8454" width="13.28515625" style="501" customWidth="1"/>
    <col min="8455" max="8455" width="11.7109375" style="501" bestFit="1" customWidth="1"/>
    <col min="8456" max="8456" width="15.42578125" style="501" bestFit="1" customWidth="1"/>
    <col min="8457" max="8700" width="9.140625" style="501"/>
    <col min="8701" max="8701" width="9.7109375" style="501" customWidth="1"/>
    <col min="8702" max="8702" width="96.28515625" style="501" customWidth="1"/>
    <col min="8703" max="8703" width="8.42578125" style="501" customWidth="1"/>
    <col min="8704" max="8704" width="10.140625" style="501" bestFit="1" customWidth="1"/>
    <col min="8705" max="8705" width="15" style="501" customWidth="1"/>
    <col min="8706" max="8706" width="19.7109375" style="501" customWidth="1"/>
    <col min="8707" max="8707" width="18.85546875" style="501" customWidth="1"/>
    <col min="8708" max="8708" width="15" style="501" customWidth="1"/>
    <col min="8709" max="8709" width="19.7109375" style="501" customWidth="1"/>
    <col min="8710" max="8710" width="13.28515625" style="501" customWidth="1"/>
    <col min="8711" max="8711" width="11.7109375" style="501" bestFit="1" customWidth="1"/>
    <col min="8712" max="8712" width="15.42578125" style="501" bestFit="1" customWidth="1"/>
    <col min="8713" max="8956" width="9.140625" style="501"/>
    <col min="8957" max="8957" width="9.7109375" style="501" customWidth="1"/>
    <col min="8958" max="8958" width="96.28515625" style="501" customWidth="1"/>
    <col min="8959" max="8959" width="8.42578125" style="501" customWidth="1"/>
    <col min="8960" max="8960" width="10.140625" style="501" bestFit="1" customWidth="1"/>
    <col min="8961" max="8961" width="15" style="501" customWidth="1"/>
    <col min="8962" max="8962" width="19.7109375" style="501" customWidth="1"/>
    <col min="8963" max="8963" width="18.85546875" style="501" customWidth="1"/>
    <col min="8964" max="8964" width="15" style="501" customWidth="1"/>
    <col min="8965" max="8965" width="19.7109375" style="501" customWidth="1"/>
    <col min="8966" max="8966" width="13.28515625" style="501" customWidth="1"/>
    <col min="8967" max="8967" width="11.7109375" style="501" bestFit="1" customWidth="1"/>
    <col min="8968" max="8968" width="15.42578125" style="501" bestFit="1" customWidth="1"/>
    <col min="8969" max="9212" width="9.140625" style="501"/>
    <col min="9213" max="9213" width="9.7109375" style="501" customWidth="1"/>
    <col min="9214" max="9214" width="96.28515625" style="501" customWidth="1"/>
    <col min="9215" max="9215" width="8.42578125" style="501" customWidth="1"/>
    <col min="9216" max="9216" width="10.140625" style="501" bestFit="1" customWidth="1"/>
    <col min="9217" max="9217" width="15" style="501" customWidth="1"/>
    <col min="9218" max="9218" width="19.7109375" style="501" customWidth="1"/>
    <col min="9219" max="9219" width="18.85546875" style="501" customWidth="1"/>
    <col min="9220" max="9220" width="15" style="501" customWidth="1"/>
    <col min="9221" max="9221" width="19.7109375" style="501" customWidth="1"/>
    <col min="9222" max="9222" width="13.28515625" style="501" customWidth="1"/>
    <col min="9223" max="9223" width="11.7109375" style="501" bestFit="1" customWidth="1"/>
    <col min="9224" max="9224" width="15.42578125" style="501" bestFit="1" customWidth="1"/>
    <col min="9225" max="9468" width="9.140625" style="501"/>
    <col min="9469" max="9469" width="9.7109375" style="501" customWidth="1"/>
    <col min="9470" max="9470" width="96.28515625" style="501" customWidth="1"/>
    <col min="9471" max="9471" width="8.42578125" style="501" customWidth="1"/>
    <col min="9472" max="9472" width="10.140625" style="501" bestFit="1" customWidth="1"/>
    <col min="9473" max="9473" width="15" style="501" customWidth="1"/>
    <col min="9474" max="9474" width="19.7109375" style="501" customWidth="1"/>
    <col min="9475" max="9475" width="18.85546875" style="501" customWidth="1"/>
    <col min="9476" max="9476" width="15" style="501" customWidth="1"/>
    <col min="9477" max="9477" width="19.7109375" style="501" customWidth="1"/>
    <col min="9478" max="9478" width="13.28515625" style="501" customWidth="1"/>
    <col min="9479" max="9479" width="11.7109375" style="501" bestFit="1" customWidth="1"/>
    <col min="9480" max="9480" width="15.42578125" style="501" bestFit="1" customWidth="1"/>
    <col min="9481" max="9724" width="9.140625" style="501"/>
    <col min="9725" max="9725" width="9.7109375" style="501" customWidth="1"/>
    <col min="9726" max="9726" width="96.28515625" style="501" customWidth="1"/>
    <col min="9727" max="9727" width="8.42578125" style="501" customWidth="1"/>
    <col min="9728" max="9728" width="10.140625" style="501" bestFit="1" customWidth="1"/>
    <col min="9729" max="9729" width="15" style="501" customWidth="1"/>
    <col min="9730" max="9730" width="19.7109375" style="501" customWidth="1"/>
    <col min="9731" max="9731" width="18.85546875" style="501" customWidth="1"/>
    <col min="9732" max="9732" width="15" style="501" customWidth="1"/>
    <col min="9733" max="9733" width="19.7109375" style="501" customWidth="1"/>
    <col min="9734" max="9734" width="13.28515625" style="501" customWidth="1"/>
    <col min="9735" max="9735" width="11.7109375" style="501" bestFit="1" customWidth="1"/>
    <col min="9736" max="9736" width="15.42578125" style="501" bestFit="1" customWidth="1"/>
    <col min="9737" max="9980" width="9.140625" style="501"/>
    <col min="9981" max="9981" width="9.7109375" style="501" customWidth="1"/>
    <col min="9982" max="9982" width="96.28515625" style="501" customWidth="1"/>
    <col min="9983" max="9983" width="8.42578125" style="501" customWidth="1"/>
    <col min="9984" max="9984" width="10.140625" style="501" bestFit="1" customWidth="1"/>
    <col min="9985" max="9985" width="15" style="501" customWidth="1"/>
    <col min="9986" max="9986" width="19.7109375" style="501" customWidth="1"/>
    <col min="9987" max="9987" width="18.85546875" style="501" customWidth="1"/>
    <col min="9988" max="9988" width="15" style="501" customWidth="1"/>
    <col min="9989" max="9989" width="19.7109375" style="501" customWidth="1"/>
    <col min="9990" max="9990" width="13.28515625" style="501" customWidth="1"/>
    <col min="9991" max="9991" width="11.7109375" style="501" bestFit="1" customWidth="1"/>
    <col min="9992" max="9992" width="15.42578125" style="501" bestFit="1" customWidth="1"/>
    <col min="9993" max="10236" width="9.140625" style="501"/>
    <col min="10237" max="10237" width="9.7109375" style="501" customWidth="1"/>
    <col min="10238" max="10238" width="96.28515625" style="501" customWidth="1"/>
    <col min="10239" max="10239" width="8.42578125" style="501" customWidth="1"/>
    <col min="10240" max="10240" width="10.140625" style="501" bestFit="1" customWidth="1"/>
    <col min="10241" max="10241" width="15" style="501" customWidth="1"/>
    <col min="10242" max="10242" width="19.7109375" style="501" customWidth="1"/>
    <col min="10243" max="10243" width="18.85546875" style="501" customWidth="1"/>
    <col min="10244" max="10244" width="15" style="501" customWidth="1"/>
    <col min="10245" max="10245" width="19.7109375" style="501" customWidth="1"/>
    <col min="10246" max="10246" width="13.28515625" style="501" customWidth="1"/>
    <col min="10247" max="10247" width="11.7109375" style="501" bestFit="1" customWidth="1"/>
    <col min="10248" max="10248" width="15.42578125" style="501" bestFit="1" customWidth="1"/>
    <col min="10249" max="10492" width="9.140625" style="501"/>
    <col min="10493" max="10493" width="9.7109375" style="501" customWidth="1"/>
    <col min="10494" max="10494" width="96.28515625" style="501" customWidth="1"/>
    <col min="10495" max="10495" width="8.42578125" style="501" customWidth="1"/>
    <col min="10496" max="10496" width="10.140625" style="501" bestFit="1" customWidth="1"/>
    <col min="10497" max="10497" width="15" style="501" customWidth="1"/>
    <col min="10498" max="10498" width="19.7109375" style="501" customWidth="1"/>
    <col min="10499" max="10499" width="18.85546875" style="501" customWidth="1"/>
    <col min="10500" max="10500" width="15" style="501" customWidth="1"/>
    <col min="10501" max="10501" width="19.7109375" style="501" customWidth="1"/>
    <col min="10502" max="10502" width="13.28515625" style="501" customWidth="1"/>
    <col min="10503" max="10503" width="11.7109375" style="501" bestFit="1" customWidth="1"/>
    <col min="10504" max="10504" width="15.42578125" style="501" bestFit="1" customWidth="1"/>
    <col min="10505" max="10748" width="9.140625" style="501"/>
    <col min="10749" max="10749" width="9.7109375" style="501" customWidth="1"/>
    <col min="10750" max="10750" width="96.28515625" style="501" customWidth="1"/>
    <col min="10751" max="10751" width="8.42578125" style="501" customWidth="1"/>
    <col min="10752" max="10752" width="10.140625" style="501" bestFit="1" customWidth="1"/>
    <col min="10753" max="10753" width="15" style="501" customWidth="1"/>
    <col min="10754" max="10754" width="19.7109375" style="501" customWidth="1"/>
    <col min="10755" max="10755" width="18.85546875" style="501" customWidth="1"/>
    <col min="10756" max="10756" width="15" style="501" customWidth="1"/>
    <col min="10757" max="10757" width="19.7109375" style="501" customWidth="1"/>
    <col min="10758" max="10758" width="13.28515625" style="501" customWidth="1"/>
    <col min="10759" max="10759" width="11.7109375" style="501" bestFit="1" customWidth="1"/>
    <col min="10760" max="10760" width="15.42578125" style="501" bestFit="1" customWidth="1"/>
    <col min="10761" max="11004" width="9.140625" style="501"/>
    <col min="11005" max="11005" width="9.7109375" style="501" customWidth="1"/>
    <col min="11006" max="11006" width="96.28515625" style="501" customWidth="1"/>
    <col min="11007" max="11007" width="8.42578125" style="501" customWidth="1"/>
    <col min="11008" max="11008" width="10.140625" style="501" bestFit="1" customWidth="1"/>
    <col min="11009" max="11009" width="15" style="501" customWidth="1"/>
    <col min="11010" max="11010" width="19.7109375" style="501" customWidth="1"/>
    <col min="11011" max="11011" width="18.85546875" style="501" customWidth="1"/>
    <col min="11012" max="11012" width="15" style="501" customWidth="1"/>
    <col min="11013" max="11013" width="19.7109375" style="501" customWidth="1"/>
    <col min="11014" max="11014" width="13.28515625" style="501" customWidth="1"/>
    <col min="11015" max="11015" width="11.7109375" style="501" bestFit="1" customWidth="1"/>
    <col min="11016" max="11016" width="15.42578125" style="501" bestFit="1" customWidth="1"/>
    <col min="11017" max="11260" width="9.140625" style="501"/>
    <col min="11261" max="11261" width="9.7109375" style="501" customWidth="1"/>
    <col min="11262" max="11262" width="96.28515625" style="501" customWidth="1"/>
    <col min="11263" max="11263" width="8.42578125" style="501" customWidth="1"/>
    <col min="11264" max="11264" width="10.140625" style="501" bestFit="1" customWidth="1"/>
    <col min="11265" max="11265" width="15" style="501" customWidth="1"/>
    <col min="11266" max="11266" width="19.7109375" style="501" customWidth="1"/>
    <col min="11267" max="11267" width="18.85546875" style="501" customWidth="1"/>
    <col min="11268" max="11268" width="15" style="501" customWidth="1"/>
    <col min="11269" max="11269" width="19.7109375" style="501" customWidth="1"/>
    <col min="11270" max="11270" width="13.28515625" style="501" customWidth="1"/>
    <col min="11271" max="11271" width="11.7109375" style="501" bestFit="1" customWidth="1"/>
    <col min="11272" max="11272" width="15.42578125" style="501" bestFit="1" customWidth="1"/>
    <col min="11273" max="11516" width="9.140625" style="501"/>
    <col min="11517" max="11517" width="9.7109375" style="501" customWidth="1"/>
    <col min="11518" max="11518" width="96.28515625" style="501" customWidth="1"/>
    <col min="11519" max="11519" width="8.42578125" style="501" customWidth="1"/>
    <col min="11520" max="11520" width="10.140625" style="501" bestFit="1" customWidth="1"/>
    <col min="11521" max="11521" width="15" style="501" customWidth="1"/>
    <col min="11522" max="11522" width="19.7109375" style="501" customWidth="1"/>
    <col min="11523" max="11523" width="18.85546875" style="501" customWidth="1"/>
    <col min="11524" max="11524" width="15" style="501" customWidth="1"/>
    <col min="11525" max="11525" width="19.7109375" style="501" customWidth="1"/>
    <col min="11526" max="11526" width="13.28515625" style="501" customWidth="1"/>
    <col min="11527" max="11527" width="11.7109375" style="501" bestFit="1" customWidth="1"/>
    <col min="11528" max="11528" width="15.42578125" style="501" bestFit="1" customWidth="1"/>
    <col min="11529" max="11772" width="9.140625" style="501"/>
    <col min="11773" max="11773" width="9.7109375" style="501" customWidth="1"/>
    <col min="11774" max="11774" width="96.28515625" style="501" customWidth="1"/>
    <col min="11775" max="11775" width="8.42578125" style="501" customWidth="1"/>
    <col min="11776" max="11776" width="10.140625" style="501" bestFit="1" customWidth="1"/>
    <col min="11777" max="11777" width="15" style="501" customWidth="1"/>
    <col min="11778" max="11778" width="19.7109375" style="501" customWidth="1"/>
    <col min="11779" max="11779" width="18.85546875" style="501" customWidth="1"/>
    <col min="11780" max="11780" width="15" style="501" customWidth="1"/>
    <col min="11781" max="11781" width="19.7109375" style="501" customWidth="1"/>
    <col min="11782" max="11782" width="13.28515625" style="501" customWidth="1"/>
    <col min="11783" max="11783" width="11.7109375" style="501" bestFit="1" customWidth="1"/>
    <col min="11784" max="11784" width="15.42578125" style="501" bestFit="1" customWidth="1"/>
    <col min="11785" max="12028" width="9.140625" style="501"/>
    <col min="12029" max="12029" width="9.7109375" style="501" customWidth="1"/>
    <col min="12030" max="12030" width="96.28515625" style="501" customWidth="1"/>
    <col min="12031" max="12031" width="8.42578125" style="501" customWidth="1"/>
    <col min="12032" max="12032" width="10.140625" style="501" bestFit="1" customWidth="1"/>
    <col min="12033" max="12033" width="15" style="501" customWidth="1"/>
    <col min="12034" max="12034" width="19.7109375" style="501" customWidth="1"/>
    <col min="12035" max="12035" width="18.85546875" style="501" customWidth="1"/>
    <col min="12036" max="12036" width="15" style="501" customWidth="1"/>
    <col min="12037" max="12037" width="19.7109375" style="501" customWidth="1"/>
    <col min="12038" max="12038" width="13.28515625" style="501" customWidth="1"/>
    <col min="12039" max="12039" width="11.7109375" style="501" bestFit="1" customWidth="1"/>
    <col min="12040" max="12040" width="15.42578125" style="501" bestFit="1" customWidth="1"/>
    <col min="12041" max="12284" width="9.140625" style="501"/>
    <col min="12285" max="12285" width="9.7109375" style="501" customWidth="1"/>
    <col min="12286" max="12286" width="96.28515625" style="501" customWidth="1"/>
    <col min="12287" max="12287" width="8.42578125" style="501" customWidth="1"/>
    <col min="12288" max="12288" width="10.140625" style="501" bestFit="1" customWidth="1"/>
    <col min="12289" max="12289" width="15" style="501" customWidth="1"/>
    <col min="12290" max="12290" width="19.7109375" style="501" customWidth="1"/>
    <col min="12291" max="12291" width="18.85546875" style="501" customWidth="1"/>
    <col min="12292" max="12292" width="15" style="501" customWidth="1"/>
    <col min="12293" max="12293" width="19.7109375" style="501" customWidth="1"/>
    <col min="12294" max="12294" width="13.28515625" style="501" customWidth="1"/>
    <col min="12295" max="12295" width="11.7109375" style="501" bestFit="1" customWidth="1"/>
    <col min="12296" max="12296" width="15.42578125" style="501" bestFit="1" customWidth="1"/>
    <col min="12297" max="12540" width="9.140625" style="501"/>
    <col min="12541" max="12541" width="9.7109375" style="501" customWidth="1"/>
    <col min="12542" max="12542" width="96.28515625" style="501" customWidth="1"/>
    <col min="12543" max="12543" width="8.42578125" style="501" customWidth="1"/>
    <col min="12544" max="12544" width="10.140625" style="501" bestFit="1" customWidth="1"/>
    <col min="12545" max="12545" width="15" style="501" customWidth="1"/>
    <col min="12546" max="12546" width="19.7109375" style="501" customWidth="1"/>
    <col min="12547" max="12547" width="18.85546875" style="501" customWidth="1"/>
    <col min="12548" max="12548" width="15" style="501" customWidth="1"/>
    <col min="12549" max="12549" width="19.7109375" style="501" customWidth="1"/>
    <col min="12550" max="12550" width="13.28515625" style="501" customWidth="1"/>
    <col min="12551" max="12551" width="11.7109375" style="501" bestFit="1" customWidth="1"/>
    <col min="12552" max="12552" width="15.42578125" style="501" bestFit="1" customWidth="1"/>
    <col min="12553" max="12796" width="9.140625" style="501"/>
    <col min="12797" max="12797" width="9.7109375" style="501" customWidth="1"/>
    <col min="12798" max="12798" width="96.28515625" style="501" customWidth="1"/>
    <col min="12799" max="12799" width="8.42578125" style="501" customWidth="1"/>
    <col min="12800" max="12800" width="10.140625" style="501" bestFit="1" customWidth="1"/>
    <col min="12801" max="12801" width="15" style="501" customWidth="1"/>
    <col min="12802" max="12802" width="19.7109375" style="501" customWidth="1"/>
    <col min="12803" max="12803" width="18.85546875" style="501" customWidth="1"/>
    <col min="12804" max="12804" width="15" style="501" customWidth="1"/>
    <col min="12805" max="12805" width="19.7109375" style="501" customWidth="1"/>
    <col min="12806" max="12806" width="13.28515625" style="501" customWidth="1"/>
    <col min="12807" max="12807" width="11.7109375" style="501" bestFit="1" customWidth="1"/>
    <col min="12808" max="12808" width="15.42578125" style="501" bestFit="1" customWidth="1"/>
    <col min="12809" max="13052" width="9.140625" style="501"/>
    <col min="13053" max="13053" width="9.7109375" style="501" customWidth="1"/>
    <col min="13054" max="13054" width="96.28515625" style="501" customWidth="1"/>
    <col min="13055" max="13055" width="8.42578125" style="501" customWidth="1"/>
    <col min="13056" max="13056" width="10.140625" style="501" bestFit="1" customWidth="1"/>
    <col min="13057" max="13057" width="15" style="501" customWidth="1"/>
    <col min="13058" max="13058" width="19.7109375" style="501" customWidth="1"/>
    <col min="13059" max="13059" width="18.85546875" style="501" customWidth="1"/>
    <col min="13060" max="13060" width="15" style="501" customWidth="1"/>
    <col min="13061" max="13061" width="19.7109375" style="501" customWidth="1"/>
    <col min="13062" max="13062" width="13.28515625" style="501" customWidth="1"/>
    <col min="13063" max="13063" width="11.7109375" style="501" bestFit="1" customWidth="1"/>
    <col min="13064" max="13064" width="15.42578125" style="501" bestFit="1" customWidth="1"/>
    <col min="13065" max="13308" width="9.140625" style="501"/>
    <col min="13309" max="13309" width="9.7109375" style="501" customWidth="1"/>
    <col min="13310" max="13310" width="96.28515625" style="501" customWidth="1"/>
    <col min="13311" max="13311" width="8.42578125" style="501" customWidth="1"/>
    <col min="13312" max="13312" width="10.140625" style="501" bestFit="1" customWidth="1"/>
    <col min="13313" max="13313" width="15" style="501" customWidth="1"/>
    <col min="13314" max="13314" width="19.7109375" style="501" customWidth="1"/>
    <col min="13315" max="13315" width="18.85546875" style="501" customWidth="1"/>
    <col min="13316" max="13316" width="15" style="501" customWidth="1"/>
    <col min="13317" max="13317" width="19.7109375" style="501" customWidth="1"/>
    <col min="13318" max="13318" width="13.28515625" style="501" customWidth="1"/>
    <col min="13319" max="13319" width="11.7109375" style="501" bestFit="1" customWidth="1"/>
    <col min="13320" max="13320" width="15.42578125" style="501" bestFit="1" customWidth="1"/>
    <col min="13321" max="13564" width="9.140625" style="501"/>
    <col min="13565" max="13565" width="9.7109375" style="501" customWidth="1"/>
    <col min="13566" max="13566" width="96.28515625" style="501" customWidth="1"/>
    <col min="13567" max="13567" width="8.42578125" style="501" customWidth="1"/>
    <col min="13568" max="13568" width="10.140625" style="501" bestFit="1" customWidth="1"/>
    <col min="13569" max="13569" width="15" style="501" customWidth="1"/>
    <col min="13570" max="13570" width="19.7109375" style="501" customWidth="1"/>
    <col min="13571" max="13571" width="18.85546875" style="501" customWidth="1"/>
    <col min="13572" max="13572" width="15" style="501" customWidth="1"/>
    <col min="13573" max="13573" width="19.7109375" style="501" customWidth="1"/>
    <col min="13574" max="13574" width="13.28515625" style="501" customWidth="1"/>
    <col min="13575" max="13575" width="11.7109375" style="501" bestFit="1" customWidth="1"/>
    <col min="13576" max="13576" width="15.42578125" style="501" bestFit="1" customWidth="1"/>
    <col min="13577" max="13820" width="9.140625" style="501"/>
    <col min="13821" max="13821" width="9.7109375" style="501" customWidth="1"/>
    <col min="13822" max="13822" width="96.28515625" style="501" customWidth="1"/>
    <col min="13823" max="13823" width="8.42578125" style="501" customWidth="1"/>
    <col min="13824" max="13824" width="10.140625" style="501" bestFit="1" customWidth="1"/>
    <col min="13825" max="13825" width="15" style="501" customWidth="1"/>
    <col min="13826" max="13826" width="19.7109375" style="501" customWidth="1"/>
    <col min="13827" max="13827" width="18.85546875" style="501" customWidth="1"/>
    <col min="13828" max="13828" width="15" style="501" customWidth="1"/>
    <col min="13829" max="13829" width="19.7109375" style="501" customWidth="1"/>
    <col min="13830" max="13830" width="13.28515625" style="501" customWidth="1"/>
    <col min="13831" max="13831" width="11.7109375" style="501" bestFit="1" customWidth="1"/>
    <col min="13832" max="13832" width="15.42578125" style="501" bestFit="1" customWidth="1"/>
    <col min="13833" max="14076" width="9.140625" style="501"/>
    <col min="14077" max="14077" width="9.7109375" style="501" customWidth="1"/>
    <col min="14078" max="14078" width="96.28515625" style="501" customWidth="1"/>
    <col min="14079" max="14079" width="8.42578125" style="501" customWidth="1"/>
    <col min="14080" max="14080" width="10.140625" style="501" bestFit="1" customWidth="1"/>
    <col min="14081" max="14081" width="15" style="501" customWidth="1"/>
    <col min="14082" max="14082" width="19.7109375" style="501" customWidth="1"/>
    <col min="14083" max="14083" width="18.85546875" style="501" customWidth="1"/>
    <col min="14084" max="14084" width="15" style="501" customWidth="1"/>
    <col min="14085" max="14085" width="19.7109375" style="501" customWidth="1"/>
    <col min="14086" max="14086" width="13.28515625" style="501" customWidth="1"/>
    <col min="14087" max="14087" width="11.7109375" style="501" bestFit="1" customWidth="1"/>
    <col min="14088" max="14088" width="15.42578125" style="501" bestFit="1" customWidth="1"/>
    <col min="14089" max="14332" width="9.140625" style="501"/>
    <col min="14333" max="14333" width="9.7109375" style="501" customWidth="1"/>
    <col min="14334" max="14334" width="96.28515625" style="501" customWidth="1"/>
    <col min="14335" max="14335" width="8.42578125" style="501" customWidth="1"/>
    <col min="14336" max="14336" width="10.140625" style="501" bestFit="1" customWidth="1"/>
    <col min="14337" max="14337" width="15" style="501" customWidth="1"/>
    <col min="14338" max="14338" width="19.7109375" style="501" customWidth="1"/>
    <col min="14339" max="14339" width="18.85546875" style="501" customWidth="1"/>
    <col min="14340" max="14340" width="15" style="501" customWidth="1"/>
    <col min="14341" max="14341" width="19.7109375" style="501" customWidth="1"/>
    <col min="14342" max="14342" width="13.28515625" style="501" customWidth="1"/>
    <col min="14343" max="14343" width="11.7109375" style="501" bestFit="1" customWidth="1"/>
    <col min="14344" max="14344" width="15.42578125" style="501" bestFit="1" customWidth="1"/>
    <col min="14345" max="14588" width="9.140625" style="501"/>
    <col min="14589" max="14589" width="9.7109375" style="501" customWidth="1"/>
    <col min="14590" max="14590" width="96.28515625" style="501" customWidth="1"/>
    <col min="14591" max="14591" width="8.42578125" style="501" customWidth="1"/>
    <col min="14592" max="14592" width="10.140625" style="501" bestFit="1" customWidth="1"/>
    <col min="14593" max="14593" width="15" style="501" customWidth="1"/>
    <col min="14594" max="14594" width="19.7109375" style="501" customWidth="1"/>
    <col min="14595" max="14595" width="18.85546875" style="501" customWidth="1"/>
    <col min="14596" max="14596" width="15" style="501" customWidth="1"/>
    <col min="14597" max="14597" width="19.7109375" style="501" customWidth="1"/>
    <col min="14598" max="14598" width="13.28515625" style="501" customWidth="1"/>
    <col min="14599" max="14599" width="11.7109375" style="501" bestFit="1" customWidth="1"/>
    <col min="14600" max="14600" width="15.42578125" style="501" bestFit="1" customWidth="1"/>
    <col min="14601" max="14844" width="9.140625" style="501"/>
    <col min="14845" max="14845" width="9.7109375" style="501" customWidth="1"/>
    <col min="14846" max="14846" width="96.28515625" style="501" customWidth="1"/>
    <col min="14847" max="14847" width="8.42578125" style="501" customWidth="1"/>
    <col min="14848" max="14848" width="10.140625" style="501" bestFit="1" customWidth="1"/>
    <col min="14849" max="14849" width="15" style="501" customWidth="1"/>
    <col min="14850" max="14850" width="19.7109375" style="501" customWidth="1"/>
    <col min="14851" max="14851" width="18.85546875" style="501" customWidth="1"/>
    <col min="14852" max="14852" width="15" style="501" customWidth="1"/>
    <col min="14853" max="14853" width="19.7109375" style="501" customWidth="1"/>
    <col min="14854" max="14854" width="13.28515625" style="501" customWidth="1"/>
    <col min="14855" max="14855" width="11.7109375" style="501" bestFit="1" customWidth="1"/>
    <col min="14856" max="14856" width="15.42578125" style="501" bestFit="1" customWidth="1"/>
    <col min="14857" max="15100" width="9.140625" style="501"/>
    <col min="15101" max="15101" width="9.7109375" style="501" customWidth="1"/>
    <col min="15102" max="15102" width="96.28515625" style="501" customWidth="1"/>
    <col min="15103" max="15103" width="8.42578125" style="501" customWidth="1"/>
    <col min="15104" max="15104" width="10.140625" style="501" bestFit="1" customWidth="1"/>
    <col min="15105" max="15105" width="15" style="501" customWidth="1"/>
    <col min="15106" max="15106" width="19.7109375" style="501" customWidth="1"/>
    <col min="15107" max="15107" width="18.85546875" style="501" customWidth="1"/>
    <col min="15108" max="15108" width="15" style="501" customWidth="1"/>
    <col min="15109" max="15109" width="19.7109375" style="501" customWidth="1"/>
    <col min="15110" max="15110" width="13.28515625" style="501" customWidth="1"/>
    <col min="15111" max="15111" width="11.7109375" style="501" bestFit="1" customWidth="1"/>
    <col min="15112" max="15112" width="15.42578125" style="501" bestFit="1" customWidth="1"/>
    <col min="15113" max="15356" width="9.140625" style="501"/>
    <col min="15357" max="15357" width="9.7109375" style="501" customWidth="1"/>
    <col min="15358" max="15358" width="96.28515625" style="501" customWidth="1"/>
    <col min="15359" max="15359" width="8.42578125" style="501" customWidth="1"/>
    <col min="15360" max="15360" width="10.140625" style="501" bestFit="1" customWidth="1"/>
    <col min="15361" max="15361" width="15" style="501" customWidth="1"/>
    <col min="15362" max="15362" width="19.7109375" style="501" customWidth="1"/>
    <col min="15363" max="15363" width="18.85546875" style="501" customWidth="1"/>
    <col min="15364" max="15364" width="15" style="501" customWidth="1"/>
    <col min="15365" max="15365" width="19.7109375" style="501" customWidth="1"/>
    <col min="15366" max="15366" width="13.28515625" style="501" customWidth="1"/>
    <col min="15367" max="15367" width="11.7109375" style="501" bestFit="1" customWidth="1"/>
    <col min="15368" max="15368" width="15.42578125" style="501" bestFit="1" customWidth="1"/>
    <col min="15369" max="15612" width="9.140625" style="501"/>
    <col min="15613" max="15613" width="9.7109375" style="501" customWidth="1"/>
    <col min="15614" max="15614" width="96.28515625" style="501" customWidth="1"/>
    <col min="15615" max="15615" width="8.42578125" style="501" customWidth="1"/>
    <col min="15616" max="15616" width="10.140625" style="501" bestFit="1" customWidth="1"/>
    <col min="15617" max="15617" width="15" style="501" customWidth="1"/>
    <col min="15618" max="15618" width="19.7109375" style="501" customWidth="1"/>
    <col min="15619" max="15619" width="18.85546875" style="501" customWidth="1"/>
    <col min="15620" max="15620" width="15" style="501" customWidth="1"/>
    <col min="15621" max="15621" width="19.7109375" style="501" customWidth="1"/>
    <col min="15622" max="15622" width="13.28515625" style="501" customWidth="1"/>
    <col min="15623" max="15623" width="11.7109375" style="501" bestFit="1" customWidth="1"/>
    <col min="15624" max="15624" width="15.42578125" style="501" bestFit="1" customWidth="1"/>
    <col min="15625" max="15868" width="9.140625" style="501"/>
    <col min="15869" max="15869" width="9.7109375" style="501" customWidth="1"/>
    <col min="15870" max="15870" width="96.28515625" style="501" customWidth="1"/>
    <col min="15871" max="15871" width="8.42578125" style="501" customWidth="1"/>
    <col min="15872" max="15872" width="10.140625" style="501" bestFit="1" customWidth="1"/>
    <col min="15873" max="15873" width="15" style="501" customWidth="1"/>
    <col min="15874" max="15874" width="19.7109375" style="501" customWidth="1"/>
    <col min="15875" max="15875" width="18.85546875" style="501" customWidth="1"/>
    <col min="15876" max="15876" width="15" style="501" customWidth="1"/>
    <col min="15877" max="15877" width="19.7109375" style="501" customWidth="1"/>
    <col min="15878" max="15878" width="13.28515625" style="501" customWidth="1"/>
    <col min="15879" max="15879" width="11.7109375" style="501" bestFit="1" customWidth="1"/>
    <col min="15880" max="15880" width="15.42578125" style="501" bestFit="1" customWidth="1"/>
    <col min="15881" max="16124" width="9.140625" style="501"/>
    <col min="16125" max="16125" width="9.7109375" style="501" customWidth="1"/>
    <col min="16126" max="16126" width="96.28515625" style="501" customWidth="1"/>
    <col min="16127" max="16127" width="8.42578125" style="501" customWidth="1"/>
    <col min="16128" max="16128" width="10.140625" style="501" bestFit="1" customWidth="1"/>
    <col min="16129" max="16129" width="15" style="501" customWidth="1"/>
    <col min="16130" max="16130" width="19.7109375" style="501" customWidth="1"/>
    <col min="16131" max="16131" width="18.85546875" style="501" customWidth="1"/>
    <col min="16132" max="16132" width="15" style="501" customWidth="1"/>
    <col min="16133" max="16133" width="19.7109375" style="501" customWidth="1"/>
    <col min="16134" max="16134" width="13.28515625" style="501" customWidth="1"/>
    <col min="16135" max="16135" width="11.7109375" style="501" bestFit="1" customWidth="1"/>
    <col min="16136" max="16136" width="15.42578125" style="501" bestFit="1" customWidth="1"/>
    <col min="16137" max="16384" width="9.140625" style="501"/>
  </cols>
  <sheetData>
    <row r="1" spans="1:7" ht="10.5" customHeight="1">
      <c r="B1" s="500"/>
    </row>
    <row r="2" spans="1:7" ht="21">
      <c r="A2" s="505"/>
      <c r="B2" s="506" t="s">
        <v>4167</v>
      </c>
      <c r="F2" s="576"/>
    </row>
    <row r="3" spans="1:7" ht="10.5" customHeight="1">
      <c r="A3" s="507"/>
      <c r="C3" s="504"/>
      <c r="F3" s="508"/>
    </row>
    <row r="4" spans="1:7" s="511" customFormat="1" ht="22.95" customHeight="1">
      <c r="A4" s="509" t="s">
        <v>3952</v>
      </c>
      <c r="B4" s="509" t="s">
        <v>3953</v>
      </c>
      <c r="C4" s="846" t="s">
        <v>3954</v>
      </c>
      <c r="D4" s="847"/>
      <c r="E4" s="510" t="s">
        <v>3955</v>
      </c>
      <c r="F4" s="510" t="s">
        <v>3956</v>
      </c>
      <c r="G4" s="509" t="s">
        <v>3957</v>
      </c>
    </row>
    <row r="5" spans="1:7" s="511" customFormat="1" ht="147" customHeight="1">
      <c r="A5" s="512" t="s">
        <v>3555</v>
      </c>
      <c r="B5" s="513" t="s">
        <v>4168</v>
      </c>
      <c r="C5" s="514">
        <v>2</v>
      </c>
      <c r="D5" s="515" t="s">
        <v>2686</v>
      </c>
      <c r="E5" s="516"/>
      <c r="F5" s="517">
        <f>C5*E5</f>
        <v>0</v>
      </c>
      <c r="G5" s="518"/>
    </row>
    <row r="6" spans="1:7" s="511" customFormat="1" ht="165" customHeight="1">
      <c r="A6" s="512" t="s">
        <v>4169</v>
      </c>
      <c r="B6" s="519" t="s">
        <v>4170</v>
      </c>
      <c r="C6" s="514">
        <v>4</v>
      </c>
      <c r="D6" s="515" t="s">
        <v>282</v>
      </c>
      <c r="E6" s="516"/>
      <c r="F6" s="517">
        <f>C6*E6</f>
        <v>0</v>
      </c>
      <c r="G6" s="518"/>
    </row>
    <row r="7" spans="1:7" s="511" customFormat="1" ht="102" customHeight="1">
      <c r="A7" s="512" t="s">
        <v>4171</v>
      </c>
      <c r="B7" s="579" t="s">
        <v>3962</v>
      </c>
      <c r="C7" s="514">
        <v>1</v>
      </c>
      <c r="D7" s="515" t="s">
        <v>2686</v>
      </c>
      <c r="E7" s="516"/>
      <c r="F7" s="517">
        <f t="shared" ref="F7:F62" si="0">C7*E7</f>
        <v>0</v>
      </c>
      <c r="G7" s="518"/>
    </row>
    <row r="8" spans="1:7" s="511" customFormat="1" ht="53.25" customHeight="1">
      <c r="A8" s="512" t="s">
        <v>4172</v>
      </c>
      <c r="B8" s="521" t="s">
        <v>4173</v>
      </c>
      <c r="C8" s="514">
        <v>2</v>
      </c>
      <c r="D8" s="515" t="s">
        <v>2733</v>
      </c>
      <c r="E8" s="516"/>
      <c r="F8" s="517">
        <f t="shared" si="0"/>
        <v>0</v>
      </c>
      <c r="G8" s="518"/>
    </row>
    <row r="9" spans="1:7" s="511" customFormat="1" ht="129" customHeight="1">
      <c r="A9" s="512" t="s">
        <v>3557</v>
      </c>
      <c r="B9" s="522" t="s">
        <v>4174</v>
      </c>
      <c r="C9" s="514">
        <v>2</v>
      </c>
      <c r="D9" s="515" t="s">
        <v>2686</v>
      </c>
      <c r="E9" s="516"/>
      <c r="F9" s="517">
        <f t="shared" si="0"/>
        <v>0</v>
      </c>
      <c r="G9" s="518"/>
    </row>
    <row r="10" spans="1:7" s="511" customFormat="1" ht="69" customHeight="1">
      <c r="A10" s="512" t="s">
        <v>4175</v>
      </c>
      <c r="B10" s="513" t="s">
        <v>4095</v>
      </c>
      <c r="C10" s="514">
        <v>2</v>
      </c>
      <c r="D10" s="515" t="s">
        <v>2686</v>
      </c>
      <c r="E10" s="516"/>
      <c r="F10" s="517">
        <f t="shared" si="0"/>
        <v>0</v>
      </c>
      <c r="G10" s="518"/>
    </row>
    <row r="11" spans="1:7" s="511" customFormat="1" ht="287.25" customHeight="1">
      <c r="A11" s="512" t="s">
        <v>3559</v>
      </c>
      <c r="B11" s="523" t="s">
        <v>4176</v>
      </c>
      <c r="C11" s="514">
        <v>1</v>
      </c>
      <c r="D11" s="515" t="s">
        <v>2686</v>
      </c>
      <c r="E11" s="516"/>
      <c r="F11" s="517">
        <f t="shared" si="0"/>
        <v>0</v>
      </c>
      <c r="G11" s="518"/>
    </row>
    <row r="12" spans="1:7" s="511" customFormat="1" ht="84.75" customHeight="1">
      <c r="A12" s="512" t="s">
        <v>4177</v>
      </c>
      <c r="B12" s="520" t="s">
        <v>4098</v>
      </c>
      <c r="C12" s="514">
        <v>1</v>
      </c>
      <c r="D12" s="515" t="s">
        <v>2686</v>
      </c>
      <c r="E12" s="516"/>
      <c r="F12" s="517">
        <f t="shared" si="0"/>
        <v>0</v>
      </c>
      <c r="G12" s="518"/>
    </row>
    <row r="13" spans="1:7" s="511" customFormat="1" ht="120" customHeight="1">
      <c r="A13" s="512" t="s">
        <v>3561</v>
      </c>
      <c r="B13" s="513" t="s">
        <v>4099</v>
      </c>
      <c r="C13" s="514">
        <v>1</v>
      </c>
      <c r="D13" s="515" t="s">
        <v>2686</v>
      </c>
      <c r="E13" s="516"/>
      <c r="F13" s="517">
        <f t="shared" si="0"/>
        <v>0</v>
      </c>
      <c r="G13" s="518"/>
    </row>
    <row r="14" spans="1:7" s="511" customFormat="1" ht="44.25" customHeight="1">
      <c r="A14" s="512" t="s">
        <v>4178</v>
      </c>
      <c r="B14" s="521" t="s">
        <v>4179</v>
      </c>
      <c r="C14" s="514">
        <v>2</v>
      </c>
      <c r="D14" s="515" t="s">
        <v>2686</v>
      </c>
      <c r="E14" s="516"/>
      <c r="F14" s="517">
        <f t="shared" si="0"/>
        <v>0</v>
      </c>
      <c r="G14" s="518"/>
    </row>
    <row r="15" spans="1:7" s="511" customFormat="1" ht="173.25" customHeight="1">
      <c r="A15" s="512" t="s">
        <v>3563</v>
      </c>
      <c r="B15" s="593" t="s">
        <v>4180</v>
      </c>
      <c r="C15" s="514">
        <v>1</v>
      </c>
      <c r="D15" s="525" t="s">
        <v>2686</v>
      </c>
      <c r="E15" s="526"/>
      <c r="F15" s="517">
        <f t="shared" si="0"/>
        <v>0</v>
      </c>
      <c r="G15" s="518"/>
    </row>
    <row r="16" spans="1:7" s="511" customFormat="1" ht="101.25" customHeight="1">
      <c r="A16" s="512" t="s">
        <v>3566</v>
      </c>
      <c r="B16" s="513" t="s">
        <v>4181</v>
      </c>
      <c r="C16" s="514">
        <v>1</v>
      </c>
      <c r="D16" s="515" t="s">
        <v>2686</v>
      </c>
      <c r="E16" s="516"/>
      <c r="F16" s="517">
        <f t="shared" si="0"/>
        <v>0</v>
      </c>
      <c r="G16" s="514"/>
    </row>
    <row r="17" spans="1:7" s="511" customFormat="1" ht="208.5" customHeight="1">
      <c r="A17" s="512" t="s">
        <v>3569</v>
      </c>
      <c r="B17" s="524" t="s">
        <v>4182</v>
      </c>
      <c r="C17" s="514">
        <v>1</v>
      </c>
      <c r="D17" s="515" t="s">
        <v>2733</v>
      </c>
      <c r="E17" s="516"/>
      <c r="F17" s="517">
        <f t="shared" si="0"/>
        <v>0</v>
      </c>
      <c r="G17" s="518"/>
    </row>
    <row r="18" spans="1:7" s="511" customFormat="1" ht="101.25" customHeight="1">
      <c r="A18" s="512" t="s">
        <v>3571</v>
      </c>
      <c r="B18" s="594" t="s">
        <v>4183</v>
      </c>
      <c r="C18" s="514">
        <v>1</v>
      </c>
      <c r="D18" s="515" t="s">
        <v>2686</v>
      </c>
      <c r="E18" s="516"/>
      <c r="F18" s="517">
        <f>C18*E18</f>
        <v>0</v>
      </c>
      <c r="G18" s="514"/>
    </row>
    <row r="19" spans="1:7" s="511" customFormat="1" ht="178.5" customHeight="1">
      <c r="A19" s="512" t="s">
        <v>3576</v>
      </c>
      <c r="B19" s="524" t="s">
        <v>3979</v>
      </c>
      <c r="C19" s="514">
        <v>1</v>
      </c>
      <c r="D19" s="515" t="s">
        <v>2686</v>
      </c>
      <c r="E19" s="516"/>
      <c r="F19" s="517">
        <f t="shared" ref="F19:F20" si="1">C19*E19</f>
        <v>0</v>
      </c>
      <c r="G19" s="518"/>
    </row>
    <row r="20" spans="1:7" s="511" customFormat="1" ht="111" customHeight="1">
      <c r="A20" s="512" t="s">
        <v>3578</v>
      </c>
      <c r="B20" s="528" t="s">
        <v>3980</v>
      </c>
      <c r="C20" s="514">
        <v>1</v>
      </c>
      <c r="D20" s="515" t="s">
        <v>2686</v>
      </c>
      <c r="E20" s="516"/>
      <c r="F20" s="517">
        <f t="shared" si="1"/>
        <v>0</v>
      </c>
      <c r="G20" s="514"/>
    </row>
    <row r="21" spans="1:7" s="511" customFormat="1" ht="101.25" customHeight="1">
      <c r="A21" s="512" t="s">
        <v>3581</v>
      </c>
      <c r="B21" s="513" t="s">
        <v>4107</v>
      </c>
      <c r="C21" s="514">
        <v>1</v>
      </c>
      <c r="D21" s="515" t="s">
        <v>2686</v>
      </c>
      <c r="E21" s="516"/>
      <c r="F21" s="517">
        <f>C21*E21</f>
        <v>0</v>
      </c>
      <c r="G21" s="518"/>
    </row>
    <row r="22" spans="1:7" s="511" customFormat="1" ht="180.75" customHeight="1">
      <c r="A22" s="512" t="s">
        <v>3582</v>
      </c>
      <c r="B22" s="520" t="s">
        <v>4184</v>
      </c>
      <c r="C22" s="514">
        <v>1</v>
      </c>
      <c r="D22" s="515" t="s">
        <v>2686</v>
      </c>
      <c r="E22" s="516"/>
      <c r="F22" s="517">
        <f t="shared" ref="F22:F23" si="2">C22*E22</f>
        <v>0</v>
      </c>
      <c r="G22" s="514"/>
    </row>
    <row r="23" spans="1:7" s="511" customFormat="1" ht="102.75" customHeight="1">
      <c r="A23" s="512" t="s">
        <v>3584</v>
      </c>
      <c r="B23" s="528" t="s">
        <v>3984</v>
      </c>
      <c r="C23" s="514">
        <v>1</v>
      </c>
      <c r="D23" s="515" t="s">
        <v>2686</v>
      </c>
      <c r="E23" s="516"/>
      <c r="F23" s="517">
        <f t="shared" si="2"/>
        <v>0</v>
      </c>
      <c r="G23" s="514"/>
    </row>
    <row r="24" spans="1:7" s="511" customFormat="1" ht="105.75" customHeight="1">
      <c r="A24" s="512" t="s">
        <v>3586</v>
      </c>
      <c r="B24" s="513" t="s">
        <v>4185</v>
      </c>
      <c r="C24" s="514">
        <v>1</v>
      </c>
      <c r="D24" s="515" t="s">
        <v>2686</v>
      </c>
      <c r="E24" s="516"/>
      <c r="F24" s="517">
        <f>C24*E24</f>
        <v>0</v>
      </c>
      <c r="G24" s="514"/>
    </row>
    <row r="25" spans="1:7" s="511" customFormat="1" ht="30.75" customHeight="1">
      <c r="A25" s="512" t="s">
        <v>4186</v>
      </c>
      <c r="B25" s="524" t="s">
        <v>3988</v>
      </c>
      <c r="C25" s="514">
        <v>1</v>
      </c>
      <c r="D25" s="515" t="s">
        <v>2686</v>
      </c>
      <c r="E25" s="516"/>
      <c r="F25" s="517">
        <f t="shared" ref="F25:F33" si="3">C25*E25</f>
        <v>0</v>
      </c>
      <c r="G25" s="529"/>
    </row>
    <row r="26" spans="1:7" s="511" customFormat="1" ht="27.6" customHeight="1">
      <c r="A26" s="512" t="s">
        <v>3591</v>
      </c>
      <c r="B26" s="530" t="s">
        <v>3992</v>
      </c>
      <c r="C26" s="514">
        <v>1</v>
      </c>
      <c r="D26" s="515" t="s">
        <v>2686</v>
      </c>
      <c r="E26" s="516"/>
      <c r="F26" s="517">
        <f t="shared" si="3"/>
        <v>0</v>
      </c>
      <c r="G26" s="514"/>
    </row>
    <row r="27" spans="1:7" s="511" customFormat="1" ht="69.599999999999994" customHeight="1">
      <c r="A27" s="512" t="s">
        <v>3593</v>
      </c>
      <c r="B27" s="513" t="s">
        <v>3994</v>
      </c>
      <c r="C27" s="514">
        <v>1</v>
      </c>
      <c r="D27" s="515" t="s">
        <v>2686</v>
      </c>
      <c r="E27" s="516"/>
      <c r="F27" s="517">
        <f>C27*E27</f>
        <v>0</v>
      </c>
      <c r="G27" s="514"/>
    </row>
    <row r="28" spans="1:7" s="511" customFormat="1" ht="75.75" customHeight="1">
      <c r="A28" s="538" t="s">
        <v>4187</v>
      </c>
      <c r="B28" s="513" t="s">
        <v>4188</v>
      </c>
      <c r="C28" s="514">
        <v>1</v>
      </c>
      <c r="D28" s="515" t="s">
        <v>2686</v>
      </c>
      <c r="E28" s="516"/>
      <c r="F28" s="517">
        <f>C28*E28</f>
        <v>0</v>
      </c>
      <c r="G28" s="514"/>
    </row>
    <row r="29" spans="1:7" s="511" customFormat="1" ht="144.75" customHeight="1">
      <c r="A29" s="512" t="s">
        <v>4189</v>
      </c>
      <c r="B29" s="528" t="s">
        <v>4190</v>
      </c>
      <c r="C29" s="514">
        <v>1</v>
      </c>
      <c r="D29" s="515" t="s">
        <v>2686</v>
      </c>
      <c r="E29" s="516"/>
      <c r="F29" s="517">
        <f t="shared" si="3"/>
        <v>0</v>
      </c>
      <c r="G29" s="529"/>
    </row>
    <row r="30" spans="1:7" s="511" customFormat="1" ht="144.75" customHeight="1">
      <c r="A30" s="512" t="s">
        <v>4191</v>
      </c>
      <c r="B30" s="522" t="s">
        <v>4192</v>
      </c>
      <c r="C30" s="514">
        <v>1</v>
      </c>
      <c r="D30" s="515" t="s">
        <v>2686</v>
      </c>
      <c r="E30" s="516"/>
      <c r="F30" s="517">
        <f t="shared" si="3"/>
        <v>0</v>
      </c>
      <c r="G30" s="514"/>
    </row>
    <row r="31" spans="1:7" s="511" customFormat="1" ht="153.75" customHeight="1">
      <c r="A31" s="512" t="s">
        <v>4193</v>
      </c>
      <c r="B31" s="528" t="s">
        <v>4194</v>
      </c>
      <c r="C31" s="514">
        <v>1</v>
      </c>
      <c r="D31" s="515" t="s">
        <v>2686</v>
      </c>
      <c r="E31" s="516"/>
      <c r="F31" s="517">
        <f t="shared" si="3"/>
        <v>0</v>
      </c>
      <c r="G31" s="529"/>
    </row>
    <row r="32" spans="1:7" s="511" customFormat="1" ht="144.75" customHeight="1">
      <c r="A32" s="512" t="s">
        <v>4195</v>
      </c>
      <c r="B32" s="528" t="s">
        <v>4190</v>
      </c>
      <c r="C32" s="514">
        <v>1</v>
      </c>
      <c r="D32" s="515" t="s">
        <v>2686</v>
      </c>
      <c r="E32" s="516"/>
      <c r="F32" s="517">
        <f t="shared" si="3"/>
        <v>0</v>
      </c>
      <c r="G32" s="529"/>
    </row>
    <row r="33" spans="1:8" s="511" customFormat="1" ht="147.75" customHeight="1">
      <c r="A33" s="512" t="s">
        <v>4196</v>
      </c>
      <c r="B33" s="528" t="s">
        <v>4197</v>
      </c>
      <c r="C33" s="514">
        <v>1</v>
      </c>
      <c r="D33" s="515" t="s">
        <v>2686</v>
      </c>
      <c r="E33" s="516"/>
      <c r="F33" s="517">
        <f t="shared" si="3"/>
        <v>0</v>
      </c>
      <c r="G33" s="529"/>
    </row>
    <row r="34" spans="1:8" s="511" customFormat="1" ht="72" customHeight="1">
      <c r="A34" s="538" t="s">
        <v>4198</v>
      </c>
      <c r="B34" s="513" t="s">
        <v>4146</v>
      </c>
      <c r="C34" s="514">
        <v>1</v>
      </c>
      <c r="D34" s="515" t="s">
        <v>2686</v>
      </c>
      <c r="E34" s="516"/>
      <c r="F34" s="517">
        <f>C34*E34</f>
        <v>0</v>
      </c>
      <c r="G34" s="514"/>
    </row>
    <row r="35" spans="1:8" s="511" customFormat="1" ht="103.5" customHeight="1">
      <c r="A35" s="538" t="s">
        <v>4199</v>
      </c>
      <c r="B35" s="513" t="s">
        <v>4012</v>
      </c>
      <c r="C35" s="514">
        <v>1</v>
      </c>
      <c r="D35" s="515" t="s">
        <v>2686</v>
      </c>
      <c r="E35" s="516"/>
      <c r="F35" s="517">
        <f t="shared" si="0"/>
        <v>0</v>
      </c>
      <c r="G35" s="514"/>
    </row>
    <row r="36" spans="1:8" s="511" customFormat="1" ht="24" customHeight="1">
      <c r="A36" s="538" t="s">
        <v>4200</v>
      </c>
      <c r="B36" s="513" t="s">
        <v>4025</v>
      </c>
      <c r="C36" s="514">
        <v>1</v>
      </c>
      <c r="D36" s="515" t="s">
        <v>2686</v>
      </c>
      <c r="E36" s="516"/>
      <c r="F36" s="517">
        <f t="shared" si="0"/>
        <v>0</v>
      </c>
      <c r="G36" s="514"/>
    </row>
    <row r="37" spans="1:8" s="540" customFormat="1" ht="54.75" customHeight="1">
      <c r="A37" s="538" t="s">
        <v>4201</v>
      </c>
      <c r="B37" s="595" t="s">
        <v>4202</v>
      </c>
      <c r="C37" s="514">
        <v>1</v>
      </c>
      <c r="D37" s="515" t="s">
        <v>2733</v>
      </c>
      <c r="E37" s="516"/>
      <c r="F37" s="517">
        <f t="shared" si="0"/>
        <v>0</v>
      </c>
      <c r="G37" s="514"/>
    </row>
    <row r="38" spans="1:8" s="511" customFormat="1" ht="100.5" customHeight="1">
      <c r="A38" s="512" t="s">
        <v>4203</v>
      </c>
      <c r="B38" s="513" t="s">
        <v>4151</v>
      </c>
      <c r="C38" s="514">
        <v>1</v>
      </c>
      <c r="D38" s="515" t="s">
        <v>2733</v>
      </c>
      <c r="E38" s="516"/>
      <c r="F38" s="517">
        <f t="shared" si="0"/>
        <v>0</v>
      </c>
      <c r="G38" s="514"/>
    </row>
    <row r="39" spans="1:8" s="511" customFormat="1" ht="113.25" customHeight="1">
      <c r="A39" s="512" t="s">
        <v>4204</v>
      </c>
      <c r="B39" s="520" t="s">
        <v>4153</v>
      </c>
      <c r="C39" s="514">
        <v>1</v>
      </c>
      <c r="D39" s="515" t="s">
        <v>2733</v>
      </c>
      <c r="E39" s="516"/>
      <c r="F39" s="517">
        <f t="shared" si="0"/>
        <v>0</v>
      </c>
      <c r="G39" s="514"/>
    </row>
    <row r="40" spans="1:8" s="511" customFormat="1" ht="18.899999999999999" customHeight="1">
      <c r="A40" s="512" t="s">
        <v>4077</v>
      </c>
      <c r="B40" s="539" t="s">
        <v>4154</v>
      </c>
      <c r="C40" s="514">
        <v>1</v>
      </c>
      <c r="D40" s="515" t="s">
        <v>4042</v>
      </c>
      <c r="E40" s="516"/>
      <c r="F40" s="517">
        <f t="shared" si="0"/>
        <v>0</v>
      </c>
      <c r="G40" s="514"/>
    </row>
    <row r="41" spans="1:8" s="511" customFormat="1" ht="82.5" customHeight="1">
      <c r="A41" s="532" t="s">
        <v>4205</v>
      </c>
      <c r="B41" s="533" t="s">
        <v>4035</v>
      </c>
      <c r="C41" s="534"/>
      <c r="D41" s="535"/>
      <c r="E41" s="536"/>
      <c r="F41" s="537"/>
      <c r="G41" s="534"/>
    </row>
    <row r="42" spans="1:8" s="511" customFormat="1" ht="18.75" customHeight="1">
      <c r="A42" s="512" t="s">
        <v>4036</v>
      </c>
      <c r="B42" s="520" t="s">
        <v>4037</v>
      </c>
      <c r="C42" s="514">
        <v>57</v>
      </c>
      <c r="D42" s="515" t="s">
        <v>155</v>
      </c>
      <c r="E42" s="516"/>
      <c r="F42" s="517">
        <f>C42*E42</f>
        <v>0</v>
      </c>
      <c r="G42" s="514"/>
    </row>
    <row r="43" spans="1:8" s="511" customFormat="1" ht="18.75" customHeight="1">
      <c r="A43" s="512" t="s">
        <v>4038</v>
      </c>
      <c r="B43" s="520" t="s">
        <v>4039</v>
      </c>
      <c r="C43" s="514">
        <v>57</v>
      </c>
      <c r="D43" s="515" t="s">
        <v>155</v>
      </c>
      <c r="E43" s="516"/>
      <c r="F43" s="517">
        <f>C43*E43</f>
        <v>0</v>
      </c>
      <c r="G43" s="514"/>
    </row>
    <row r="44" spans="1:8" s="511" customFormat="1" ht="18.75" customHeight="1">
      <c r="A44" s="512" t="s">
        <v>4040</v>
      </c>
      <c r="B44" s="520" t="s">
        <v>4041</v>
      </c>
      <c r="C44" s="514">
        <v>1</v>
      </c>
      <c r="D44" s="515" t="s">
        <v>4042</v>
      </c>
      <c r="E44" s="516"/>
      <c r="F44" s="517">
        <f>C44*E44</f>
        <v>0</v>
      </c>
      <c r="G44" s="514"/>
    </row>
    <row r="45" spans="1:8" s="511" customFormat="1" ht="18.75" customHeight="1">
      <c r="A45" s="512" t="s">
        <v>4043</v>
      </c>
      <c r="B45" s="539" t="s">
        <v>4044</v>
      </c>
      <c r="C45" s="514">
        <v>1</v>
      </c>
      <c r="D45" s="515" t="s">
        <v>2686</v>
      </c>
      <c r="E45" s="516"/>
      <c r="F45" s="517">
        <f>C45*E45</f>
        <v>0</v>
      </c>
      <c r="G45" s="514"/>
    </row>
    <row r="46" spans="1:8" s="540" customFormat="1" ht="42" customHeight="1">
      <c r="A46" s="541" t="s">
        <v>4045</v>
      </c>
      <c r="B46" s="542" t="s">
        <v>4046</v>
      </c>
      <c r="C46" s="543">
        <v>1</v>
      </c>
      <c r="D46" s="544" t="s">
        <v>2686</v>
      </c>
      <c r="E46" s="516"/>
      <c r="F46" s="517">
        <f t="shared" ref="F46" si="4">E46*C46</f>
        <v>0</v>
      </c>
      <c r="G46" s="514"/>
      <c r="H46" s="511"/>
    </row>
    <row r="47" spans="1:8" s="511" customFormat="1" ht="21.9" customHeight="1">
      <c r="A47" s="532" t="s">
        <v>4206</v>
      </c>
      <c r="B47" s="554" t="s">
        <v>4064</v>
      </c>
      <c r="C47" s="555"/>
      <c r="D47" s="556"/>
      <c r="E47" s="557"/>
      <c r="F47" s="537"/>
      <c r="G47" s="537"/>
    </row>
    <row r="48" spans="1:8" s="511" customFormat="1" ht="30.75" customHeight="1">
      <c r="A48" s="512" t="s">
        <v>4036</v>
      </c>
      <c r="B48" s="520" t="s">
        <v>4159</v>
      </c>
      <c r="C48" s="514">
        <v>1</v>
      </c>
      <c r="D48" s="515" t="s">
        <v>2733</v>
      </c>
      <c r="E48" s="516"/>
      <c r="F48" s="517">
        <f t="shared" ref="F48:F59" si="5">C48*E48</f>
        <v>0</v>
      </c>
      <c r="G48" s="517"/>
    </row>
    <row r="49" spans="1:7" s="511" customFormat="1" ht="30.75" customHeight="1">
      <c r="A49" s="512" t="s">
        <v>4038</v>
      </c>
      <c r="B49" s="520" t="s">
        <v>4066</v>
      </c>
      <c r="C49" s="514">
        <v>106</v>
      </c>
      <c r="D49" s="515" t="s">
        <v>165</v>
      </c>
      <c r="E49" s="516"/>
      <c r="F49" s="517">
        <f t="shared" si="5"/>
        <v>0</v>
      </c>
      <c r="G49" s="517"/>
    </row>
    <row r="50" spans="1:7" s="511" customFormat="1" ht="21.9" customHeight="1">
      <c r="A50" s="512" t="s">
        <v>4040</v>
      </c>
      <c r="B50" s="520" t="s">
        <v>4067</v>
      </c>
      <c r="C50" s="514">
        <v>1</v>
      </c>
      <c r="D50" s="515" t="s">
        <v>2733</v>
      </c>
      <c r="E50" s="516"/>
      <c r="F50" s="517">
        <f t="shared" si="5"/>
        <v>0</v>
      </c>
      <c r="G50" s="517"/>
    </row>
    <row r="51" spans="1:7" s="511" customFormat="1" ht="30" customHeight="1">
      <c r="A51" s="512" t="s">
        <v>4043</v>
      </c>
      <c r="B51" s="520" t="s">
        <v>4068</v>
      </c>
      <c r="C51" s="514">
        <v>1</v>
      </c>
      <c r="D51" s="515" t="s">
        <v>2733</v>
      </c>
      <c r="E51" s="516"/>
      <c r="F51" s="517">
        <f t="shared" si="5"/>
        <v>0</v>
      </c>
      <c r="G51" s="517"/>
    </row>
    <row r="52" spans="1:7" s="511" customFormat="1" ht="32.25" customHeight="1">
      <c r="A52" s="512" t="s">
        <v>4045</v>
      </c>
      <c r="B52" s="520" t="s">
        <v>4069</v>
      </c>
      <c r="C52" s="514">
        <v>1</v>
      </c>
      <c r="D52" s="515" t="s">
        <v>2733</v>
      </c>
      <c r="E52" s="516"/>
      <c r="F52" s="517">
        <f t="shared" si="5"/>
        <v>0</v>
      </c>
      <c r="G52" s="517"/>
    </row>
    <row r="53" spans="1:7" s="511" customFormat="1" ht="21.9" customHeight="1">
      <c r="A53" s="512" t="s">
        <v>4054</v>
      </c>
      <c r="B53" s="520" t="s">
        <v>4070</v>
      </c>
      <c r="C53" s="514">
        <v>1</v>
      </c>
      <c r="D53" s="515" t="s">
        <v>2733</v>
      </c>
      <c r="E53" s="516"/>
      <c r="F53" s="517">
        <f t="shared" si="5"/>
        <v>0</v>
      </c>
      <c r="G53" s="517"/>
    </row>
    <row r="54" spans="1:7" s="511" customFormat="1" ht="21.9" customHeight="1">
      <c r="A54" s="512" t="s">
        <v>4056</v>
      </c>
      <c r="B54" s="520" t="s">
        <v>4071</v>
      </c>
      <c r="C54" s="514">
        <v>1</v>
      </c>
      <c r="D54" s="515" t="s">
        <v>2733</v>
      </c>
      <c r="E54" s="516"/>
      <c r="F54" s="517">
        <f t="shared" si="5"/>
        <v>0</v>
      </c>
      <c r="G54" s="517"/>
    </row>
    <row r="55" spans="1:7" s="511" customFormat="1" ht="21.9" customHeight="1">
      <c r="A55" s="512" t="s">
        <v>3474</v>
      </c>
      <c r="B55" s="520" t="s">
        <v>4072</v>
      </c>
      <c r="C55" s="514">
        <v>1</v>
      </c>
      <c r="D55" s="515" t="s">
        <v>2733</v>
      </c>
      <c r="E55" s="516"/>
      <c r="F55" s="517">
        <f t="shared" si="5"/>
        <v>0</v>
      </c>
      <c r="G55" s="517"/>
    </row>
    <row r="56" spans="1:7" s="511" customFormat="1" ht="36" customHeight="1">
      <c r="A56" s="512" t="s">
        <v>4059</v>
      </c>
      <c r="B56" s="520" t="s">
        <v>4073</v>
      </c>
      <c r="C56" s="514">
        <v>1</v>
      </c>
      <c r="D56" s="515" t="s">
        <v>2733</v>
      </c>
      <c r="E56" s="516"/>
      <c r="F56" s="517">
        <f t="shared" si="5"/>
        <v>0</v>
      </c>
      <c r="G56" s="517"/>
    </row>
    <row r="57" spans="1:7" s="511" customFormat="1" ht="21.9" customHeight="1">
      <c r="A57" s="512" t="s">
        <v>4061</v>
      </c>
      <c r="B57" s="520" t="s">
        <v>4207</v>
      </c>
      <c r="C57" s="514">
        <v>1</v>
      </c>
      <c r="D57" s="515" t="s">
        <v>2733</v>
      </c>
      <c r="E57" s="516"/>
      <c r="F57" s="517">
        <f t="shared" si="5"/>
        <v>0</v>
      </c>
      <c r="G57" s="517"/>
    </row>
    <row r="58" spans="1:7" s="511" customFormat="1" ht="21.9" customHeight="1">
      <c r="A58" s="512" t="s">
        <v>4075</v>
      </c>
      <c r="B58" s="520" t="s">
        <v>4076</v>
      </c>
      <c r="C58" s="514">
        <v>1</v>
      </c>
      <c r="D58" s="515" t="s">
        <v>2733</v>
      </c>
      <c r="E58" s="516"/>
      <c r="F58" s="517">
        <f t="shared" si="5"/>
        <v>0</v>
      </c>
      <c r="G58" s="517"/>
    </row>
    <row r="59" spans="1:7" s="511" customFormat="1" ht="21.9" customHeight="1">
      <c r="A59" s="512" t="s">
        <v>4077</v>
      </c>
      <c r="B59" s="520" t="s">
        <v>4078</v>
      </c>
      <c r="C59" s="514">
        <v>1</v>
      </c>
      <c r="D59" s="515" t="s">
        <v>2733</v>
      </c>
      <c r="E59" s="516"/>
      <c r="F59" s="517">
        <f t="shared" si="5"/>
        <v>0</v>
      </c>
      <c r="G59" s="517"/>
    </row>
    <row r="60" spans="1:7" s="511" customFormat="1" ht="51" customHeight="1">
      <c r="A60" s="512" t="s">
        <v>4208</v>
      </c>
      <c r="B60" s="559" t="s">
        <v>4161</v>
      </c>
      <c r="C60" s="560">
        <v>4</v>
      </c>
      <c r="D60" s="561" t="s">
        <v>2686</v>
      </c>
      <c r="E60" s="562"/>
      <c r="F60" s="591">
        <f t="shared" si="0"/>
        <v>0</v>
      </c>
      <c r="G60" s="531"/>
    </row>
    <row r="61" spans="1:7" s="511" customFormat="1" ht="34.5" customHeight="1">
      <c r="A61" s="512" t="s">
        <v>4209</v>
      </c>
      <c r="B61" s="520" t="s">
        <v>4163</v>
      </c>
      <c r="C61" s="560">
        <v>5</v>
      </c>
      <c r="D61" s="561" t="s">
        <v>2686</v>
      </c>
      <c r="E61" s="562"/>
      <c r="F61" s="591">
        <f t="shared" si="0"/>
        <v>0</v>
      </c>
      <c r="G61" s="531"/>
    </row>
    <row r="62" spans="1:7" s="511" customFormat="1" ht="45.6">
      <c r="A62" s="512" t="s">
        <v>4210</v>
      </c>
      <c r="B62" s="520" t="s">
        <v>4165</v>
      </c>
      <c r="C62" s="560">
        <v>1</v>
      </c>
      <c r="D62" s="561" t="s">
        <v>2686</v>
      </c>
      <c r="E62" s="562"/>
      <c r="F62" s="591">
        <f t="shared" si="0"/>
        <v>0</v>
      </c>
      <c r="G62" s="531"/>
    </row>
    <row r="63" spans="1:7" s="511" customFormat="1" ht="26.4" customHeight="1">
      <c r="A63" s="592" t="s">
        <v>4211</v>
      </c>
      <c r="B63" s="592"/>
      <c r="C63" s="564"/>
      <c r="D63" s="565"/>
      <c r="E63" s="566"/>
      <c r="F63" s="567">
        <f>SUM(F5:F62)</f>
        <v>0</v>
      </c>
      <c r="G63" s="568"/>
    </row>
    <row r="64" spans="1:7" s="511" customFormat="1" ht="18" customHeight="1">
      <c r="A64" s="569"/>
      <c r="B64" s="569"/>
      <c r="C64" s="569"/>
      <c r="D64" s="570"/>
      <c r="E64" s="571"/>
      <c r="F64" s="571"/>
      <c r="G64" s="572"/>
    </row>
    <row r="65" spans="1:7" s="511" customFormat="1" ht="18" customHeight="1">
      <c r="A65" s="569"/>
      <c r="B65" s="569"/>
      <c r="C65" s="569"/>
      <c r="D65" s="570"/>
      <c r="E65" s="571"/>
      <c r="F65" s="571"/>
      <c r="G65" s="572"/>
    </row>
    <row r="66" spans="1:7" s="511" customFormat="1" ht="18" customHeight="1">
      <c r="A66" s="569"/>
      <c r="B66" s="569"/>
      <c r="C66" s="569"/>
      <c r="D66" s="570"/>
      <c r="E66" s="571"/>
      <c r="F66" s="571"/>
      <c r="G66" s="572"/>
    </row>
    <row r="67" spans="1:7" s="511" customFormat="1" ht="18" customHeight="1">
      <c r="A67" s="499"/>
      <c r="B67" s="569"/>
      <c r="C67" s="499"/>
      <c r="D67" s="573"/>
      <c r="E67" s="574"/>
      <c r="F67" s="574"/>
      <c r="G67" s="572"/>
    </row>
    <row r="68" spans="1:7" s="511" customFormat="1" ht="18" customHeight="1">
      <c r="A68" s="569"/>
      <c r="B68" s="499"/>
      <c r="C68" s="569"/>
      <c r="D68" s="570"/>
      <c r="E68" s="575"/>
      <c r="F68" s="575"/>
      <c r="G68" s="572"/>
    </row>
    <row r="69" spans="1:7" s="511" customFormat="1" ht="18" customHeight="1">
      <c r="A69" s="569"/>
      <c r="B69" s="569"/>
      <c r="C69" s="569"/>
      <c r="D69" s="570"/>
      <c r="E69" s="575"/>
      <c r="F69" s="575"/>
      <c r="G69" s="572"/>
    </row>
    <row r="70" spans="1:7" s="511" customFormat="1" ht="18" customHeight="1">
      <c r="A70" s="569"/>
      <c r="B70" s="569"/>
      <c r="C70" s="569"/>
      <c r="D70" s="570"/>
      <c r="E70" s="575"/>
      <c r="F70" s="575"/>
      <c r="G70" s="572"/>
    </row>
    <row r="71" spans="1:7" s="511" customFormat="1" ht="18" customHeight="1">
      <c r="A71" s="569"/>
      <c r="B71" s="569"/>
      <c r="C71" s="569"/>
      <c r="D71" s="570"/>
      <c r="E71" s="575"/>
      <c r="F71" s="575"/>
      <c r="G71" s="572"/>
    </row>
    <row r="72" spans="1:7" s="511" customFormat="1" ht="18" customHeight="1">
      <c r="A72" s="569"/>
      <c r="B72" s="569"/>
      <c r="C72" s="569"/>
      <c r="D72" s="570"/>
      <c r="E72" s="575"/>
      <c r="F72" s="575"/>
      <c r="G72" s="572"/>
    </row>
    <row r="73" spans="1:7" s="511" customFormat="1" ht="18" customHeight="1">
      <c r="A73" s="569"/>
      <c r="B73" s="569"/>
      <c r="C73" s="569"/>
      <c r="D73" s="570"/>
      <c r="E73" s="575"/>
      <c r="F73" s="575"/>
      <c r="G73" s="572"/>
    </row>
    <row r="74" spans="1:7" s="511" customFormat="1" ht="18" customHeight="1">
      <c r="A74" s="569"/>
      <c r="B74" s="569"/>
      <c r="C74" s="569"/>
      <c r="D74" s="570"/>
      <c r="E74" s="575"/>
      <c r="F74" s="575"/>
      <c r="G74" s="572"/>
    </row>
    <row r="75" spans="1:7" s="511" customFormat="1" ht="18" customHeight="1">
      <c r="A75" s="569"/>
      <c r="B75" s="569"/>
      <c r="C75" s="569"/>
      <c r="D75" s="570"/>
      <c r="E75" s="575"/>
      <c r="F75" s="575"/>
      <c r="G75" s="572"/>
    </row>
    <row r="76" spans="1:7" s="511" customFormat="1" ht="18" customHeight="1">
      <c r="A76" s="569"/>
      <c r="B76" s="569"/>
      <c r="C76" s="569"/>
      <c r="D76" s="570"/>
      <c r="E76" s="575"/>
      <c r="F76" s="575"/>
      <c r="G76" s="572"/>
    </row>
    <row r="77" spans="1:7" s="511" customFormat="1" ht="18" customHeight="1">
      <c r="A77" s="569"/>
      <c r="B77" s="569"/>
      <c r="C77" s="569"/>
      <c r="D77" s="570"/>
      <c r="E77" s="575"/>
      <c r="F77" s="575"/>
      <c r="G77" s="572"/>
    </row>
    <row r="78" spans="1:7" s="511" customFormat="1" ht="18" customHeight="1">
      <c r="A78" s="569"/>
      <c r="B78" s="569"/>
      <c r="C78" s="569"/>
      <c r="D78" s="570"/>
      <c r="E78" s="575"/>
      <c r="F78" s="575"/>
      <c r="G78" s="572"/>
    </row>
    <row r="79" spans="1:7" s="511" customFormat="1" ht="18" customHeight="1">
      <c r="A79" s="569"/>
      <c r="B79" s="569"/>
      <c r="C79" s="569"/>
      <c r="D79" s="570"/>
      <c r="E79" s="575"/>
      <c r="F79" s="575"/>
      <c r="G79" s="572"/>
    </row>
    <row r="80" spans="1:7" s="511" customFormat="1" ht="18" customHeight="1">
      <c r="A80" s="569"/>
      <c r="B80" s="569"/>
      <c r="C80" s="569"/>
      <c r="D80" s="570"/>
      <c r="E80" s="575"/>
      <c r="F80" s="575"/>
      <c r="G80" s="572"/>
    </row>
    <row r="81" spans="1:7" s="511" customFormat="1" ht="18" customHeight="1">
      <c r="A81" s="569"/>
      <c r="B81" s="569"/>
      <c r="C81" s="569"/>
      <c r="D81" s="570"/>
      <c r="E81" s="575"/>
      <c r="F81" s="575"/>
      <c r="G81" s="572"/>
    </row>
    <row r="82" spans="1:7" s="511" customFormat="1" ht="18" customHeight="1">
      <c r="A82" s="569"/>
      <c r="B82" s="569"/>
      <c r="C82" s="569"/>
      <c r="D82" s="570"/>
      <c r="E82" s="575"/>
      <c r="F82" s="575"/>
      <c r="G82" s="572"/>
    </row>
    <row r="83" spans="1:7" ht="18" customHeight="1">
      <c r="A83" s="569"/>
      <c r="B83" s="569"/>
      <c r="C83" s="569"/>
      <c r="D83" s="570"/>
      <c r="E83" s="575"/>
      <c r="F83" s="575"/>
      <c r="G83" s="507"/>
    </row>
    <row r="84" spans="1:7" ht="18" customHeight="1">
      <c r="A84" s="569"/>
      <c r="B84" s="569"/>
      <c r="C84" s="569"/>
      <c r="D84" s="570"/>
      <c r="E84" s="575"/>
      <c r="F84" s="575"/>
      <c r="G84" s="572"/>
    </row>
    <row r="85" spans="1:7" ht="15">
      <c r="A85" s="569"/>
      <c r="B85" s="569"/>
      <c r="C85" s="569"/>
      <c r="D85" s="570"/>
      <c r="E85" s="575"/>
      <c r="F85" s="575"/>
      <c r="G85" s="572"/>
    </row>
    <row r="86" spans="1:7" ht="15">
      <c r="A86" s="569"/>
      <c r="B86" s="569"/>
      <c r="C86" s="569"/>
      <c r="D86" s="570"/>
      <c r="E86" s="575"/>
      <c r="F86" s="575"/>
      <c r="G86" s="572"/>
    </row>
    <row r="87" spans="1:7" ht="18" customHeight="1">
      <c r="A87" s="569"/>
      <c r="B87" s="569"/>
      <c r="C87" s="569"/>
      <c r="D87" s="570"/>
      <c r="E87" s="575"/>
      <c r="F87" s="575"/>
      <c r="G87" s="572"/>
    </row>
    <row r="88" spans="1:7" ht="18" customHeight="1">
      <c r="B88" s="569"/>
      <c r="C88" s="499"/>
      <c r="D88" s="573"/>
      <c r="E88" s="574"/>
      <c r="F88" s="574"/>
      <c r="G88" s="572"/>
    </row>
    <row r="89" spans="1:7" ht="15">
      <c r="C89" s="499"/>
      <c r="D89" s="573"/>
      <c r="E89" s="574"/>
      <c r="F89" s="574"/>
      <c r="G89" s="572"/>
    </row>
    <row r="90" spans="1:7" s="511" customFormat="1" ht="15">
      <c r="A90" s="499"/>
      <c r="B90" s="499"/>
      <c r="C90" s="499"/>
      <c r="D90" s="573"/>
      <c r="E90" s="574"/>
      <c r="F90" s="574"/>
      <c r="G90" s="572"/>
    </row>
    <row r="91" spans="1:7" ht="15">
      <c r="C91" s="499"/>
      <c r="D91" s="573"/>
      <c r="E91" s="574"/>
      <c r="F91" s="574"/>
      <c r="G91" s="572"/>
    </row>
    <row r="92" spans="1:7" ht="15">
      <c r="C92" s="499"/>
      <c r="D92" s="573"/>
      <c r="E92" s="574"/>
      <c r="F92" s="574"/>
      <c r="G92" s="572"/>
    </row>
    <row r="93" spans="1:7" ht="15">
      <c r="C93" s="499"/>
      <c r="D93" s="573"/>
      <c r="E93" s="574"/>
      <c r="F93" s="574"/>
      <c r="G93" s="572"/>
    </row>
    <row r="94" spans="1:7" ht="15">
      <c r="C94" s="499"/>
      <c r="D94" s="573"/>
      <c r="E94" s="574"/>
      <c r="F94" s="574"/>
      <c r="G94" s="572"/>
    </row>
    <row r="95" spans="1:7" ht="15">
      <c r="C95" s="499"/>
      <c r="D95" s="573"/>
      <c r="E95" s="574"/>
      <c r="F95" s="574"/>
      <c r="G95" s="572"/>
    </row>
    <row r="96" spans="1:7" ht="15" customHeight="1">
      <c r="C96" s="499"/>
      <c r="D96" s="573"/>
      <c r="E96" s="574"/>
      <c r="F96" s="574"/>
      <c r="G96" s="572"/>
    </row>
    <row r="97" spans="3:7" ht="15.75" customHeight="1">
      <c r="C97" s="499"/>
      <c r="D97" s="573"/>
      <c r="E97" s="574"/>
      <c r="F97" s="574"/>
      <c r="G97" s="572"/>
    </row>
    <row r="98" spans="3:7" ht="15.75" customHeight="1">
      <c r="C98" s="499"/>
      <c r="D98" s="573"/>
      <c r="E98" s="574"/>
      <c r="F98" s="574"/>
      <c r="G98" s="572"/>
    </row>
    <row r="99" spans="3:7" ht="15">
      <c r="C99" s="499"/>
      <c r="D99" s="573"/>
      <c r="E99" s="574"/>
      <c r="F99" s="574"/>
      <c r="G99" s="572"/>
    </row>
    <row r="100" spans="3:7" ht="15">
      <c r="C100" s="499"/>
      <c r="D100" s="573"/>
      <c r="E100" s="574"/>
      <c r="F100" s="574"/>
      <c r="G100" s="572"/>
    </row>
    <row r="101" spans="3:7" ht="15">
      <c r="C101" s="499"/>
      <c r="D101" s="573"/>
      <c r="E101" s="574"/>
      <c r="F101" s="574"/>
      <c r="G101" s="572"/>
    </row>
    <row r="102" spans="3:7" ht="15">
      <c r="C102" s="499"/>
      <c r="D102" s="573"/>
      <c r="E102" s="574"/>
      <c r="F102" s="574"/>
      <c r="G102" s="572"/>
    </row>
    <row r="103" spans="3:7" ht="15">
      <c r="C103" s="499"/>
      <c r="D103" s="573"/>
      <c r="E103" s="574"/>
      <c r="F103" s="574"/>
      <c r="G103" s="572"/>
    </row>
    <row r="104" spans="3:7" ht="15">
      <c r="C104" s="499"/>
      <c r="D104" s="573"/>
      <c r="E104" s="574"/>
      <c r="F104" s="574"/>
      <c r="G104" s="572"/>
    </row>
    <row r="105" spans="3:7" ht="16.5" customHeight="1">
      <c r="C105" s="499"/>
      <c r="D105" s="573"/>
      <c r="E105" s="574"/>
      <c r="F105" s="574"/>
      <c r="G105" s="572"/>
    </row>
    <row r="106" spans="3:7" ht="15">
      <c r="C106" s="499"/>
      <c r="D106" s="573"/>
      <c r="E106" s="574"/>
      <c r="F106" s="574"/>
      <c r="G106" s="572"/>
    </row>
    <row r="107" spans="3:7" ht="15">
      <c r="C107" s="499"/>
      <c r="D107" s="573"/>
      <c r="E107" s="574"/>
      <c r="F107" s="574"/>
      <c r="G107" s="572"/>
    </row>
    <row r="108" spans="3:7">
      <c r="C108" s="499"/>
      <c r="D108" s="573"/>
      <c r="E108" s="574"/>
      <c r="F108" s="574"/>
      <c r="G108" s="507"/>
    </row>
    <row r="109" spans="3:7">
      <c r="C109" s="499"/>
      <c r="D109" s="573"/>
      <c r="E109" s="574"/>
      <c r="F109" s="574"/>
      <c r="G109" s="507"/>
    </row>
    <row r="110" spans="3:7">
      <c r="C110" s="499"/>
      <c r="D110" s="573"/>
      <c r="E110" s="574"/>
      <c r="F110" s="574"/>
      <c r="G110" s="507"/>
    </row>
    <row r="111" spans="3:7">
      <c r="C111" s="499"/>
      <c r="D111" s="573"/>
      <c r="E111" s="574"/>
      <c r="F111" s="574"/>
      <c r="G111" s="507"/>
    </row>
    <row r="112" spans="3:7">
      <c r="C112" s="499"/>
      <c r="D112" s="573"/>
      <c r="E112" s="574"/>
      <c r="F112" s="574"/>
      <c r="G112" s="507"/>
    </row>
    <row r="113" spans="3:7">
      <c r="C113" s="499"/>
      <c r="D113" s="573"/>
      <c r="E113" s="574"/>
      <c r="F113" s="574"/>
      <c r="G113" s="507"/>
    </row>
    <row r="114" spans="3:7">
      <c r="C114" s="499"/>
      <c r="D114" s="573"/>
      <c r="E114" s="574"/>
      <c r="F114" s="574"/>
      <c r="G114" s="507"/>
    </row>
    <row r="115" spans="3:7">
      <c r="C115" s="499"/>
      <c r="D115" s="573"/>
      <c r="E115" s="574"/>
      <c r="F115" s="574"/>
      <c r="G115" s="507"/>
    </row>
    <row r="116" spans="3:7">
      <c r="C116" s="499"/>
      <c r="D116" s="573"/>
      <c r="E116" s="574"/>
      <c r="F116" s="574"/>
      <c r="G116" s="507"/>
    </row>
    <row r="117" spans="3:7">
      <c r="C117" s="499"/>
      <c r="D117" s="573"/>
      <c r="E117" s="574"/>
      <c r="F117" s="574"/>
      <c r="G117" s="507"/>
    </row>
    <row r="118" spans="3:7">
      <c r="C118" s="499"/>
      <c r="D118" s="573"/>
      <c r="E118" s="574"/>
      <c r="F118" s="574"/>
      <c r="G118" s="507"/>
    </row>
    <row r="119" spans="3:7">
      <c r="C119" s="499"/>
      <c r="D119" s="573"/>
      <c r="E119" s="574"/>
      <c r="F119" s="574"/>
      <c r="G119" s="507"/>
    </row>
    <row r="120" spans="3:7">
      <c r="C120" s="499"/>
      <c r="D120" s="573"/>
      <c r="E120" s="574"/>
      <c r="F120" s="574"/>
      <c r="G120" s="507"/>
    </row>
    <row r="121" spans="3:7">
      <c r="C121" s="499"/>
      <c r="D121" s="573"/>
      <c r="E121" s="574"/>
      <c r="F121" s="574"/>
      <c r="G121" s="507"/>
    </row>
    <row r="122" spans="3:7">
      <c r="C122" s="499"/>
      <c r="D122" s="573"/>
      <c r="E122" s="574"/>
      <c r="F122" s="574"/>
      <c r="G122" s="507"/>
    </row>
    <row r="123" spans="3:7">
      <c r="C123" s="499"/>
      <c r="D123" s="573"/>
      <c r="E123" s="574"/>
      <c r="F123" s="574"/>
      <c r="G123" s="507"/>
    </row>
    <row r="124" spans="3:7">
      <c r="C124" s="499"/>
      <c r="D124" s="573"/>
      <c r="E124" s="574"/>
      <c r="F124" s="574"/>
      <c r="G124" s="507"/>
    </row>
    <row r="125" spans="3:7">
      <c r="C125" s="499"/>
      <c r="D125" s="573"/>
      <c r="E125" s="574"/>
      <c r="F125" s="574"/>
      <c r="G125" s="507"/>
    </row>
    <row r="126" spans="3:7">
      <c r="C126" s="499"/>
      <c r="D126" s="573"/>
      <c r="E126" s="574"/>
      <c r="F126" s="574"/>
      <c r="G126" s="507"/>
    </row>
    <row r="127" spans="3:7">
      <c r="C127" s="499"/>
      <c r="D127" s="573"/>
      <c r="E127" s="574"/>
      <c r="F127" s="574"/>
      <c r="G127" s="507"/>
    </row>
    <row r="128" spans="3:7">
      <c r="C128" s="499"/>
      <c r="D128" s="573"/>
      <c r="E128" s="574"/>
      <c r="F128" s="574"/>
      <c r="G128" s="507"/>
    </row>
    <row r="129" spans="3:7">
      <c r="C129" s="499"/>
      <c r="D129" s="573"/>
      <c r="E129" s="574"/>
      <c r="F129" s="574"/>
      <c r="G129" s="507"/>
    </row>
    <row r="130" spans="3:7">
      <c r="C130" s="499"/>
      <c r="D130" s="573"/>
      <c r="E130" s="574"/>
      <c r="F130" s="574"/>
      <c r="G130" s="507"/>
    </row>
    <row r="131" spans="3:7">
      <c r="C131" s="499"/>
      <c r="D131" s="573"/>
      <c r="E131" s="574"/>
      <c r="F131" s="574"/>
      <c r="G131" s="507"/>
    </row>
    <row r="132" spans="3:7">
      <c r="C132" s="499"/>
      <c r="D132" s="573"/>
      <c r="E132" s="574"/>
      <c r="F132" s="574"/>
      <c r="G132" s="507"/>
    </row>
    <row r="133" spans="3:7">
      <c r="C133" s="499"/>
      <c r="D133" s="573"/>
      <c r="E133" s="574"/>
      <c r="F133" s="574"/>
      <c r="G133" s="507"/>
    </row>
    <row r="134" spans="3:7">
      <c r="C134" s="499"/>
      <c r="D134" s="573"/>
      <c r="E134" s="574"/>
      <c r="F134" s="574"/>
      <c r="G134" s="507"/>
    </row>
    <row r="135" spans="3:7">
      <c r="C135" s="499"/>
      <c r="D135" s="573"/>
      <c r="E135" s="574"/>
      <c r="F135" s="574"/>
      <c r="G135" s="507"/>
    </row>
    <row r="136" spans="3:7">
      <c r="C136" s="499"/>
      <c r="D136" s="573"/>
      <c r="E136" s="574"/>
      <c r="F136" s="574"/>
      <c r="G136" s="507"/>
    </row>
    <row r="137" spans="3:7">
      <c r="C137" s="499"/>
      <c r="D137" s="573"/>
      <c r="E137" s="574"/>
      <c r="F137" s="574"/>
      <c r="G137" s="507"/>
    </row>
    <row r="138" spans="3:7">
      <c r="C138" s="499"/>
      <c r="D138" s="573"/>
      <c r="E138" s="574"/>
      <c r="F138" s="574"/>
      <c r="G138" s="507"/>
    </row>
    <row r="139" spans="3:7">
      <c r="C139" s="499"/>
      <c r="D139" s="573"/>
      <c r="E139" s="574"/>
      <c r="F139" s="574"/>
      <c r="G139" s="507"/>
    </row>
    <row r="140" spans="3:7">
      <c r="C140" s="499"/>
      <c r="D140" s="573"/>
      <c r="E140" s="574"/>
      <c r="F140" s="574"/>
      <c r="G140" s="507"/>
    </row>
    <row r="141" spans="3:7">
      <c r="C141" s="499"/>
      <c r="D141" s="573"/>
      <c r="E141" s="574"/>
      <c r="F141" s="574"/>
      <c r="G141" s="507"/>
    </row>
    <row r="142" spans="3:7">
      <c r="C142" s="499"/>
      <c r="D142" s="573"/>
      <c r="E142" s="574"/>
      <c r="F142" s="574"/>
      <c r="G142" s="507"/>
    </row>
    <row r="143" spans="3:7">
      <c r="C143" s="499"/>
      <c r="D143" s="573"/>
      <c r="E143" s="574"/>
      <c r="F143" s="574"/>
      <c r="G143" s="507"/>
    </row>
    <row r="144" spans="3:7">
      <c r="C144" s="499"/>
      <c r="D144" s="573"/>
      <c r="E144" s="574"/>
      <c r="F144" s="574"/>
      <c r="G144" s="507"/>
    </row>
    <row r="145" spans="3:7">
      <c r="C145" s="499"/>
      <c r="D145" s="573"/>
      <c r="E145" s="574"/>
      <c r="F145" s="574"/>
      <c r="G145" s="507"/>
    </row>
    <row r="146" spans="3:7">
      <c r="C146" s="499"/>
      <c r="D146" s="573"/>
      <c r="E146" s="574"/>
      <c r="F146" s="574"/>
      <c r="G146" s="507"/>
    </row>
    <row r="147" spans="3:7">
      <c r="C147" s="499"/>
      <c r="D147" s="573"/>
      <c r="E147" s="574"/>
      <c r="F147" s="574"/>
      <c r="G147" s="507"/>
    </row>
    <row r="148" spans="3:7">
      <c r="C148" s="499"/>
      <c r="D148" s="573"/>
      <c r="E148" s="574"/>
      <c r="F148" s="574"/>
      <c r="G148" s="507"/>
    </row>
    <row r="149" spans="3:7">
      <c r="C149" s="499"/>
      <c r="D149" s="573"/>
      <c r="E149" s="574"/>
      <c r="F149" s="574"/>
      <c r="G149" s="507"/>
    </row>
    <row r="150" spans="3:7">
      <c r="C150" s="499"/>
      <c r="D150" s="573"/>
      <c r="E150" s="574"/>
      <c r="F150" s="574"/>
      <c r="G150" s="507"/>
    </row>
    <row r="151" spans="3:7">
      <c r="C151" s="499"/>
      <c r="D151" s="573"/>
      <c r="E151" s="574"/>
      <c r="F151" s="574"/>
      <c r="G151" s="507"/>
    </row>
    <row r="152" spans="3:7">
      <c r="C152" s="499"/>
      <c r="D152" s="573"/>
      <c r="E152" s="574"/>
      <c r="F152" s="574"/>
      <c r="G152" s="507"/>
    </row>
    <row r="153" spans="3:7">
      <c r="C153" s="499"/>
      <c r="D153" s="573"/>
      <c r="E153" s="574"/>
      <c r="F153" s="574"/>
      <c r="G153" s="507"/>
    </row>
    <row r="154" spans="3:7">
      <c r="C154" s="499"/>
      <c r="D154" s="573"/>
      <c r="E154" s="574"/>
      <c r="F154" s="574"/>
      <c r="G154" s="507"/>
    </row>
    <row r="155" spans="3:7">
      <c r="C155" s="499"/>
      <c r="D155" s="573"/>
      <c r="E155" s="574"/>
      <c r="F155" s="574"/>
      <c r="G155" s="507"/>
    </row>
    <row r="156" spans="3:7">
      <c r="C156" s="499"/>
      <c r="D156" s="573"/>
      <c r="E156" s="574"/>
      <c r="F156" s="574"/>
      <c r="G156" s="507"/>
    </row>
    <row r="157" spans="3:7">
      <c r="C157" s="499"/>
      <c r="D157" s="573"/>
      <c r="E157" s="574"/>
      <c r="F157" s="574"/>
      <c r="G157" s="507"/>
    </row>
    <row r="158" spans="3:7">
      <c r="C158" s="499"/>
      <c r="D158" s="573"/>
      <c r="E158" s="574"/>
      <c r="F158" s="574"/>
      <c r="G158" s="507"/>
    </row>
    <row r="159" spans="3:7">
      <c r="C159" s="499"/>
      <c r="D159" s="573"/>
      <c r="E159" s="574"/>
      <c r="F159" s="574"/>
      <c r="G159" s="507"/>
    </row>
    <row r="160" spans="3:7">
      <c r="C160" s="499"/>
      <c r="D160" s="573"/>
      <c r="E160" s="574"/>
      <c r="F160" s="574"/>
      <c r="G160" s="507"/>
    </row>
    <row r="161" spans="3:7">
      <c r="C161" s="499"/>
      <c r="D161" s="573"/>
      <c r="E161" s="574"/>
      <c r="F161" s="574"/>
      <c r="G161" s="507"/>
    </row>
    <row r="162" spans="3:7">
      <c r="C162" s="499"/>
      <c r="D162" s="573"/>
      <c r="E162" s="574"/>
      <c r="F162" s="574"/>
      <c r="G162" s="507"/>
    </row>
    <row r="163" spans="3:7">
      <c r="C163" s="499"/>
      <c r="D163" s="573"/>
      <c r="E163" s="574"/>
      <c r="F163" s="574"/>
      <c r="G163" s="507"/>
    </row>
    <row r="164" spans="3:7">
      <c r="C164" s="499"/>
      <c r="D164" s="573"/>
      <c r="E164" s="574"/>
      <c r="F164" s="574"/>
      <c r="G164" s="507"/>
    </row>
    <row r="165" spans="3:7">
      <c r="C165" s="499"/>
      <c r="D165" s="573"/>
      <c r="E165" s="574"/>
      <c r="F165" s="574"/>
      <c r="G165" s="507"/>
    </row>
    <row r="166" spans="3:7">
      <c r="C166" s="499"/>
      <c r="D166" s="573"/>
      <c r="E166" s="574"/>
      <c r="F166" s="574"/>
      <c r="G166" s="507"/>
    </row>
    <row r="167" spans="3:7">
      <c r="C167" s="499"/>
      <c r="D167" s="573"/>
      <c r="E167" s="574"/>
      <c r="F167" s="574"/>
      <c r="G167" s="507"/>
    </row>
    <row r="168" spans="3:7">
      <c r="C168" s="499"/>
      <c r="D168" s="573"/>
      <c r="E168" s="574"/>
      <c r="F168" s="574"/>
      <c r="G168" s="507"/>
    </row>
    <row r="169" spans="3:7">
      <c r="C169" s="499"/>
      <c r="D169" s="573"/>
      <c r="E169" s="574"/>
      <c r="F169" s="574"/>
      <c r="G169" s="507"/>
    </row>
    <row r="170" spans="3:7">
      <c r="C170" s="499"/>
      <c r="D170" s="573"/>
      <c r="E170" s="574"/>
      <c r="F170" s="574"/>
      <c r="G170" s="507"/>
    </row>
    <row r="171" spans="3:7">
      <c r="C171" s="499"/>
      <c r="D171" s="573"/>
      <c r="E171" s="574"/>
      <c r="F171" s="574"/>
      <c r="G171" s="507"/>
    </row>
    <row r="172" spans="3:7">
      <c r="C172" s="499"/>
      <c r="D172" s="573"/>
      <c r="E172" s="574"/>
      <c r="F172" s="574"/>
      <c r="G172" s="507"/>
    </row>
    <row r="173" spans="3:7">
      <c r="C173" s="499"/>
      <c r="D173" s="573"/>
      <c r="E173" s="574"/>
      <c r="F173" s="574"/>
      <c r="G173" s="507"/>
    </row>
    <row r="174" spans="3:7">
      <c r="C174" s="499"/>
      <c r="D174" s="573"/>
      <c r="E174" s="574"/>
      <c r="F174" s="574"/>
      <c r="G174" s="507"/>
    </row>
    <row r="175" spans="3:7">
      <c r="C175" s="499"/>
      <c r="D175" s="573"/>
      <c r="E175" s="574"/>
      <c r="F175" s="574"/>
      <c r="G175" s="507"/>
    </row>
    <row r="176" spans="3:7">
      <c r="C176" s="499"/>
      <c r="D176" s="573"/>
      <c r="E176" s="574"/>
      <c r="F176" s="574"/>
      <c r="G176" s="507"/>
    </row>
    <row r="177" spans="3:7">
      <c r="C177" s="499"/>
      <c r="D177" s="573"/>
      <c r="E177" s="574"/>
      <c r="F177" s="574"/>
      <c r="G177" s="507"/>
    </row>
    <row r="178" spans="3:7">
      <c r="C178" s="499"/>
      <c r="D178" s="573"/>
      <c r="E178" s="574"/>
      <c r="F178" s="574"/>
      <c r="G178" s="507"/>
    </row>
    <row r="179" spans="3:7">
      <c r="C179" s="499"/>
      <c r="D179" s="573"/>
      <c r="E179" s="574"/>
      <c r="F179" s="574"/>
      <c r="G179" s="507"/>
    </row>
    <row r="180" spans="3:7">
      <c r="C180" s="499"/>
      <c r="D180" s="573"/>
      <c r="E180" s="574"/>
      <c r="F180" s="574"/>
      <c r="G180" s="507"/>
    </row>
    <row r="181" spans="3:7">
      <c r="C181" s="499"/>
      <c r="D181" s="573"/>
      <c r="E181" s="574"/>
      <c r="F181" s="574"/>
      <c r="G181" s="507"/>
    </row>
    <row r="182" spans="3:7">
      <c r="C182" s="499"/>
      <c r="D182" s="573"/>
      <c r="E182" s="574"/>
      <c r="F182" s="574"/>
      <c r="G182" s="507"/>
    </row>
    <row r="183" spans="3:7">
      <c r="C183" s="499"/>
      <c r="D183" s="573"/>
      <c r="E183" s="574"/>
      <c r="F183" s="574"/>
      <c r="G183" s="507"/>
    </row>
    <row r="184" spans="3:7">
      <c r="C184" s="499"/>
      <c r="D184" s="573"/>
      <c r="E184" s="574"/>
      <c r="F184" s="574"/>
      <c r="G184" s="507"/>
    </row>
    <row r="185" spans="3:7">
      <c r="C185" s="499"/>
      <c r="D185" s="573"/>
      <c r="E185" s="574"/>
      <c r="F185" s="574"/>
      <c r="G185" s="507"/>
    </row>
    <row r="186" spans="3:7">
      <c r="C186" s="499"/>
      <c r="D186" s="573"/>
      <c r="E186" s="574"/>
      <c r="F186" s="574"/>
      <c r="G186" s="507"/>
    </row>
    <row r="187" spans="3:7">
      <c r="C187" s="499"/>
      <c r="D187" s="573"/>
      <c r="E187" s="574"/>
      <c r="F187" s="574"/>
      <c r="G187" s="507"/>
    </row>
    <row r="188" spans="3:7">
      <c r="C188" s="499"/>
      <c r="D188" s="573"/>
      <c r="E188" s="574"/>
      <c r="F188" s="574"/>
      <c r="G188" s="507"/>
    </row>
    <row r="189" spans="3:7">
      <c r="C189" s="499"/>
      <c r="D189" s="573"/>
      <c r="E189" s="574"/>
      <c r="F189" s="574"/>
      <c r="G189" s="507"/>
    </row>
    <row r="190" spans="3:7">
      <c r="C190" s="499"/>
      <c r="D190" s="573"/>
      <c r="E190" s="574"/>
      <c r="F190" s="574"/>
      <c r="G190" s="507"/>
    </row>
    <row r="191" spans="3:7">
      <c r="C191" s="499"/>
      <c r="D191" s="573"/>
      <c r="E191" s="574"/>
      <c r="F191" s="574"/>
      <c r="G191" s="507"/>
    </row>
    <row r="192" spans="3:7">
      <c r="C192" s="499"/>
      <c r="D192" s="573"/>
      <c r="E192" s="574"/>
      <c r="F192" s="574"/>
      <c r="G192" s="507"/>
    </row>
    <row r="193" spans="3:7">
      <c r="C193" s="499"/>
      <c r="D193" s="573"/>
      <c r="E193" s="574"/>
      <c r="F193" s="574"/>
      <c r="G193" s="507"/>
    </row>
    <row r="194" spans="3:7">
      <c r="C194" s="499"/>
      <c r="D194" s="573"/>
      <c r="E194" s="574"/>
      <c r="F194" s="574"/>
      <c r="G194" s="507"/>
    </row>
    <row r="195" spans="3:7">
      <c r="C195" s="499"/>
      <c r="D195" s="573"/>
      <c r="E195" s="574"/>
      <c r="F195" s="574"/>
      <c r="G195" s="507"/>
    </row>
    <row r="196" spans="3:7">
      <c r="C196" s="499"/>
      <c r="D196" s="573"/>
      <c r="E196" s="574"/>
      <c r="F196" s="574"/>
      <c r="G196" s="507"/>
    </row>
    <row r="197" spans="3:7">
      <c r="C197" s="499"/>
      <c r="D197" s="573"/>
      <c r="E197" s="574"/>
      <c r="F197" s="574"/>
      <c r="G197" s="507"/>
    </row>
    <row r="198" spans="3:7">
      <c r="C198" s="499"/>
      <c r="D198" s="573"/>
      <c r="E198" s="574"/>
      <c r="F198" s="574"/>
      <c r="G198" s="507"/>
    </row>
    <row r="199" spans="3:7">
      <c r="C199" s="499"/>
      <c r="D199" s="573"/>
      <c r="E199" s="574"/>
      <c r="F199" s="574"/>
      <c r="G199" s="507"/>
    </row>
    <row r="200" spans="3:7">
      <c r="C200" s="499"/>
      <c r="D200" s="573"/>
      <c r="E200" s="574"/>
      <c r="F200" s="574"/>
      <c r="G200" s="507"/>
    </row>
    <row r="201" spans="3:7">
      <c r="C201" s="499"/>
      <c r="D201" s="573"/>
      <c r="E201" s="574"/>
      <c r="F201" s="574"/>
      <c r="G201" s="507"/>
    </row>
    <row r="202" spans="3:7">
      <c r="C202" s="499"/>
      <c r="D202" s="573"/>
      <c r="E202" s="574"/>
      <c r="F202" s="574"/>
      <c r="G202" s="507"/>
    </row>
    <row r="203" spans="3:7">
      <c r="C203" s="499"/>
      <c r="D203" s="573"/>
      <c r="E203" s="574"/>
      <c r="F203" s="574"/>
      <c r="G203" s="507"/>
    </row>
    <row r="204" spans="3:7">
      <c r="C204" s="499"/>
      <c r="D204" s="573"/>
      <c r="E204" s="574"/>
      <c r="F204" s="574"/>
      <c r="G204" s="507"/>
    </row>
    <row r="205" spans="3:7">
      <c r="C205" s="499"/>
      <c r="D205" s="573"/>
      <c r="E205" s="574"/>
      <c r="F205" s="574"/>
      <c r="G205" s="507"/>
    </row>
    <row r="206" spans="3:7">
      <c r="C206" s="499"/>
      <c r="D206" s="573"/>
      <c r="E206" s="574"/>
      <c r="F206" s="574"/>
      <c r="G206" s="507"/>
    </row>
    <row r="207" spans="3:7">
      <c r="C207" s="499"/>
      <c r="D207" s="573"/>
      <c r="E207" s="574"/>
      <c r="F207" s="574"/>
      <c r="G207" s="507"/>
    </row>
    <row r="208" spans="3:7">
      <c r="C208" s="499"/>
      <c r="D208" s="573"/>
      <c r="E208" s="574"/>
      <c r="F208" s="574"/>
      <c r="G208" s="507"/>
    </row>
    <row r="209" spans="3:7">
      <c r="C209" s="499"/>
      <c r="D209" s="573"/>
      <c r="E209" s="574"/>
      <c r="F209" s="574"/>
      <c r="G209" s="507"/>
    </row>
    <row r="210" spans="3:7">
      <c r="C210" s="499"/>
      <c r="D210" s="573"/>
      <c r="E210" s="574"/>
      <c r="F210" s="574"/>
      <c r="G210" s="507"/>
    </row>
    <row r="211" spans="3:7">
      <c r="C211" s="499"/>
      <c r="D211" s="573"/>
      <c r="E211" s="574"/>
      <c r="F211" s="574"/>
      <c r="G211" s="507"/>
    </row>
    <row r="212" spans="3:7">
      <c r="C212" s="499"/>
      <c r="D212" s="573"/>
      <c r="E212" s="574"/>
      <c r="F212" s="574"/>
      <c r="G212" s="507"/>
    </row>
    <row r="213" spans="3:7">
      <c r="C213" s="499"/>
      <c r="D213" s="573"/>
      <c r="E213" s="574"/>
      <c r="F213" s="574"/>
      <c r="G213" s="507"/>
    </row>
    <row r="214" spans="3:7">
      <c r="C214" s="499"/>
      <c r="D214" s="573"/>
      <c r="E214" s="574"/>
      <c r="F214" s="574"/>
      <c r="G214" s="507"/>
    </row>
    <row r="215" spans="3:7">
      <c r="C215" s="499"/>
      <c r="D215" s="573"/>
      <c r="E215" s="574"/>
      <c r="F215" s="574"/>
      <c r="G215" s="507"/>
    </row>
    <row r="216" spans="3:7">
      <c r="C216" s="499"/>
      <c r="D216" s="573"/>
      <c r="E216" s="574"/>
      <c r="F216" s="574"/>
      <c r="G216" s="507"/>
    </row>
    <row r="217" spans="3:7">
      <c r="C217" s="499"/>
      <c r="D217" s="573"/>
      <c r="E217" s="574"/>
      <c r="F217" s="574"/>
      <c r="G217" s="507"/>
    </row>
    <row r="218" spans="3:7">
      <c r="C218" s="499"/>
      <c r="D218" s="573"/>
      <c r="E218" s="574"/>
      <c r="F218" s="574"/>
      <c r="G218" s="507"/>
    </row>
    <row r="219" spans="3:7">
      <c r="C219" s="499"/>
      <c r="D219" s="573"/>
      <c r="E219" s="574"/>
      <c r="F219" s="574"/>
      <c r="G219" s="507"/>
    </row>
    <row r="220" spans="3:7">
      <c r="C220" s="499"/>
      <c r="D220" s="573"/>
      <c r="E220" s="574"/>
      <c r="F220" s="574"/>
      <c r="G220" s="507"/>
    </row>
    <row r="221" spans="3:7">
      <c r="C221" s="499"/>
      <c r="D221" s="573"/>
      <c r="E221" s="574"/>
      <c r="F221" s="574"/>
      <c r="G221" s="507"/>
    </row>
    <row r="222" spans="3:7">
      <c r="C222" s="499"/>
      <c r="D222" s="573"/>
      <c r="E222" s="574"/>
      <c r="F222" s="574"/>
      <c r="G222" s="507"/>
    </row>
    <row r="223" spans="3:7">
      <c r="C223" s="499"/>
      <c r="D223" s="573"/>
      <c r="E223" s="574"/>
      <c r="F223" s="574"/>
      <c r="G223" s="507"/>
    </row>
    <row r="224" spans="3:7">
      <c r="C224" s="499"/>
      <c r="D224" s="573"/>
      <c r="E224" s="574"/>
      <c r="F224" s="574"/>
      <c r="G224" s="507"/>
    </row>
    <row r="225" spans="3:7">
      <c r="C225" s="499"/>
      <c r="D225" s="573"/>
      <c r="E225" s="574"/>
      <c r="F225" s="574"/>
      <c r="G225" s="507"/>
    </row>
    <row r="226" spans="3:7">
      <c r="C226" s="499"/>
      <c r="D226" s="573"/>
      <c r="E226" s="574"/>
      <c r="F226" s="574"/>
      <c r="G226" s="507"/>
    </row>
    <row r="227" spans="3:7">
      <c r="C227" s="499"/>
      <c r="D227" s="573"/>
      <c r="E227" s="574"/>
      <c r="F227" s="574"/>
      <c r="G227" s="507"/>
    </row>
    <row r="228" spans="3:7">
      <c r="C228" s="499"/>
      <c r="D228" s="573"/>
      <c r="E228" s="574"/>
      <c r="F228" s="574"/>
      <c r="G228" s="507"/>
    </row>
    <row r="229" spans="3:7">
      <c r="C229" s="499"/>
      <c r="D229" s="573"/>
      <c r="E229" s="574"/>
      <c r="F229" s="574"/>
      <c r="G229" s="507"/>
    </row>
    <row r="230" spans="3:7">
      <c r="C230" s="499"/>
      <c r="D230" s="573"/>
      <c r="E230" s="574"/>
      <c r="F230" s="574"/>
      <c r="G230" s="507"/>
    </row>
    <row r="231" spans="3:7">
      <c r="C231" s="499"/>
      <c r="D231" s="573"/>
      <c r="E231" s="574"/>
      <c r="F231" s="574"/>
      <c r="G231" s="507"/>
    </row>
    <row r="232" spans="3:7">
      <c r="C232" s="499"/>
      <c r="D232" s="573"/>
      <c r="E232" s="574"/>
      <c r="F232" s="574"/>
      <c r="G232" s="507"/>
    </row>
    <row r="233" spans="3:7">
      <c r="C233" s="499"/>
      <c r="D233" s="573"/>
      <c r="E233" s="574"/>
      <c r="F233" s="574"/>
      <c r="G233" s="507"/>
    </row>
    <row r="234" spans="3:7">
      <c r="C234" s="499"/>
      <c r="D234" s="573"/>
      <c r="E234" s="574"/>
      <c r="F234" s="574"/>
      <c r="G234" s="507"/>
    </row>
    <row r="235" spans="3:7">
      <c r="C235" s="499"/>
      <c r="D235" s="573"/>
      <c r="E235" s="574"/>
      <c r="F235" s="574"/>
      <c r="G235" s="507"/>
    </row>
    <row r="236" spans="3:7">
      <c r="C236" s="499"/>
      <c r="D236" s="573"/>
      <c r="E236" s="574"/>
      <c r="F236" s="574"/>
      <c r="G236" s="507"/>
    </row>
    <row r="237" spans="3:7">
      <c r="C237" s="499"/>
      <c r="D237" s="573"/>
      <c r="E237" s="574"/>
      <c r="F237" s="574"/>
      <c r="G237" s="507"/>
    </row>
    <row r="238" spans="3:7">
      <c r="C238" s="499"/>
      <c r="D238" s="573"/>
      <c r="E238" s="574"/>
      <c r="F238" s="574"/>
      <c r="G238" s="507"/>
    </row>
    <row r="239" spans="3:7">
      <c r="C239" s="499"/>
      <c r="D239" s="573"/>
      <c r="E239" s="574"/>
      <c r="F239" s="574"/>
      <c r="G239" s="507"/>
    </row>
    <row r="240" spans="3:7">
      <c r="C240" s="499"/>
      <c r="D240" s="573"/>
      <c r="E240" s="574"/>
      <c r="F240" s="574"/>
      <c r="G240" s="507"/>
    </row>
    <row r="241" spans="3:7">
      <c r="C241" s="499"/>
      <c r="D241" s="573"/>
      <c r="E241" s="574"/>
      <c r="F241" s="574"/>
      <c r="G241" s="507"/>
    </row>
    <row r="242" spans="3:7">
      <c r="C242" s="499"/>
      <c r="D242" s="573"/>
      <c r="E242" s="574"/>
      <c r="F242" s="574"/>
      <c r="G242" s="507"/>
    </row>
    <row r="243" spans="3:7">
      <c r="C243" s="499"/>
      <c r="D243" s="573"/>
      <c r="E243" s="574"/>
      <c r="F243" s="574"/>
      <c r="G243" s="507"/>
    </row>
    <row r="244" spans="3:7">
      <c r="C244" s="499"/>
      <c r="D244" s="573"/>
      <c r="E244" s="574"/>
      <c r="F244" s="574"/>
      <c r="G244" s="507"/>
    </row>
    <row r="245" spans="3:7">
      <c r="C245" s="499"/>
      <c r="D245" s="573"/>
      <c r="E245" s="574"/>
      <c r="F245" s="574"/>
      <c r="G245" s="507"/>
    </row>
    <row r="246" spans="3:7">
      <c r="C246" s="499"/>
      <c r="D246" s="573"/>
      <c r="E246" s="574"/>
      <c r="F246" s="574"/>
      <c r="G246" s="507"/>
    </row>
    <row r="247" spans="3:7">
      <c r="C247" s="499"/>
      <c r="D247" s="573"/>
      <c r="E247" s="574"/>
      <c r="F247" s="574"/>
      <c r="G247" s="507"/>
    </row>
    <row r="248" spans="3:7">
      <c r="C248" s="499"/>
      <c r="D248" s="573"/>
      <c r="E248" s="574"/>
      <c r="F248" s="574"/>
      <c r="G248" s="507"/>
    </row>
    <row r="249" spans="3:7">
      <c r="C249" s="499"/>
      <c r="D249" s="573"/>
      <c r="E249" s="574"/>
      <c r="F249" s="574"/>
      <c r="G249" s="507"/>
    </row>
    <row r="250" spans="3:7">
      <c r="C250" s="499"/>
      <c r="D250" s="573"/>
      <c r="E250" s="574"/>
      <c r="F250" s="574"/>
      <c r="G250" s="507"/>
    </row>
    <row r="251" spans="3:7">
      <c r="C251" s="499"/>
      <c r="D251" s="573"/>
      <c r="E251" s="574"/>
      <c r="F251" s="574"/>
      <c r="G251" s="507"/>
    </row>
    <row r="252" spans="3:7">
      <c r="C252" s="499"/>
      <c r="D252" s="573"/>
      <c r="E252" s="574"/>
      <c r="F252" s="574"/>
      <c r="G252" s="507"/>
    </row>
    <row r="253" spans="3:7">
      <c r="C253" s="499"/>
      <c r="D253" s="573"/>
      <c r="E253" s="574"/>
      <c r="F253" s="574"/>
      <c r="G253" s="507"/>
    </row>
    <row r="254" spans="3:7">
      <c r="C254" s="499"/>
      <c r="D254" s="573"/>
      <c r="E254" s="574"/>
      <c r="F254" s="574"/>
      <c r="G254" s="507"/>
    </row>
    <row r="255" spans="3:7">
      <c r="C255" s="499"/>
      <c r="D255" s="573"/>
      <c r="E255" s="574"/>
      <c r="F255" s="574"/>
      <c r="G255" s="507"/>
    </row>
    <row r="256" spans="3:7">
      <c r="C256" s="499"/>
      <c r="D256" s="573"/>
      <c r="E256" s="574"/>
      <c r="F256" s="574"/>
      <c r="G256" s="507"/>
    </row>
    <row r="257" spans="3:7">
      <c r="C257" s="499"/>
      <c r="D257" s="573"/>
      <c r="E257" s="574"/>
      <c r="F257" s="574"/>
      <c r="G257" s="507"/>
    </row>
    <row r="258" spans="3:7">
      <c r="C258" s="499"/>
      <c r="D258" s="573"/>
      <c r="E258" s="574"/>
      <c r="F258" s="574"/>
      <c r="G258" s="507"/>
    </row>
    <row r="259" spans="3:7">
      <c r="C259" s="499"/>
      <c r="D259" s="573"/>
      <c r="E259" s="574"/>
      <c r="F259" s="574"/>
      <c r="G259" s="507"/>
    </row>
    <row r="260" spans="3:7">
      <c r="C260" s="499"/>
      <c r="D260" s="573"/>
      <c r="E260" s="574"/>
      <c r="F260" s="574"/>
      <c r="G260" s="507"/>
    </row>
    <row r="261" spans="3:7">
      <c r="C261" s="499"/>
      <c r="D261" s="573"/>
      <c r="E261" s="574"/>
      <c r="F261" s="574"/>
      <c r="G261" s="507"/>
    </row>
    <row r="262" spans="3:7">
      <c r="C262" s="499"/>
      <c r="D262" s="573"/>
      <c r="E262" s="574"/>
      <c r="F262" s="574"/>
      <c r="G262" s="507"/>
    </row>
    <row r="263" spans="3:7">
      <c r="C263" s="499"/>
      <c r="D263" s="573"/>
      <c r="E263" s="574"/>
      <c r="F263" s="574"/>
      <c r="G263" s="507"/>
    </row>
    <row r="264" spans="3:7">
      <c r="C264" s="499"/>
      <c r="D264" s="573"/>
      <c r="E264" s="574"/>
      <c r="F264" s="574"/>
      <c r="G264" s="507"/>
    </row>
    <row r="265" spans="3:7">
      <c r="C265" s="499"/>
      <c r="D265" s="573"/>
      <c r="E265" s="574"/>
      <c r="F265" s="574"/>
      <c r="G265" s="507"/>
    </row>
    <row r="266" spans="3:7">
      <c r="C266" s="499"/>
      <c r="D266" s="573"/>
      <c r="E266" s="574"/>
      <c r="F266" s="574"/>
      <c r="G266" s="507"/>
    </row>
    <row r="267" spans="3:7">
      <c r="C267" s="499"/>
      <c r="D267" s="573"/>
      <c r="E267" s="574"/>
      <c r="F267" s="574"/>
      <c r="G267" s="507"/>
    </row>
    <row r="268" spans="3:7">
      <c r="C268" s="499"/>
      <c r="D268" s="573"/>
      <c r="E268" s="574"/>
      <c r="F268" s="574"/>
      <c r="G268" s="507"/>
    </row>
    <row r="269" spans="3:7">
      <c r="C269" s="499"/>
      <c r="D269" s="573"/>
      <c r="E269" s="574"/>
      <c r="F269" s="574"/>
      <c r="G269" s="507"/>
    </row>
    <row r="270" spans="3:7">
      <c r="C270" s="499"/>
      <c r="D270" s="573"/>
      <c r="E270" s="574"/>
      <c r="F270" s="574"/>
      <c r="G270" s="507"/>
    </row>
    <row r="271" spans="3:7">
      <c r="C271" s="499"/>
      <c r="D271" s="573"/>
      <c r="E271" s="574"/>
      <c r="F271" s="574"/>
      <c r="G271" s="507"/>
    </row>
    <row r="272" spans="3:7">
      <c r="C272" s="499"/>
      <c r="D272" s="573"/>
      <c r="E272" s="574"/>
      <c r="F272" s="574"/>
      <c r="G272" s="507"/>
    </row>
    <row r="273" spans="3:7">
      <c r="C273" s="499"/>
      <c r="D273" s="573"/>
      <c r="E273" s="574"/>
      <c r="F273" s="574"/>
      <c r="G273" s="507"/>
    </row>
    <row r="274" spans="3:7">
      <c r="C274" s="499"/>
      <c r="D274" s="573"/>
      <c r="E274" s="574"/>
      <c r="F274" s="574"/>
      <c r="G274" s="507"/>
    </row>
    <row r="275" spans="3:7">
      <c r="C275" s="499"/>
      <c r="D275" s="573"/>
      <c r="E275" s="574"/>
      <c r="F275" s="574"/>
      <c r="G275" s="507"/>
    </row>
    <row r="276" spans="3:7">
      <c r="C276" s="499"/>
      <c r="D276" s="573"/>
      <c r="E276" s="574"/>
      <c r="F276" s="574"/>
      <c r="G276" s="507"/>
    </row>
    <row r="277" spans="3:7">
      <c r="C277" s="499"/>
      <c r="D277" s="573"/>
      <c r="E277" s="574"/>
      <c r="F277" s="574"/>
      <c r="G277" s="507"/>
    </row>
    <row r="278" spans="3:7">
      <c r="C278" s="499"/>
      <c r="D278" s="573"/>
      <c r="E278" s="574"/>
      <c r="F278" s="574"/>
      <c r="G278" s="507"/>
    </row>
    <row r="279" spans="3:7">
      <c r="C279" s="499"/>
      <c r="D279" s="573"/>
      <c r="E279" s="574"/>
      <c r="F279" s="574"/>
      <c r="G279" s="507"/>
    </row>
    <row r="280" spans="3:7">
      <c r="C280" s="499"/>
      <c r="D280" s="573"/>
      <c r="E280" s="574"/>
      <c r="F280" s="574"/>
      <c r="G280" s="507"/>
    </row>
    <row r="281" spans="3:7">
      <c r="C281" s="499"/>
      <c r="D281" s="573"/>
      <c r="E281" s="574"/>
      <c r="F281" s="574"/>
      <c r="G281" s="507"/>
    </row>
    <row r="282" spans="3:7">
      <c r="C282" s="499"/>
      <c r="D282" s="573"/>
      <c r="E282" s="574"/>
      <c r="F282" s="574"/>
      <c r="G282" s="507"/>
    </row>
    <row r="283" spans="3:7">
      <c r="C283" s="499"/>
      <c r="D283" s="573"/>
      <c r="E283" s="574"/>
      <c r="F283" s="574"/>
      <c r="G283" s="507"/>
    </row>
    <row r="284" spans="3:7">
      <c r="C284" s="499"/>
      <c r="D284" s="573"/>
      <c r="E284" s="574"/>
      <c r="F284" s="574"/>
      <c r="G284" s="507"/>
    </row>
    <row r="285" spans="3:7">
      <c r="C285" s="499"/>
      <c r="D285" s="573"/>
      <c r="E285" s="574"/>
      <c r="F285" s="574"/>
      <c r="G285" s="507"/>
    </row>
    <row r="286" spans="3:7">
      <c r="C286" s="499"/>
      <c r="D286" s="573"/>
      <c r="E286" s="574"/>
      <c r="F286" s="574"/>
      <c r="G286" s="507"/>
    </row>
    <row r="287" spans="3:7">
      <c r="C287" s="499"/>
      <c r="D287" s="573"/>
      <c r="E287" s="574"/>
      <c r="F287" s="574"/>
      <c r="G287" s="507"/>
    </row>
    <row r="288" spans="3:7">
      <c r="C288" s="499"/>
      <c r="D288" s="573"/>
      <c r="E288" s="574"/>
      <c r="F288" s="574"/>
      <c r="G288" s="507"/>
    </row>
    <row r="289" spans="3:7">
      <c r="C289" s="499"/>
      <c r="D289" s="573"/>
      <c r="E289" s="574"/>
      <c r="F289" s="574"/>
      <c r="G289" s="507"/>
    </row>
    <row r="290" spans="3:7">
      <c r="C290" s="499"/>
      <c r="D290" s="573"/>
      <c r="E290" s="574"/>
      <c r="F290" s="574"/>
      <c r="G290" s="507"/>
    </row>
    <row r="291" spans="3:7">
      <c r="C291" s="499"/>
      <c r="D291" s="573"/>
      <c r="E291" s="574"/>
      <c r="F291" s="574"/>
      <c r="G291" s="507"/>
    </row>
    <row r="292" spans="3:7">
      <c r="C292" s="499"/>
      <c r="D292" s="573"/>
      <c r="E292" s="574"/>
      <c r="F292" s="574"/>
      <c r="G292" s="507"/>
    </row>
    <row r="293" spans="3:7">
      <c r="C293" s="499"/>
      <c r="D293" s="573"/>
      <c r="E293" s="574"/>
      <c r="F293" s="574"/>
      <c r="G293" s="507"/>
    </row>
    <row r="294" spans="3:7">
      <c r="C294" s="499"/>
      <c r="D294" s="573"/>
      <c r="E294" s="574"/>
      <c r="F294" s="574"/>
      <c r="G294" s="507"/>
    </row>
    <row r="295" spans="3:7">
      <c r="C295" s="499"/>
      <c r="D295" s="573"/>
      <c r="E295" s="574"/>
      <c r="F295" s="574"/>
      <c r="G295" s="507"/>
    </row>
    <row r="296" spans="3:7">
      <c r="C296" s="499"/>
      <c r="D296" s="573"/>
      <c r="E296" s="574"/>
      <c r="F296" s="574"/>
      <c r="G296" s="507"/>
    </row>
    <row r="297" spans="3:7">
      <c r="C297" s="499"/>
      <c r="D297" s="573"/>
      <c r="E297" s="574"/>
      <c r="F297" s="574"/>
      <c r="G297" s="507"/>
    </row>
    <row r="298" spans="3:7">
      <c r="C298" s="499"/>
      <c r="D298" s="573"/>
      <c r="E298" s="574"/>
      <c r="F298" s="574"/>
      <c r="G298" s="507"/>
    </row>
    <row r="299" spans="3:7">
      <c r="C299" s="499"/>
      <c r="D299" s="573"/>
      <c r="E299" s="574"/>
      <c r="F299" s="574"/>
      <c r="G299" s="507"/>
    </row>
    <row r="300" spans="3:7">
      <c r="C300" s="499"/>
      <c r="D300" s="573"/>
      <c r="E300" s="574"/>
      <c r="F300" s="574"/>
      <c r="G300" s="507"/>
    </row>
    <row r="301" spans="3:7">
      <c r="C301" s="499"/>
      <c r="D301" s="573"/>
      <c r="E301" s="574"/>
      <c r="F301" s="574"/>
      <c r="G301" s="507"/>
    </row>
    <row r="302" spans="3:7">
      <c r="C302" s="499"/>
      <c r="D302" s="573"/>
      <c r="E302" s="574"/>
      <c r="F302" s="574"/>
      <c r="G302" s="507"/>
    </row>
    <row r="303" spans="3:7">
      <c r="C303" s="499"/>
      <c r="D303" s="573"/>
      <c r="E303" s="574"/>
      <c r="F303" s="574"/>
      <c r="G303" s="507"/>
    </row>
    <row r="304" spans="3:7">
      <c r="C304" s="499"/>
      <c r="D304" s="573"/>
      <c r="E304" s="574"/>
      <c r="F304" s="574"/>
      <c r="G304" s="507"/>
    </row>
    <row r="305" spans="3:7">
      <c r="C305" s="499"/>
      <c r="D305" s="573"/>
      <c r="E305" s="574"/>
      <c r="F305" s="574"/>
      <c r="G305" s="507"/>
    </row>
    <row r="306" spans="3:7">
      <c r="C306" s="499"/>
      <c r="D306" s="573"/>
      <c r="E306" s="574"/>
      <c r="F306" s="574"/>
      <c r="G306" s="507"/>
    </row>
    <row r="307" spans="3:7">
      <c r="C307" s="499"/>
      <c r="D307" s="573"/>
      <c r="E307" s="574"/>
      <c r="F307" s="574"/>
      <c r="G307" s="507"/>
    </row>
    <row r="308" spans="3:7">
      <c r="C308" s="499"/>
      <c r="D308" s="573"/>
      <c r="E308" s="574"/>
      <c r="F308" s="574"/>
      <c r="G308" s="507"/>
    </row>
    <row r="309" spans="3:7">
      <c r="C309" s="499"/>
      <c r="D309" s="573"/>
      <c r="E309" s="574"/>
      <c r="F309" s="574"/>
      <c r="G309" s="507"/>
    </row>
    <row r="310" spans="3:7">
      <c r="C310" s="499"/>
      <c r="D310" s="573"/>
      <c r="E310" s="574"/>
      <c r="F310" s="574"/>
      <c r="G310" s="507"/>
    </row>
    <row r="311" spans="3:7">
      <c r="C311" s="499"/>
      <c r="D311" s="573"/>
      <c r="E311" s="574"/>
      <c r="F311" s="574"/>
      <c r="G311" s="507"/>
    </row>
    <row r="312" spans="3:7">
      <c r="C312" s="499"/>
      <c r="D312" s="573"/>
      <c r="E312" s="574"/>
      <c r="F312" s="574"/>
      <c r="G312" s="507"/>
    </row>
    <row r="313" spans="3:7">
      <c r="C313" s="499"/>
      <c r="D313" s="573"/>
      <c r="E313" s="574"/>
      <c r="F313" s="574"/>
      <c r="G313" s="507"/>
    </row>
    <row r="314" spans="3:7">
      <c r="C314" s="499"/>
      <c r="D314" s="573"/>
      <c r="E314" s="574"/>
      <c r="F314" s="574"/>
      <c r="G314" s="507"/>
    </row>
    <row r="315" spans="3:7">
      <c r="C315" s="499"/>
      <c r="D315" s="573"/>
      <c r="E315" s="574"/>
      <c r="F315" s="574"/>
      <c r="G315" s="507"/>
    </row>
    <row r="316" spans="3:7">
      <c r="C316" s="499"/>
      <c r="D316" s="573"/>
      <c r="E316" s="574"/>
      <c r="F316" s="574"/>
      <c r="G316" s="507"/>
    </row>
    <row r="317" spans="3:7">
      <c r="C317" s="499"/>
      <c r="D317" s="573"/>
      <c r="E317" s="574"/>
      <c r="F317" s="574"/>
      <c r="G317" s="507"/>
    </row>
    <row r="318" spans="3:7">
      <c r="C318" s="499"/>
      <c r="D318" s="573"/>
      <c r="E318" s="574"/>
      <c r="F318" s="574"/>
      <c r="G318" s="507"/>
    </row>
    <row r="319" spans="3:7">
      <c r="C319" s="499"/>
      <c r="D319" s="573"/>
      <c r="E319" s="574"/>
      <c r="F319" s="574"/>
      <c r="G319" s="507"/>
    </row>
    <row r="320" spans="3:7">
      <c r="C320" s="499"/>
      <c r="D320" s="573"/>
      <c r="E320" s="574"/>
      <c r="F320" s="574"/>
      <c r="G320" s="507"/>
    </row>
    <row r="321" spans="3:7">
      <c r="C321" s="499"/>
      <c r="D321" s="573"/>
      <c r="E321" s="574"/>
      <c r="F321" s="574"/>
      <c r="G321" s="507"/>
    </row>
    <row r="322" spans="3:7">
      <c r="C322" s="499"/>
      <c r="D322" s="573"/>
      <c r="E322" s="574"/>
      <c r="F322" s="574"/>
      <c r="G322" s="507"/>
    </row>
    <row r="323" spans="3:7">
      <c r="C323" s="499"/>
      <c r="D323" s="573"/>
      <c r="E323" s="574"/>
      <c r="F323" s="574"/>
      <c r="G323" s="507"/>
    </row>
    <row r="324" spans="3:7">
      <c r="C324" s="499"/>
      <c r="D324" s="573"/>
      <c r="E324" s="574"/>
      <c r="F324" s="574"/>
      <c r="G324" s="507"/>
    </row>
    <row r="325" spans="3:7">
      <c r="C325" s="499"/>
      <c r="D325" s="573"/>
      <c r="E325" s="574"/>
      <c r="F325" s="574"/>
      <c r="G325" s="507"/>
    </row>
    <row r="326" spans="3:7">
      <c r="C326" s="499"/>
      <c r="D326" s="573"/>
      <c r="E326" s="574"/>
      <c r="F326" s="574"/>
      <c r="G326" s="507"/>
    </row>
    <row r="327" spans="3:7">
      <c r="C327" s="499"/>
      <c r="D327" s="573"/>
      <c r="E327" s="574"/>
      <c r="F327" s="574"/>
      <c r="G327" s="507"/>
    </row>
    <row r="328" spans="3:7">
      <c r="C328" s="499"/>
      <c r="D328" s="573"/>
      <c r="E328" s="574"/>
      <c r="F328" s="574"/>
      <c r="G328" s="507"/>
    </row>
    <row r="329" spans="3:7">
      <c r="C329" s="499"/>
      <c r="D329" s="573"/>
      <c r="E329" s="574"/>
      <c r="F329" s="574"/>
      <c r="G329" s="507"/>
    </row>
    <row r="330" spans="3:7">
      <c r="C330" s="499"/>
      <c r="D330" s="573"/>
      <c r="E330" s="574"/>
      <c r="F330" s="574"/>
      <c r="G330" s="507"/>
    </row>
    <row r="331" spans="3:7">
      <c r="C331" s="499"/>
      <c r="D331" s="573"/>
      <c r="E331" s="574"/>
      <c r="F331" s="574"/>
      <c r="G331" s="507"/>
    </row>
    <row r="332" spans="3:7">
      <c r="C332" s="499"/>
      <c r="D332" s="573"/>
      <c r="E332" s="574"/>
      <c r="F332" s="574"/>
      <c r="G332" s="507"/>
    </row>
    <row r="333" spans="3:7">
      <c r="C333" s="499"/>
      <c r="D333" s="573"/>
      <c r="E333" s="574"/>
      <c r="F333" s="574"/>
      <c r="G333" s="507"/>
    </row>
    <row r="334" spans="3:7">
      <c r="C334" s="499"/>
      <c r="D334" s="573"/>
      <c r="E334" s="574"/>
      <c r="F334" s="574"/>
      <c r="G334" s="507"/>
    </row>
    <row r="335" spans="3:7">
      <c r="C335" s="499"/>
      <c r="D335" s="573"/>
      <c r="E335" s="574"/>
      <c r="F335" s="574"/>
      <c r="G335" s="507"/>
    </row>
    <row r="336" spans="3:7">
      <c r="C336" s="499"/>
      <c r="D336" s="573"/>
      <c r="E336" s="574"/>
      <c r="F336" s="574"/>
      <c r="G336" s="507"/>
    </row>
    <row r="337" spans="3:7">
      <c r="C337" s="499"/>
      <c r="D337" s="573"/>
      <c r="E337" s="574"/>
      <c r="F337" s="574"/>
      <c r="G337" s="507"/>
    </row>
    <row r="338" spans="3:7">
      <c r="C338" s="499"/>
      <c r="D338" s="573"/>
      <c r="E338" s="574"/>
      <c r="F338" s="574"/>
      <c r="G338" s="507"/>
    </row>
    <row r="339" spans="3:7">
      <c r="C339" s="499"/>
      <c r="D339" s="573"/>
      <c r="E339" s="574"/>
      <c r="F339" s="574"/>
      <c r="G339" s="507"/>
    </row>
    <row r="340" spans="3:7">
      <c r="C340" s="499"/>
      <c r="D340" s="573"/>
      <c r="E340" s="574"/>
      <c r="F340" s="574"/>
      <c r="G340" s="507"/>
    </row>
    <row r="341" spans="3:7">
      <c r="C341" s="499"/>
      <c r="D341" s="573"/>
      <c r="E341" s="574"/>
      <c r="F341" s="574"/>
      <c r="G341" s="507"/>
    </row>
    <row r="342" spans="3:7">
      <c r="C342" s="499"/>
      <c r="D342" s="573"/>
      <c r="E342" s="574"/>
      <c r="F342" s="574"/>
      <c r="G342" s="507"/>
    </row>
    <row r="343" spans="3:7">
      <c r="C343" s="499"/>
      <c r="D343" s="573"/>
      <c r="E343" s="574"/>
      <c r="F343" s="574"/>
      <c r="G343" s="507"/>
    </row>
    <row r="344" spans="3:7">
      <c r="C344" s="499"/>
      <c r="D344" s="573"/>
      <c r="E344" s="574"/>
      <c r="F344" s="574"/>
      <c r="G344" s="507"/>
    </row>
    <row r="345" spans="3:7">
      <c r="C345" s="499"/>
      <c r="D345" s="573"/>
      <c r="E345" s="574"/>
      <c r="F345" s="574"/>
      <c r="G345" s="507"/>
    </row>
    <row r="346" spans="3:7">
      <c r="C346" s="499"/>
      <c r="D346" s="573"/>
      <c r="E346" s="574"/>
      <c r="F346" s="574"/>
      <c r="G346" s="507"/>
    </row>
    <row r="347" spans="3:7">
      <c r="C347" s="499"/>
      <c r="D347" s="573"/>
      <c r="E347" s="574"/>
      <c r="F347" s="574"/>
      <c r="G347" s="507"/>
    </row>
    <row r="348" spans="3:7">
      <c r="C348" s="499"/>
      <c r="D348" s="573"/>
      <c r="E348" s="574"/>
      <c r="F348" s="574"/>
      <c r="G348" s="507"/>
    </row>
    <row r="349" spans="3:7">
      <c r="C349" s="499"/>
      <c r="D349" s="573"/>
      <c r="E349" s="574"/>
      <c r="F349" s="574"/>
      <c r="G349" s="507"/>
    </row>
    <row r="350" spans="3:7">
      <c r="C350" s="499"/>
      <c r="D350" s="573"/>
      <c r="E350" s="574"/>
      <c r="F350" s="574"/>
      <c r="G350" s="507"/>
    </row>
    <row r="351" spans="3:7">
      <c r="C351" s="499"/>
      <c r="D351" s="573"/>
      <c r="E351" s="574"/>
      <c r="F351" s="574"/>
      <c r="G351" s="507"/>
    </row>
    <row r="352" spans="3:7">
      <c r="C352" s="499"/>
      <c r="D352" s="573"/>
      <c r="E352" s="574"/>
      <c r="F352" s="574"/>
      <c r="G352" s="507"/>
    </row>
    <row r="353" spans="3:7">
      <c r="C353" s="499"/>
      <c r="D353" s="573"/>
      <c r="E353" s="574"/>
      <c r="F353" s="574"/>
      <c r="G353" s="507"/>
    </row>
    <row r="354" spans="3:7">
      <c r="C354" s="499"/>
      <c r="D354" s="573"/>
      <c r="E354" s="574"/>
      <c r="F354" s="574"/>
      <c r="G354" s="507"/>
    </row>
    <row r="355" spans="3:7">
      <c r="C355" s="499"/>
      <c r="D355" s="573"/>
      <c r="E355" s="574"/>
      <c r="F355" s="574"/>
      <c r="G355" s="507"/>
    </row>
    <row r="356" spans="3:7">
      <c r="C356" s="499"/>
      <c r="D356" s="573"/>
      <c r="E356" s="574"/>
      <c r="F356" s="574"/>
      <c r="G356" s="507"/>
    </row>
    <row r="357" spans="3:7">
      <c r="C357" s="499"/>
      <c r="D357" s="573"/>
      <c r="E357" s="574"/>
      <c r="F357" s="574"/>
      <c r="G357" s="507"/>
    </row>
    <row r="358" spans="3:7">
      <c r="C358" s="499"/>
      <c r="D358" s="573"/>
      <c r="E358" s="574"/>
      <c r="F358" s="574"/>
      <c r="G358" s="507"/>
    </row>
    <row r="359" spans="3:7">
      <c r="C359" s="499"/>
      <c r="D359" s="573"/>
      <c r="E359" s="574"/>
      <c r="F359" s="574"/>
      <c r="G359" s="507"/>
    </row>
    <row r="360" spans="3:7">
      <c r="C360" s="499"/>
      <c r="D360" s="573"/>
      <c r="E360" s="574"/>
      <c r="F360" s="574"/>
      <c r="G360" s="507"/>
    </row>
    <row r="361" spans="3:7">
      <c r="C361" s="499"/>
      <c r="D361" s="573"/>
      <c r="E361" s="574"/>
      <c r="F361" s="574"/>
      <c r="G361" s="507"/>
    </row>
    <row r="362" spans="3:7">
      <c r="C362" s="499"/>
      <c r="D362" s="573"/>
      <c r="E362" s="574"/>
      <c r="F362" s="574"/>
      <c r="G362" s="507"/>
    </row>
    <row r="363" spans="3:7">
      <c r="C363" s="499"/>
      <c r="D363" s="573"/>
      <c r="E363" s="574"/>
      <c r="F363" s="574"/>
      <c r="G363" s="507"/>
    </row>
    <row r="364" spans="3:7">
      <c r="C364" s="499"/>
      <c r="D364" s="573"/>
      <c r="E364" s="574"/>
      <c r="F364" s="574"/>
      <c r="G364" s="507"/>
    </row>
    <row r="365" spans="3:7">
      <c r="C365" s="499"/>
      <c r="D365" s="573"/>
      <c r="E365" s="574"/>
      <c r="F365" s="574"/>
      <c r="G365" s="507"/>
    </row>
    <row r="366" spans="3:7">
      <c r="C366" s="499"/>
      <c r="D366" s="573"/>
      <c r="E366" s="574"/>
      <c r="F366" s="574"/>
      <c r="G366" s="507"/>
    </row>
    <row r="367" spans="3:7">
      <c r="C367" s="499"/>
      <c r="D367" s="573"/>
      <c r="E367" s="574"/>
      <c r="F367" s="574"/>
      <c r="G367" s="507"/>
    </row>
    <row r="368" spans="3:7">
      <c r="C368" s="499"/>
      <c r="D368" s="573"/>
      <c r="E368" s="574"/>
      <c r="F368" s="574"/>
      <c r="G368" s="507"/>
    </row>
    <row r="369" spans="3:7">
      <c r="C369" s="499"/>
      <c r="D369" s="573"/>
      <c r="E369" s="574"/>
      <c r="F369" s="574"/>
      <c r="G369" s="507"/>
    </row>
    <row r="370" spans="3:7">
      <c r="C370" s="499"/>
      <c r="D370" s="573"/>
      <c r="E370" s="574"/>
      <c r="F370" s="574"/>
      <c r="G370" s="507"/>
    </row>
    <row r="371" spans="3:7">
      <c r="C371" s="499"/>
      <c r="D371" s="573"/>
      <c r="E371" s="574"/>
      <c r="F371" s="574"/>
      <c r="G371" s="507"/>
    </row>
    <row r="372" spans="3:7">
      <c r="C372" s="499"/>
      <c r="D372" s="573"/>
      <c r="E372" s="574"/>
      <c r="F372" s="574"/>
      <c r="G372" s="507"/>
    </row>
    <row r="373" spans="3:7">
      <c r="C373" s="499"/>
      <c r="D373" s="573"/>
      <c r="E373" s="574"/>
      <c r="F373" s="574"/>
      <c r="G373" s="507"/>
    </row>
    <row r="374" spans="3:7">
      <c r="C374" s="499"/>
      <c r="D374" s="573"/>
      <c r="E374" s="574"/>
      <c r="F374" s="574"/>
      <c r="G374" s="507"/>
    </row>
    <row r="375" spans="3:7">
      <c r="C375" s="499"/>
      <c r="D375" s="573"/>
      <c r="E375" s="574"/>
      <c r="F375" s="574"/>
      <c r="G375" s="507"/>
    </row>
    <row r="376" spans="3:7">
      <c r="C376" s="499"/>
      <c r="D376" s="573"/>
      <c r="E376" s="574"/>
      <c r="F376" s="574"/>
      <c r="G376" s="507"/>
    </row>
    <row r="377" spans="3:7">
      <c r="C377" s="499"/>
      <c r="D377" s="573"/>
      <c r="E377" s="574"/>
      <c r="F377" s="574"/>
      <c r="G377" s="507"/>
    </row>
    <row r="378" spans="3:7">
      <c r="C378" s="499"/>
      <c r="D378" s="573"/>
      <c r="E378" s="574"/>
      <c r="F378" s="574"/>
      <c r="G378" s="507"/>
    </row>
    <row r="379" spans="3:7">
      <c r="C379" s="499"/>
      <c r="D379" s="573"/>
      <c r="E379" s="574"/>
      <c r="F379" s="574"/>
      <c r="G379" s="507"/>
    </row>
    <row r="380" spans="3:7">
      <c r="C380" s="499"/>
      <c r="D380" s="573"/>
      <c r="E380" s="574"/>
      <c r="F380" s="574"/>
      <c r="G380" s="507"/>
    </row>
    <row r="381" spans="3:7">
      <c r="C381" s="499"/>
      <c r="D381" s="573"/>
      <c r="E381" s="574"/>
      <c r="F381" s="574"/>
      <c r="G381" s="507"/>
    </row>
    <row r="382" spans="3:7">
      <c r="C382" s="499"/>
      <c r="D382" s="573"/>
      <c r="E382" s="574"/>
      <c r="F382" s="574"/>
      <c r="G382" s="507"/>
    </row>
    <row r="383" spans="3:7">
      <c r="C383" s="499"/>
      <c r="D383" s="573"/>
      <c r="E383" s="574"/>
      <c r="F383" s="574"/>
      <c r="G383" s="507"/>
    </row>
    <row r="384" spans="3:7">
      <c r="C384" s="499"/>
      <c r="D384" s="573"/>
      <c r="E384" s="574"/>
      <c r="F384" s="574"/>
      <c r="G384" s="507"/>
    </row>
    <row r="385" spans="3:7">
      <c r="C385" s="499"/>
      <c r="D385" s="573"/>
      <c r="E385" s="574"/>
      <c r="F385" s="574"/>
      <c r="G385" s="507"/>
    </row>
    <row r="386" spans="3:7">
      <c r="C386" s="499"/>
      <c r="D386" s="573"/>
      <c r="E386" s="574"/>
      <c r="F386" s="574"/>
      <c r="G386" s="507"/>
    </row>
    <row r="387" spans="3:7">
      <c r="C387" s="499"/>
      <c r="D387" s="573"/>
      <c r="E387" s="574"/>
      <c r="F387" s="574"/>
      <c r="G387" s="507"/>
    </row>
    <row r="388" spans="3:7">
      <c r="C388" s="499"/>
      <c r="D388" s="573"/>
      <c r="E388" s="574"/>
      <c r="F388" s="574"/>
      <c r="G388" s="507"/>
    </row>
    <row r="389" spans="3:7">
      <c r="C389" s="499"/>
      <c r="D389" s="573"/>
      <c r="E389" s="574"/>
      <c r="F389" s="574"/>
      <c r="G389" s="507"/>
    </row>
    <row r="390" spans="3:7">
      <c r="C390" s="499"/>
      <c r="D390" s="573"/>
      <c r="E390" s="574"/>
      <c r="F390" s="574"/>
      <c r="G390" s="507"/>
    </row>
    <row r="391" spans="3:7">
      <c r="C391" s="499"/>
      <c r="D391" s="573"/>
      <c r="E391" s="574"/>
      <c r="F391" s="574"/>
      <c r="G391" s="507"/>
    </row>
    <row r="392" spans="3:7">
      <c r="C392" s="499"/>
      <c r="D392" s="573"/>
      <c r="E392" s="574"/>
      <c r="F392" s="574"/>
      <c r="G392" s="507"/>
    </row>
    <row r="393" spans="3:7">
      <c r="C393" s="499"/>
      <c r="D393" s="573"/>
      <c r="E393" s="574"/>
      <c r="F393" s="574"/>
      <c r="G393" s="507"/>
    </row>
    <row r="394" spans="3:7">
      <c r="C394" s="499"/>
      <c r="D394" s="573"/>
      <c r="E394" s="574"/>
      <c r="F394" s="574"/>
      <c r="G394" s="507"/>
    </row>
    <row r="395" spans="3:7">
      <c r="C395" s="499"/>
      <c r="D395" s="573"/>
      <c r="E395" s="574"/>
      <c r="F395" s="574"/>
      <c r="G395" s="507"/>
    </row>
    <row r="396" spans="3:7">
      <c r="C396" s="499"/>
      <c r="D396" s="573"/>
      <c r="E396" s="574"/>
      <c r="F396" s="574"/>
      <c r="G396" s="507"/>
    </row>
    <row r="397" spans="3:7">
      <c r="C397" s="499"/>
      <c r="D397" s="573"/>
      <c r="E397" s="574"/>
      <c r="F397" s="574"/>
      <c r="G397" s="507"/>
    </row>
    <row r="398" spans="3:7">
      <c r="C398" s="499"/>
      <c r="D398" s="573"/>
      <c r="E398" s="574"/>
      <c r="F398" s="574"/>
      <c r="G398" s="507"/>
    </row>
    <row r="399" spans="3:7">
      <c r="C399" s="499"/>
      <c r="D399" s="573"/>
      <c r="E399" s="574"/>
      <c r="F399" s="574"/>
      <c r="G399" s="507"/>
    </row>
    <row r="400" spans="3:7">
      <c r="C400" s="499"/>
      <c r="D400" s="573"/>
      <c r="E400" s="574"/>
      <c r="F400" s="574"/>
      <c r="G400" s="507"/>
    </row>
    <row r="401" spans="3:7">
      <c r="C401" s="499"/>
      <c r="D401" s="573"/>
      <c r="E401" s="574"/>
      <c r="F401" s="574"/>
      <c r="G401" s="507"/>
    </row>
    <row r="402" spans="3:7">
      <c r="C402" s="499"/>
      <c r="D402" s="573"/>
      <c r="E402" s="574"/>
      <c r="F402" s="574"/>
      <c r="G402" s="507"/>
    </row>
    <row r="403" spans="3:7">
      <c r="C403" s="499"/>
      <c r="D403" s="573"/>
      <c r="E403" s="574"/>
      <c r="F403" s="574"/>
      <c r="G403" s="507"/>
    </row>
    <row r="404" spans="3:7">
      <c r="C404" s="499"/>
      <c r="D404" s="573"/>
      <c r="E404" s="574"/>
      <c r="F404" s="574"/>
      <c r="G404" s="507"/>
    </row>
    <row r="405" spans="3:7">
      <c r="C405" s="499"/>
      <c r="D405" s="573"/>
      <c r="E405" s="574"/>
      <c r="F405" s="574"/>
      <c r="G405" s="507"/>
    </row>
    <row r="406" spans="3:7">
      <c r="C406" s="499"/>
      <c r="D406" s="573"/>
      <c r="E406" s="574"/>
      <c r="F406" s="574"/>
      <c r="G406" s="507"/>
    </row>
    <row r="407" spans="3:7">
      <c r="C407" s="499"/>
      <c r="D407" s="573"/>
      <c r="E407" s="574"/>
      <c r="F407" s="574"/>
      <c r="G407" s="507"/>
    </row>
    <row r="408" spans="3:7">
      <c r="C408" s="499"/>
      <c r="D408" s="573"/>
      <c r="E408" s="574"/>
      <c r="F408" s="574"/>
      <c r="G408" s="507"/>
    </row>
    <row r="409" spans="3:7">
      <c r="C409" s="499"/>
      <c r="D409" s="573"/>
      <c r="E409" s="574"/>
      <c r="F409" s="574"/>
      <c r="G409" s="507"/>
    </row>
    <row r="410" spans="3:7">
      <c r="C410" s="499"/>
      <c r="D410" s="573"/>
      <c r="E410" s="574"/>
      <c r="F410" s="574"/>
      <c r="G410" s="507"/>
    </row>
    <row r="411" spans="3:7">
      <c r="C411" s="499"/>
      <c r="D411" s="573"/>
      <c r="E411" s="574"/>
      <c r="F411" s="574"/>
      <c r="G411" s="507"/>
    </row>
    <row r="412" spans="3:7">
      <c r="C412" s="499"/>
      <c r="D412" s="573"/>
      <c r="E412" s="574"/>
      <c r="F412" s="574"/>
      <c r="G412" s="507"/>
    </row>
    <row r="413" spans="3:7">
      <c r="C413" s="499"/>
      <c r="D413" s="573"/>
      <c r="E413" s="574"/>
      <c r="F413" s="574"/>
      <c r="G413" s="507"/>
    </row>
    <row r="414" spans="3:7">
      <c r="C414" s="499"/>
      <c r="D414" s="573"/>
      <c r="E414" s="574"/>
      <c r="F414" s="574"/>
      <c r="G414" s="507"/>
    </row>
    <row r="415" spans="3:7">
      <c r="C415" s="499"/>
      <c r="D415" s="573"/>
      <c r="E415" s="574"/>
      <c r="F415" s="574"/>
      <c r="G415" s="507"/>
    </row>
    <row r="416" spans="3:7">
      <c r="C416" s="499"/>
      <c r="D416" s="573"/>
      <c r="E416" s="574"/>
      <c r="F416" s="574"/>
      <c r="G416" s="507"/>
    </row>
    <row r="417" spans="3:7">
      <c r="C417" s="499"/>
      <c r="D417" s="573"/>
      <c r="E417" s="574"/>
      <c r="F417" s="574"/>
      <c r="G417" s="507"/>
    </row>
    <row r="418" spans="3:7">
      <c r="C418" s="499"/>
      <c r="D418" s="573"/>
      <c r="E418" s="574"/>
      <c r="F418" s="574"/>
      <c r="G418" s="507"/>
    </row>
    <row r="419" spans="3:7">
      <c r="C419" s="499"/>
      <c r="D419" s="573"/>
      <c r="E419" s="574"/>
      <c r="F419" s="574"/>
      <c r="G419" s="507"/>
    </row>
    <row r="420" spans="3:7">
      <c r="C420" s="499"/>
      <c r="D420" s="573"/>
      <c r="E420" s="574"/>
      <c r="F420" s="574"/>
      <c r="G420" s="507"/>
    </row>
    <row r="421" spans="3:7">
      <c r="C421" s="499"/>
      <c r="D421" s="573"/>
      <c r="E421" s="574"/>
      <c r="F421" s="574"/>
      <c r="G421" s="507"/>
    </row>
    <row r="422" spans="3:7">
      <c r="C422" s="499"/>
      <c r="D422" s="573"/>
      <c r="E422" s="574"/>
      <c r="F422" s="574"/>
      <c r="G422" s="507"/>
    </row>
    <row r="423" spans="3:7">
      <c r="C423" s="499"/>
      <c r="D423" s="573"/>
      <c r="E423" s="574"/>
      <c r="F423" s="574"/>
      <c r="G423" s="507"/>
    </row>
    <row r="424" spans="3:7">
      <c r="C424" s="499"/>
      <c r="D424" s="573"/>
      <c r="E424" s="574"/>
      <c r="F424" s="574"/>
      <c r="G424" s="507"/>
    </row>
    <row r="425" spans="3:7">
      <c r="C425" s="499"/>
      <c r="D425" s="573"/>
      <c r="E425" s="574"/>
      <c r="F425" s="574"/>
      <c r="G425" s="507"/>
    </row>
    <row r="426" spans="3:7">
      <c r="C426" s="499"/>
      <c r="D426" s="573"/>
      <c r="E426" s="574"/>
      <c r="F426" s="574"/>
      <c r="G426" s="507"/>
    </row>
    <row r="427" spans="3:7">
      <c r="C427" s="499"/>
      <c r="D427" s="573"/>
      <c r="E427" s="574"/>
      <c r="F427" s="574"/>
      <c r="G427" s="507"/>
    </row>
    <row r="428" spans="3:7">
      <c r="C428" s="499"/>
      <c r="D428" s="573"/>
      <c r="E428" s="574"/>
      <c r="F428" s="574"/>
      <c r="G428" s="507"/>
    </row>
    <row r="429" spans="3:7">
      <c r="C429" s="499"/>
      <c r="D429" s="573"/>
      <c r="E429" s="574"/>
      <c r="F429" s="574"/>
      <c r="G429" s="507"/>
    </row>
    <row r="430" spans="3:7">
      <c r="C430" s="499"/>
      <c r="D430" s="573"/>
      <c r="E430" s="574"/>
      <c r="F430" s="574"/>
      <c r="G430" s="507"/>
    </row>
    <row r="431" spans="3:7">
      <c r="C431" s="499"/>
      <c r="D431" s="573"/>
      <c r="E431" s="574"/>
      <c r="F431" s="574"/>
      <c r="G431" s="507"/>
    </row>
    <row r="432" spans="3:7">
      <c r="C432" s="499"/>
      <c r="D432" s="573"/>
      <c r="E432" s="574"/>
      <c r="F432" s="574"/>
      <c r="G432" s="507"/>
    </row>
    <row r="433" spans="3:7">
      <c r="C433" s="499"/>
      <c r="D433" s="573"/>
      <c r="E433" s="574"/>
      <c r="F433" s="574"/>
      <c r="G433" s="507"/>
    </row>
    <row r="434" spans="3:7">
      <c r="C434" s="499"/>
      <c r="D434" s="573"/>
      <c r="E434" s="574"/>
      <c r="F434" s="574"/>
      <c r="G434" s="507"/>
    </row>
    <row r="435" spans="3:7">
      <c r="C435" s="499"/>
      <c r="D435" s="573"/>
      <c r="E435" s="574"/>
      <c r="F435" s="574"/>
      <c r="G435" s="507"/>
    </row>
    <row r="436" spans="3:7">
      <c r="C436" s="499"/>
      <c r="D436" s="573"/>
      <c r="E436" s="574"/>
      <c r="F436" s="574"/>
      <c r="G436" s="507"/>
    </row>
    <row r="437" spans="3:7">
      <c r="C437" s="499"/>
      <c r="D437" s="573"/>
      <c r="E437" s="574"/>
      <c r="F437" s="574"/>
      <c r="G437" s="507"/>
    </row>
    <row r="438" spans="3:7">
      <c r="C438" s="499"/>
      <c r="D438" s="573"/>
      <c r="E438" s="574"/>
      <c r="F438" s="574"/>
      <c r="G438" s="507"/>
    </row>
    <row r="439" spans="3:7">
      <c r="C439" s="499"/>
      <c r="D439" s="573"/>
      <c r="E439" s="574"/>
      <c r="F439" s="574"/>
      <c r="G439" s="507"/>
    </row>
    <row r="440" spans="3:7">
      <c r="C440" s="499"/>
      <c r="D440" s="573"/>
      <c r="E440" s="574"/>
      <c r="F440" s="574"/>
      <c r="G440" s="507"/>
    </row>
    <row r="441" spans="3:7">
      <c r="C441" s="499"/>
      <c r="D441" s="573"/>
      <c r="E441" s="574"/>
      <c r="F441" s="574"/>
      <c r="G441" s="507"/>
    </row>
    <row r="442" spans="3:7">
      <c r="C442" s="499"/>
      <c r="D442" s="573"/>
      <c r="E442" s="574"/>
      <c r="F442" s="574"/>
      <c r="G442" s="507"/>
    </row>
    <row r="443" spans="3:7">
      <c r="C443" s="499"/>
      <c r="D443" s="573"/>
      <c r="E443" s="574"/>
      <c r="F443" s="574"/>
      <c r="G443" s="507"/>
    </row>
    <row r="444" spans="3:7">
      <c r="C444" s="499"/>
      <c r="D444" s="573"/>
      <c r="E444" s="574"/>
      <c r="F444" s="574"/>
      <c r="G444" s="507"/>
    </row>
    <row r="445" spans="3:7">
      <c r="C445" s="499"/>
      <c r="D445" s="573"/>
      <c r="E445" s="574"/>
      <c r="F445" s="574"/>
      <c r="G445" s="507"/>
    </row>
    <row r="446" spans="3:7">
      <c r="C446" s="499"/>
      <c r="D446" s="573"/>
      <c r="E446" s="574"/>
      <c r="F446" s="574"/>
      <c r="G446" s="507"/>
    </row>
    <row r="447" spans="3:7">
      <c r="C447" s="499"/>
      <c r="D447" s="573"/>
      <c r="E447" s="574"/>
      <c r="F447" s="574"/>
      <c r="G447" s="507"/>
    </row>
    <row r="448" spans="3:7">
      <c r="C448" s="499"/>
      <c r="D448" s="573"/>
      <c r="E448" s="574"/>
      <c r="F448" s="574"/>
      <c r="G448" s="507"/>
    </row>
    <row r="449" spans="3:7">
      <c r="C449" s="499"/>
      <c r="D449" s="573"/>
      <c r="E449" s="574"/>
      <c r="F449" s="574"/>
      <c r="G449" s="507"/>
    </row>
    <row r="450" spans="3:7">
      <c r="C450" s="499"/>
      <c r="D450" s="573"/>
      <c r="E450" s="574"/>
      <c r="F450" s="574"/>
      <c r="G450" s="507"/>
    </row>
    <row r="451" spans="3:7">
      <c r="C451" s="499"/>
      <c r="D451" s="573"/>
      <c r="E451" s="574"/>
      <c r="F451" s="574"/>
      <c r="G451" s="507"/>
    </row>
    <row r="452" spans="3:7">
      <c r="C452" s="499"/>
      <c r="D452" s="573"/>
      <c r="E452" s="574"/>
      <c r="F452" s="574"/>
      <c r="G452" s="507"/>
    </row>
    <row r="453" spans="3:7">
      <c r="C453" s="499"/>
      <c r="D453" s="573"/>
      <c r="E453" s="574"/>
      <c r="F453" s="574"/>
      <c r="G453" s="507"/>
    </row>
    <row r="454" spans="3:7">
      <c r="C454" s="499"/>
      <c r="D454" s="573"/>
      <c r="E454" s="574"/>
      <c r="F454" s="574"/>
      <c r="G454" s="507"/>
    </row>
    <row r="455" spans="3:7">
      <c r="C455" s="499"/>
      <c r="D455" s="573"/>
      <c r="E455" s="574"/>
      <c r="F455" s="574"/>
      <c r="G455" s="507"/>
    </row>
    <row r="456" spans="3:7">
      <c r="C456" s="499"/>
      <c r="D456" s="573"/>
      <c r="E456" s="574"/>
      <c r="F456" s="574"/>
      <c r="G456" s="507"/>
    </row>
    <row r="457" spans="3:7">
      <c r="C457" s="499"/>
      <c r="D457" s="573"/>
      <c r="E457" s="574"/>
      <c r="F457" s="574"/>
      <c r="G457" s="507"/>
    </row>
    <row r="458" spans="3:7">
      <c r="C458" s="499"/>
      <c r="D458" s="573"/>
      <c r="E458" s="574"/>
      <c r="F458" s="574"/>
      <c r="G458" s="507"/>
    </row>
    <row r="459" spans="3:7">
      <c r="C459" s="499"/>
      <c r="D459" s="573"/>
      <c r="E459" s="574"/>
      <c r="F459" s="574"/>
      <c r="G459" s="507"/>
    </row>
    <row r="460" spans="3:7">
      <c r="C460" s="499"/>
      <c r="D460" s="573"/>
      <c r="E460" s="574"/>
      <c r="F460" s="574"/>
      <c r="G460" s="507"/>
    </row>
    <row r="461" spans="3:7">
      <c r="C461" s="499"/>
      <c r="D461" s="573"/>
      <c r="E461" s="574"/>
      <c r="F461" s="574"/>
      <c r="G461" s="507"/>
    </row>
    <row r="462" spans="3:7">
      <c r="C462" s="499"/>
      <c r="D462" s="573"/>
      <c r="E462" s="574"/>
      <c r="F462" s="574"/>
      <c r="G462" s="507"/>
    </row>
    <row r="463" spans="3:7">
      <c r="C463" s="499"/>
      <c r="D463" s="573"/>
      <c r="E463" s="574"/>
      <c r="F463" s="574"/>
      <c r="G463" s="507"/>
    </row>
    <row r="464" spans="3:7">
      <c r="C464" s="499"/>
      <c r="D464" s="573"/>
      <c r="E464" s="574"/>
      <c r="F464" s="574"/>
      <c r="G464" s="507"/>
    </row>
    <row r="465" spans="3:7">
      <c r="C465" s="499"/>
      <c r="D465" s="573"/>
      <c r="E465" s="574"/>
      <c r="F465" s="574"/>
      <c r="G465" s="507"/>
    </row>
    <row r="466" spans="3:7">
      <c r="C466" s="499"/>
      <c r="D466" s="573"/>
      <c r="E466" s="574"/>
      <c r="F466" s="574"/>
      <c r="G466" s="507"/>
    </row>
    <row r="467" spans="3:7">
      <c r="C467" s="499"/>
      <c r="D467" s="573"/>
      <c r="E467" s="574"/>
      <c r="F467" s="574"/>
      <c r="G467" s="507"/>
    </row>
    <row r="468" spans="3:7">
      <c r="C468" s="499"/>
      <c r="D468" s="573"/>
      <c r="E468" s="574"/>
      <c r="F468" s="574"/>
      <c r="G468" s="507"/>
    </row>
    <row r="469" spans="3:7">
      <c r="C469" s="499"/>
      <c r="D469" s="573"/>
      <c r="E469" s="574"/>
      <c r="F469" s="574"/>
      <c r="G469" s="507"/>
    </row>
    <row r="470" spans="3:7">
      <c r="C470" s="499"/>
      <c r="D470" s="573"/>
      <c r="E470" s="574"/>
      <c r="F470" s="574"/>
      <c r="G470" s="507"/>
    </row>
    <row r="471" spans="3:7">
      <c r="C471" s="499"/>
      <c r="D471" s="573"/>
      <c r="E471" s="574"/>
      <c r="F471" s="574"/>
      <c r="G471" s="507"/>
    </row>
    <row r="472" spans="3:7">
      <c r="C472" s="499"/>
      <c r="D472" s="573"/>
      <c r="E472" s="574"/>
      <c r="F472" s="574"/>
      <c r="G472" s="507"/>
    </row>
    <row r="473" spans="3:7">
      <c r="C473" s="499"/>
      <c r="D473" s="573"/>
      <c r="E473" s="574"/>
      <c r="F473" s="574"/>
      <c r="G473" s="507"/>
    </row>
    <row r="474" spans="3:7">
      <c r="C474" s="499"/>
      <c r="D474" s="573"/>
      <c r="E474" s="574"/>
      <c r="F474" s="574"/>
      <c r="G474" s="507"/>
    </row>
    <row r="475" spans="3:7">
      <c r="C475" s="499"/>
      <c r="D475" s="573"/>
      <c r="E475" s="574"/>
      <c r="F475" s="574"/>
      <c r="G475" s="507"/>
    </row>
    <row r="476" spans="3:7">
      <c r="C476" s="499"/>
      <c r="D476" s="573"/>
      <c r="E476" s="574"/>
      <c r="F476" s="574"/>
      <c r="G476" s="507"/>
    </row>
    <row r="477" spans="3:7">
      <c r="C477" s="499"/>
      <c r="D477" s="573"/>
      <c r="E477" s="574"/>
      <c r="F477" s="574"/>
      <c r="G477" s="507"/>
    </row>
    <row r="478" spans="3:7">
      <c r="C478" s="499"/>
      <c r="D478" s="573"/>
      <c r="E478" s="574"/>
      <c r="F478" s="574"/>
      <c r="G478" s="507"/>
    </row>
    <row r="479" spans="3:7">
      <c r="C479" s="499"/>
      <c r="D479" s="573"/>
      <c r="E479" s="574"/>
      <c r="F479" s="574"/>
      <c r="G479" s="507"/>
    </row>
    <row r="480" spans="3:7">
      <c r="C480" s="499"/>
      <c r="D480" s="573"/>
      <c r="E480" s="574"/>
      <c r="F480" s="574"/>
      <c r="G480" s="507"/>
    </row>
    <row r="481" spans="3:7">
      <c r="C481" s="499"/>
      <c r="D481" s="573"/>
      <c r="E481" s="574"/>
      <c r="F481" s="574"/>
      <c r="G481" s="507"/>
    </row>
    <row r="482" spans="3:7">
      <c r="C482" s="499"/>
      <c r="D482" s="573"/>
      <c r="E482" s="574"/>
      <c r="F482" s="574"/>
      <c r="G482" s="507"/>
    </row>
    <row r="483" spans="3:7">
      <c r="C483" s="499"/>
      <c r="D483" s="573"/>
      <c r="E483" s="574"/>
      <c r="F483" s="574"/>
      <c r="G483" s="507"/>
    </row>
    <row r="484" spans="3:7">
      <c r="C484" s="499"/>
      <c r="D484" s="573"/>
      <c r="E484" s="574"/>
      <c r="F484" s="574"/>
      <c r="G484" s="507"/>
    </row>
    <row r="485" spans="3:7">
      <c r="C485" s="499"/>
      <c r="D485" s="573"/>
      <c r="E485" s="574"/>
      <c r="F485" s="574"/>
      <c r="G485" s="507"/>
    </row>
    <row r="486" spans="3:7">
      <c r="C486" s="499"/>
      <c r="D486" s="573"/>
      <c r="E486" s="574"/>
      <c r="F486" s="574"/>
      <c r="G486" s="507"/>
    </row>
    <row r="487" spans="3:7">
      <c r="C487" s="499"/>
      <c r="D487" s="573"/>
      <c r="E487" s="574"/>
      <c r="F487" s="574"/>
      <c r="G487" s="507"/>
    </row>
    <row r="488" spans="3:7">
      <c r="C488" s="499"/>
      <c r="D488" s="573"/>
      <c r="E488" s="574"/>
      <c r="F488" s="574"/>
      <c r="G488" s="507"/>
    </row>
    <row r="489" spans="3:7">
      <c r="C489" s="499"/>
      <c r="D489" s="573"/>
      <c r="E489" s="574"/>
      <c r="F489" s="574"/>
      <c r="G489" s="507"/>
    </row>
    <row r="490" spans="3:7">
      <c r="C490" s="499"/>
      <c r="D490" s="573"/>
      <c r="E490" s="574"/>
      <c r="F490" s="574"/>
      <c r="G490" s="507"/>
    </row>
    <row r="491" spans="3:7">
      <c r="C491" s="499"/>
      <c r="D491" s="573"/>
      <c r="E491" s="574"/>
      <c r="F491" s="574"/>
      <c r="G491" s="507"/>
    </row>
    <row r="492" spans="3:7">
      <c r="C492" s="499"/>
      <c r="D492" s="573"/>
      <c r="E492" s="574"/>
      <c r="F492" s="574"/>
      <c r="G492" s="507"/>
    </row>
    <row r="493" spans="3:7">
      <c r="C493" s="499"/>
      <c r="D493" s="573"/>
      <c r="E493" s="574"/>
      <c r="F493" s="574"/>
      <c r="G493" s="507"/>
    </row>
    <row r="494" spans="3:7">
      <c r="C494" s="499"/>
      <c r="D494" s="573"/>
      <c r="E494" s="574"/>
      <c r="F494" s="574"/>
      <c r="G494" s="507"/>
    </row>
    <row r="495" spans="3:7">
      <c r="C495" s="499"/>
      <c r="D495" s="573"/>
      <c r="E495" s="574"/>
      <c r="F495" s="574"/>
      <c r="G495" s="507"/>
    </row>
    <row r="496" spans="3:7">
      <c r="C496" s="499"/>
      <c r="D496" s="573"/>
      <c r="E496" s="574"/>
      <c r="F496" s="574"/>
      <c r="G496" s="507"/>
    </row>
    <row r="497" spans="3:7">
      <c r="C497" s="499"/>
      <c r="D497" s="573"/>
      <c r="E497" s="574"/>
      <c r="F497" s="574"/>
      <c r="G497" s="507"/>
    </row>
    <row r="498" spans="3:7">
      <c r="C498" s="499"/>
      <c r="D498" s="573"/>
      <c r="E498" s="574"/>
      <c r="F498" s="574"/>
      <c r="G498" s="507"/>
    </row>
    <row r="499" spans="3:7">
      <c r="C499" s="499"/>
      <c r="D499" s="573"/>
      <c r="E499" s="574"/>
      <c r="F499" s="574"/>
      <c r="G499" s="507"/>
    </row>
    <row r="500" spans="3:7">
      <c r="C500" s="499"/>
      <c r="D500" s="573"/>
      <c r="E500" s="574"/>
      <c r="F500" s="574"/>
      <c r="G500" s="507"/>
    </row>
    <row r="501" spans="3:7">
      <c r="C501" s="499"/>
      <c r="D501" s="573"/>
      <c r="E501" s="574"/>
      <c r="F501" s="574"/>
      <c r="G501" s="507"/>
    </row>
    <row r="502" spans="3:7">
      <c r="C502" s="499"/>
      <c r="D502" s="573"/>
      <c r="E502" s="574"/>
      <c r="F502" s="574"/>
      <c r="G502" s="507"/>
    </row>
    <row r="503" spans="3:7">
      <c r="C503" s="499"/>
      <c r="D503" s="573"/>
      <c r="E503" s="574"/>
      <c r="F503" s="574"/>
      <c r="G503" s="507"/>
    </row>
    <row r="504" spans="3:7">
      <c r="C504" s="499"/>
      <c r="D504" s="573"/>
      <c r="E504" s="574"/>
      <c r="F504" s="574"/>
      <c r="G504" s="507"/>
    </row>
    <row r="505" spans="3:7">
      <c r="C505" s="499"/>
      <c r="D505" s="573"/>
      <c r="E505" s="574"/>
      <c r="F505" s="574"/>
      <c r="G505" s="507"/>
    </row>
    <row r="506" spans="3:7">
      <c r="C506" s="499"/>
      <c r="D506" s="573"/>
      <c r="E506" s="574"/>
      <c r="F506" s="574"/>
      <c r="G506" s="507"/>
    </row>
    <row r="507" spans="3:7">
      <c r="C507" s="499"/>
      <c r="D507" s="573"/>
      <c r="E507" s="574"/>
      <c r="F507" s="574"/>
      <c r="G507" s="507"/>
    </row>
    <row r="508" spans="3:7">
      <c r="C508" s="499"/>
      <c r="D508" s="573"/>
      <c r="E508" s="574"/>
      <c r="F508" s="574"/>
      <c r="G508" s="507"/>
    </row>
    <row r="509" spans="3:7">
      <c r="C509" s="499"/>
      <c r="D509" s="573"/>
      <c r="E509" s="574"/>
      <c r="F509" s="574"/>
      <c r="G509" s="507"/>
    </row>
    <row r="510" spans="3:7">
      <c r="C510" s="499"/>
      <c r="D510" s="573"/>
      <c r="E510" s="574"/>
      <c r="F510" s="574"/>
      <c r="G510" s="507"/>
    </row>
    <row r="511" spans="3:7">
      <c r="C511" s="499"/>
      <c r="D511" s="573"/>
      <c r="E511" s="574"/>
      <c r="F511" s="574"/>
      <c r="G511" s="507"/>
    </row>
    <row r="512" spans="3:7">
      <c r="C512" s="499"/>
      <c r="D512" s="573"/>
      <c r="E512" s="574"/>
      <c r="F512" s="574"/>
      <c r="G512" s="507"/>
    </row>
    <row r="513" spans="3:7">
      <c r="C513" s="499"/>
      <c r="D513" s="573"/>
      <c r="E513" s="574"/>
      <c r="F513" s="574"/>
      <c r="G513" s="507"/>
    </row>
    <row r="514" spans="3:7">
      <c r="C514" s="499"/>
      <c r="D514" s="573"/>
      <c r="E514" s="574"/>
      <c r="F514" s="574"/>
      <c r="G514" s="507"/>
    </row>
    <row r="515" spans="3:7">
      <c r="C515" s="499"/>
      <c r="D515" s="573"/>
      <c r="E515" s="574"/>
      <c r="F515" s="574"/>
      <c r="G515" s="507"/>
    </row>
    <row r="516" spans="3:7">
      <c r="C516" s="499"/>
      <c r="D516" s="573"/>
      <c r="E516" s="574"/>
      <c r="F516" s="574"/>
      <c r="G516" s="507"/>
    </row>
    <row r="517" spans="3:7">
      <c r="C517" s="499"/>
      <c r="D517" s="573"/>
      <c r="E517" s="574"/>
      <c r="F517" s="574"/>
      <c r="G517" s="507"/>
    </row>
    <row r="518" spans="3:7">
      <c r="C518" s="499"/>
      <c r="D518" s="573"/>
      <c r="E518" s="574"/>
      <c r="F518" s="574"/>
      <c r="G518" s="507"/>
    </row>
    <row r="519" spans="3:7">
      <c r="C519" s="499"/>
      <c r="D519" s="573"/>
      <c r="E519" s="574"/>
      <c r="F519" s="574"/>
      <c r="G519" s="507"/>
    </row>
    <row r="520" spans="3:7">
      <c r="C520" s="499"/>
      <c r="D520" s="573"/>
      <c r="E520" s="574"/>
      <c r="F520" s="574"/>
      <c r="G520" s="507"/>
    </row>
    <row r="521" spans="3:7">
      <c r="C521" s="499"/>
      <c r="D521" s="573"/>
      <c r="E521" s="574"/>
      <c r="F521" s="574"/>
      <c r="G521" s="507"/>
    </row>
    <row r="522" spans="3:7">
      <c r="C522" s="499"/>
      <c r="D522" s="573"/>
      <c r="E522" s="574"/>
      <c r="F522" s="574"/>
      <c r="G522" s="507"/>
    </row>
    <row r="523" spans="3:7">
      <c r="C523" s="499"/>
      <c r="D523" s="573"/>
      <c r="E523" s="574"/>
      <c r="F523" s="574"/>
      <c r="G523" s="507"/>
    </row>
    <row r="524" spans="3:7">
      <c r="C524" s="499"/>
      <c r="D524" s="573"/>
      <c r="E524" s="574"/>
      <c r="F524" s="574"/>
      <c r="G524" s="507"/>
    </row>
    <row r="525" spans="3:7">
      <c r="C525" s="499"/>
      <c r="D525" s="573"/>
      <c r="E525" s="574"/>
      <c r="F525" s="574"/>
      <c r="G525" s="507"/>
    </row>
    <row r="526" spans="3:7">
      <c r="C526" s="499"/>
      <c r="D526" s="573"/>
      <c r="E526" s="574"/>
      <c r="F526" s="574"/>
      <c r="G526" s="507"/>
    </row>
    <row r="527" spans="3:7">
      <c r="C527" s="499"/>
      <c r="D527" s="573"/>
      <c r="E527" s="574"/>
      <c r="F527" s="574"/>
      <c r="G527" s="507"/>
    </row>
    <row r="528" spans="3:7">
      <c r="C528" s="499"/>
      <c r="D528" s="573"/>
      <c r="E528" s="574"/>
      <c r="F528" s="574"/>
      <c r="G528" s="507"/>
    </row>
    <row r="529" spans="3:7">
      <c r="C529" s="499"/>
      <c r="D529" s="573"/>
      <c r="E529" s="574"/>
      <c r="F529" s="574"/>
      <c r="G529" s="507"/>
    </row>
    <row r="530" spans="3:7">
      <c r="C530" s="499"/>
      <c r="D530" s="573"/>
      <c r="E530" s="574"/>
      <c r="F530" s="574"/>
      <c r="G530" s="507"/>
    </row>
    <row r="531" spans="3:7">
      <c r="C531" s="499"/>
      <c r="D531" s="573"/>
      <c r="E531" s="574"/>
      <c r="F531" s="574"/>
      <c r="G531" s="507"/>
    </row>
    <row r="532" spans="3:7">
      <c r="C532" s="499"/>
      <c r="D532" s="573"/>
      <c r="E532" s="574"/>
      <c r="F532" s="574"/>
      <c r="G532" s="507"/>
    </row>
    <row r="533" spans="3:7">
      <c r="C533" s="499"/>
      <c r="D533" s="573"/>
      <c r="E533" s="574"/>
      <c r="F533" s="574"/>
      <c r="G533" s="507"/>
    </row>
    <row r="534" spans="3:7">
      <c r="C534" s="499"/>
      <c r="D534" s="573"/>
      <c r="E534" s="574"/>
      <c r="F534" s="574"/>
      <c r="G534" s="507"/>
    </row>
    <row r="535" spans="3:7">
      <c r="C535" s="499"/>
      <c r="D535" s="573"/>
      <c r="E535" s="574"/>
      <c r="F535" s="574"/>
      <c r="G535" s="507"/>
    </row>
    <row r="536" spans="3:7">
      <c r="C536" s="499"/>
      <c r="D536" s="573"/>
      <c r="E536" s="574"/>
      <c r="F536" s="574"/>
      <c r="G536" s="507"/>
    </row>
    <row r="537" spans="3:7">
      <c r="C537" s="499"/>
      <c r="D537" s="573"/>
      <c r="E537" s="574"/>
      <c r="F537" s="574"/>
      <c r="G537" s="507"/>
    </row>
    <row r="538" spans="3:7">
      <c r="C538" s="499"/>
      <c r="D538" s="573"/>
      <c r="E538" s="574"/>
      <c r="F538" s="574"/>
      <c r="G538" s="507"/>
    </row>
    <row r="539" spans="3:7">
      <c r="C539" s="499"/>
      <c r="D539" s="573"/>
      <c r="E539" s="574"/>
      <c r="F539" s="574"/>
      <c r="G539" s="507"/>
    </row>
    <row r="540" spans="3:7">
      <c r="C540" s="499"/>
      <c r="D540" s="573"/>
      <c r="E540" s="574"/>
      <c r="F540" s="574"/>
      <c r="G540" s="507"/>
    </row>
    <row r="541" spans="3:7">
      <c r="C541" s="499"/>
      <c r="D541" s="573"/>
      <c r="E541" s="574"/>
      <c r="F541" s="574"/>
      <c r="G541" s="507"/>
    </row>
    <row r="542" spans="3:7">
      <c r="C542" s="499"/>
      <c r="D542" s="573"/>
      <c r="E542" s="574"/>
      <c r="F542" s="574"/>
      <c r="G542" s="507"/>
    </row>
    <row r="543" spans="3:7">
      <c r="C543" s="499"/>
      <c r="D543" s="573"/>
      <c r="E543" s="574"/>
      <c r="F543" s="574"/>
      <c r="G543" s="507"/>
    </row>
    <row r="544" spans="3:7">
      <c r="C544" s="499"/>
      <c r="D544" s="573"/>
      <c r="E544" s="574"/>
      <c r="F544" s="574"/>
      <c r="G544" s="507"/>
    </row>
    <row r="545" spans="3:7">
      <c r="C545" s="499"/>
      <c r="D545" s="573"/>
      <c r="E545" s="574"/>
      <c r="F545" s="574"/>
      <c r="G545" s="507"/>
    </row>
    <row r="546" spans="3:7">
      <c r="C546" s="499"/>
      <c r="D546" s="573"/>
      <c r="E546" s="574"/>
      <c r="F546" s="574"/>
      <c r="G546" s="507"/>
    </row>
    <row r="547" spans="3:7">
      <c r="C547" s="499"/>
      <c r="D547" s="573"/>
      <c r="E547" s="574"/>
      <c r="F547" s="574"/>
      <c r="G547" s="507"/>
    </row>
    <row r="548" spans="3:7">
      <c r="C548" s="499"/>
      <c r="D548" s="573"/>
      <c r="E548" s="574"/>
      <c r="F548" s="574"/>
      <c r="G548" s="507"/>
    </row>
    <row r="549" spans="3:7">
      <c r="C549" s="499"/>
      <c r="D549" s="573"/>
      <c r="E549" s="574"/>
      <c r="F549" s="574"/>
      <c r="G549" s="507"/>
    </row>
    <row r="550" spans="3:7">
      <c r="C550" s="499"/>
      <c r="D550" s="573"/>
      <c r="E550" s="574"/>
      <c r="F550" s="574"/>
      <c r="G550" s="507"/>
    </row>
    <row r="551" spans="3:7">
      <c r="C551" s="499"/>
      <c r="D551" s="573"/>
      <c r="E551" s="574"/>
      <c r="F551" s="574"/>
      <c r="G551" s="507"/>
    </row>
    <row r="552" spans="3:7">
      <c r="C552" s="499"/>
      <c r="D552" s="573"/>
      <c r="E552" s="574"/>
      <c r="F552" s="574"/>
      <c r="G552" s="507"/>
    </row>
    <row r="553" spans="3:7">
      <c r="C553" s="499"/>
      <c r="D553" s="573"/>
      <c r="E553" s="574"/>
      <c r="F553" s="574"/>
      <c r="G553" s="507"/>
    </row>
    <row r="554" spans="3:7">
      <c r="C554" s="499"/>
      <c r="D554" s="573"/>
      <c r="E554" s="574"/>
      <c r="F554" s="574"/>
      <c r="G554" s="507"/>
    </row>
    <row r="555" spans="3:7">
      <c r="C555" s="499"/>
      <c r="D555" s="573"/>
      <c r="E555" s="574"/>
      <c r="F555" s="574"/>
      <c r="G555" s="507"/>
    </row>
    <row r="556" spans="3:7">
      <c r="C556" s="499"/>
      <c r="D556" s="573"/>
      <c r="E556" s="574"/>
      <c r="F556" s="574"/>
      <c r="G556" s="507"/>
    </row>
    <row r="557" spans="3:7">
      <c r="C557" s="499"/>
      <c r="D557" s="573"/>
      <c r="E557" s="574"/>
      <c r="F557" s="574"/>
      <c r="G557" s="507"/>
    </row>
    <row r="558" spans="3:7">
      <c r="C558" s="499"/>
      <c r="D558" s="573"/>
      <c r="E558" s="574"/>
      <c r="F558" s="574"/>
      <c r="G558" s="507"/>
    </row>
    <row r="559" spans="3:7">
      <c r="C559" s="499"/>
      <c r="D559" s="573"/>
      <c r="E559" s="574"/>
      <c r="F559" s="574"/>
      <c r="G559" s="507"/>
    </row>
    <row r="560" spans="3:7">
      <c r="C560" s="499"/>
      <c r="D560" s="573"/>
      <c r="E560" s="574"/>
      <c r="F560" s="574"/>
      <c r="G560" s="507"/>
    </row>
    <row r="561" spans="3:7">
      <c r="C561" s="499"/>
      <c r="D561" s="573"/>
      <c r="E561" s="574"/>
      <c r="F561" s="574"/>
      <c r="G561" s="507"/>
    </row>
    <row r="562" spans="3:7">
      <c r="C562" s="499"/>
      <c r="D562" s="573"/>
      <c r="E562" s="574"/>
      <c r="F562" s="574"/>
      <c r="G562" s="507"/>
    </row>
    <row r="563" spans="3:7">
      <c r="C563" s="499"/>
      <c r="D563" s="573"/>
      <c r="E563" s="574"/>
      <c r="F563" s="574"/>
      <c r="G563" s="507"/>
    </row>
    <row r="564" spans="3:7">
      <c r="C564" s="499"/>
      <c r="D564" s="573"/>
      <c r="E564" s="574"/>
      <c r="F564" s="574"/>
      <c r="G564" s="507"/>
    </row>
    <row r="565" spans="3:7">
      <c r="C565" s="499"/>
      <c r="D565" s="573"/>
      <c r="E565" s="574"/>
      <c r="F565" s="574"/>
      <c r="G565" s="507"/>
    </row>
    <row r="566" spans="3:7">
      <c r="C566" s="499"/>
      <c r="D566" s="573"/>
      <c r="E566" s="574"/>
      <c r="F566" s="574"/>
      <c r="G566" s="507"/>
    </row>
    <row r="567" spans="3:7">
      <c r="C567" s="499"/>
      <c r="D567" s="573"/>
      <c r="E567" s="574"/>
      <c r="F567" s="574"/>
      <c r="G567" s="507"/>
    </row>
    <row r="568" spans="3:7">
      <c r="C568" s="499"/>
      <c r="D568" s="573"/>
      <c r="E568" s="574"/>
      <c r="F568" s="574"/>
      <c r="G568" s="507"/>
    </row>
    <row r="569" spans="3:7">
      <c r="C569" s="499"/>
      <c r="D569" s="573"/>
      <c r="E569" s="574"/>
      <c r="F569" s="574"/>
      <c r="G569" s="507"/>
    </row>
    <row r="570" spans="3:7">
      <c r="C570" s="499"/>
      <c r="D570" s="573"/>
      <c r="E570" s="574"/>
      <c r="F570" s="574"/>
      <c r="G570" s="507"/>
    </row>
    <row r="571" spans="3:7">
      <c r="C571" s="499"/>
      <c r="D571" s="573"/>
      <c r="E571" s="574"/>
      <c r="F571" s="574"/>
      <c r="G571" s="507"/>
    </row>
    <row r="572" spans="3:7">
      <c r="C572" s="499"/>
      <c r="D572" s="573"/>
      <c r="E572" s="574"/>
      <c r="F572" s="574"/>
      <c r="G572" s="507"/>
    </row>
    <row r="573" spans="3:7">
      <c r="C573" s="499"/>
      <c r="D573" s="573"/>
      <c r="E573" s="574"/>
      <c r="F573" s="574"/>
      <c r="G573" s="507"/>
    </row>
    <row r="574" spans="3:7">
      <c r="C574" s="499"/>
      <c r="D574" s="573"/>
      <c r="E574" s="574"/>
      <c r="F574" s="574"/>
      <c r="G574" s="507"/>
    </row>
    <row r="575" spans="3:7">
      <c r="C575" s="499"/>
      <c r="D575" s="573"/>
      <c r="E575" s="574"/>
      <c r="F575" s="574"/>
      <c r="G575" s="507"/>
    </row>
    <row r="576" spans="3:7">
      <c r="C576" s="499"/>
      <c r="D576" s="573"/>
      <c r="E576" s="574"/>
      <c r="F576" s="574"/>
      <c r="G576" s="507"/>
    </row>
    <row r="577" spans="3:7">
      <c r="C577" s="499"/>
      <c r="D577" s="573"/>
      <c r="E577" s="574"/>
      <c r="F577" s="574"/>
      <c r="G577" s="507"/>
    </row>
    <row r="578" spans="3:7">
      <c r="C578" s="499"/>
      <c r="D578" s="573"/>
      <c r="E578" s="574"/>
      <c r="F578" s="574"/>
      <c r="G578" s="507"/>
    </row>
    <row r="579" spans="3:7">
      <c r="C579" s="499"/>
      <c r="D579" s="573"/>
      <c r="E579" s="574"/>
      <c r="F579" s="574"/>
      <c r="G579" s="507"/>
    </row>
    <row r="580" spans="3:7">
      <c r="C580" s="499"/>
      <c r="D580" s="573"/>
      <c r="E580" s="574"/>
      <c r="F580" s="574"/>
      <c r="G580" s="507"/>
    </row>
    <row r="581" spans="3:7">
      <c r="C581" s="499"/>
      <c r="D581" s="573"/>
      <c r="E581" s="574"/>
      <c r="F581" s="574"/>
      <c r="G581" s="507"/>
    </row>
    <row r="582" spans="3:7">
      <c r="C582" s="499"/>
      <c r="D582" s="573"/>
      <c r="E582" s="574"/>
      <c r="F582" s="574"/>
      <c r="G582" s="507"/>
    </row>
    <row r="583" spans="3:7">
      <c r="C583" s="499"/>
      <c r="D583" s="573"/>
      <c r="E583" s="574"/>
      <c r="F583" s="574"/>
      <c r="G583" s="507"/>
    </row>
    <row r="584" spans="3:7">
      <c r="C584" s="499"/>
      <c r="D584" s="573"/>
      <c r="E584" s="574"/>
      <c r="F584" s="574"/>
      <c r="G584" s="507"/>
    </row>
    <row r="585" spans="3:7">
      <c r="C585" s="499"/>
      <c r="D585" s="573"/>
      <c r="E585" s="574"/>
      <c r="F585" s="574"/>
      <c r="G585" s="507"/>
    </row>
    <row r="586" spans="3:7">
      <c r="C586" s="499"/>
      <c r="D586" s="573"/>
      <c r="E586" s="574"/>
      <c r="F586" s="574"/>
      <c r="G586" s="507"/>
    </row>
    <row r="587" spans="3:7">
      <c r="C587" s="499"/>
      <c r="D587" s="573"/>
      <c r="E587" s="574"/>
      <c r="F587" s="574"/>
      <c r="G587" s="507"/>
    </row>
    <row r="588" spans="3:7">
      <c r="C588" s="499"/>
      <c r="D588" s="573"/>
      <c r="E588" s="574"/>
      <c r="F588" s="574"/>
      <c r="G588" s="507"/>
    </row>
    <row r="589" spans="3:7">
      <c r="C589" s="499"/>
      <c r="D589" s="573"/>
      <c r="E589" s="574"/>
      <c r="F589" s="574"/>
      <c r="G589" s="507"/>
    </row>
    <row r="590" spans="3:7">
      <c r="C590" s="499"/>
      <c r="D590" s="573"/>
      <c r="E590" s="574"/>
      <c r="F590" s="574"/>
      <c r="G590" s="507"/>
    </row>
    <row r="591" spans="3:7">
      <c r="C591" s="499"/>
      <c r="D591" s="573"/>
      <c r="E591" s="574"/>
      <c r="F591" s="574"/>
      <c r="G591" s="507"/>
    </row>
    <row r="592" spans="3:7">
      <c r="C592" s="499"/>
      <c r="D592" s="573"/>
      <c r="E592" s="574"/>
      <c r="F592" s="574"/>
      <c r="G592" s="507"/>
    </row>
    <row r="593" spans="3:7">
      <c r="C593" s="499"/>
      <c r="D593" s="573"/>
      <c r="E593" s="574"/>
      <c r="F593" s="574"/>
      <c r="G593" s="507"/>
    </row>
    <row r="594" spans="3:7">
      <c r="C594" s="499"/>
      <c r="D594" s="573"/>
      <c r="E594" s="574"/>
      <c r="F594" s="574"/>
      <c r="G594" s="507"/>
    </row>
    <row r="595" spans="3:7">
      <c r="C595" s="499"/>
      <c r="D595" s="573"/>
      <c r="E595" s="574"/>
      <c r="F595" s="574"/>
      <c r="G595" s="507"/>
    </row>
    <row r="596" spans="3:7">
      <c r="C596" s="499"/>
      <c r="D596" s="573"/>
      <c r="E596" s="574"/>
      <c r="F596" s="574"/>
      <c r="G596" s="507"/>
    </row>
    <row r="597" spans="3:7">
      <c r="C597" s="499"/>
      <c r="D597" s="573"/>
      <c r="E597" s="574"/>
      <c r="F597" s="574"/>
      <c r="G597" s="507"/>
    </row>
    <row r="598" spans="3:7">
      <c r="C598" s="499"/>
      <c r="D598" s="573"/>
      <c r="E598" s="574"/>
      <c r="F598" s="574"/>
      <c r="G598" s="507"/>
    </row>
    <row r="599" spans="3:7">
      <c r="C599" s="499"/>
      <c r="D599" s="573"/>
      <c r="E599" s="574"/>
      <c r="F599" s="574"/>
      <c r="G599" s="507"/>
    </row>
    <row r="600" spans="3:7">
      <c r="C600" s="499"/>
      <c r="D600" s="573"/>
      <c r="E600" s="574"/>
      <c r="F600" s="574"/>
      <c r="G600" s="507"/>
    </row>
    <row r="601" spans="3:7">
      <c r="C601" s="499"/>
      <c r="D601" s="573"/>
      <c r="E601" s="574"/>
      <c r="F601" s="574"/>
      <c r="G601" s="507"/>
    </row>
    <row r="602" spans="3:7">
      <c r="C602" s="499"/>
      <c r="D602" s="573"/>
      <c r="E602" s="574"/>
      <c r="F602" s="574"/>
      <c r="G602" s="507"/>
    </row>
    <row r="603" spans="3:7">
      <c r="C603" s="499"/>
      <c r="D603" s="573"/>
      <c r="E603" s="574"/>
      <c r="F603" s="574"/>
      <c r="G603" s="507"/>
    </row>
    <row r="604" spans="3:7">
      <c r="C604" s="499"/>
      <c r="D604" s="573"/>
      <c r="E604" s="574"/>
      <c r="F604" s="574"/>
      <c r="G604" s="507"/>
    </row>
    <row r="605" spans="3:7">
      <c r="C605" s="499"/>
      <c r="D605" s="573"/>
      <c r="E605" s="574"/>
      <c r="F605" s="574"/>
      <c r="G605" s="507"/>
    </row>
    <row r="606" spans="3:7">
      <c r="C606" s="499"/>
      <c r="D606" s="573"/>
      <c r="E606" s="574"/>
      <c r="F606" s="574"/>
      <c r="G606" s="507"/>
    </row>
    <row r="607" spans="3:7">
      <c r="C607" s="499"/>
      <c r="D607" s="573"/>
      <c r="E607" s="574"/>
      <c r="F607" s="574"/>
      <c r="G607" s="507"/>
    </row>
    <row r="608" spans="3:7">
      <c r="C608" s="499"/>
      <c r="D608" s="573"/>
      <c r="E608" s="574"/>
      <c r="F608" s="574"/>
      <c r="G608" s="507"/>
    </row>
    <row r="609" spans="3:7">
      <c r="C609" s="499"/>
      <c r="D609" s="573"/>
      <c r="E609" s="574"/>
      <c r="F609" s="574"/>
      <c r="G609" s="507"/>
    </row>
    <row r="610" spans="3:7">
      <c r="C610" s="499"/>
      <c r="D610" s="573"/>
      <c r="E610" s="574"/>
      <c r="F610" s="574"/>
      <c r="G610" s="507"/>
    </row>
    <row r="611" spans="3:7">
      <c r="C611" s="499"/>
      <c r="D611" s="573"/>
      <c r="E611" s="574"/>
      <c r="F611" s="574"/>
      <c r="G611" s="507"/>
    </row>
    <row r="612" spans="3:7">
      <c r="C612" s="499"/>
      <c r="D612" s="573"/>
      <c r="E612" s="574"/>
      <c r="F612" s="574"/>
      <c r="G612" s="507"/>
    </row>
    <row r="613" spans="3:7">
      <c r="C613" s="499"/>
      <c r="D613" s="573"/>
      <c r="E613" s="574"/>
      <c r="F613" s="574"/>
      <c r="G613" s="507"/>
    </row>
    <row r="614" spans="3:7">
      <c r="C614" s="499"/>
      <c r="D614" s="573"/>
      <c r="E614" s="574"/>
      <c r="F614" s="574"/>
      <c r="G614" s="507"/>
    </row>
    <row r="615" spans="3:7">
      <c r="C615" s="499"/>
      <c r="D615" s="573"/>
      <c r="E615" s="574"/>
      <c r="F615" s="574"/>
      <c r="G615" s="507"/>
    </row>
    <row r="616" spans="3:7">
      <c r="C616" s="499"/>
      <c r="D616" s="573"/>
      <c r="E616" s="574"/>
      <c r="F616" s="574"/>
      <c r="G616" s="507"/>
    </row>
    <row r="617" spans="3:7">
      <c r="C617" s="499"/>
      <c r="D617" s="573"/>
      <c r="E617" s="574"/>
      <c r="F617" s="574"/>
      <c r="G617" s="507"/>
    </row>
    <row r="618" spans="3:7">
      <c r="C618" s="499"/>
      <c r="D618" s="573"/>
      <c r="E618" s="574"/>
      <c r="F618" s="574"/>
      <c r="G618" s="507"/>
    </row>
    <row r="619" spans="3:7">
      <c r="C619" s="499"/>
      <c r="D619" s="573"/>
      <c r="E619" s="574"/>
      <c r="F619" s="574"/>
      <c r="G619" s="507"/>
    </row>
    <row r="620" spans="3:7">
      <c r="C620" s="499"/>
      <c r="D620" s="573"/>
      <c r="E620" s="574"/>
      <c r="F620" s="574"/>
      <c r="G620" s="507"/>
    </row>
    <row r="621" spans="3:7">
      <c r="C621" s="499"/>
      <c r="D621" s="573"/>
      <c r="E621" s="574"/>
      <c r="F621" s="574"/>
      <c r="G621" s="507"/>
    </row>
    <row r="622" spans="3:7">
      <c r="C622" s="499"/>
      <c r="D622" s="573"/>
      <c r="E622" s="574"/>
      <c r="F622" s="574"/>
      <c r="G622" s="507"/>
    </row>
    <row r="623" spans="3:7">
      <c r="C623" s="499"/>
      <c r="D623" s="573"/>
      <c r="E623" s="574"/>
      <c r="F623" s="574"/>
      <c r="G623" s="507"/>
    </row>
    <row r="624" spans="3:7">
      <c r="C624" s="499"/>
      <c r="D624" s="573"/>
      <c r="E624" s="574"/>
      <c r="F624" s="574"/>
      <c r="G624" s="507"/>
    </row>
    <row r="625" spans="3:7">
      <c r="C625" s="499"/>
      <c r="D625" s="573"/>
      <c r="E625" s="574"/>
      <c r="F625" s="574"/>
      <c r="G625" s="507"/>
    </row>
    <row r="626" spans="3:7">
      <c r="C626" s="499"/>
      <c r="D626" s="573"/>
      <c r="E626" s="574"/>
      <c r="F626" s="574"/>
      <c r="G626" s="507"/>
    </row>
    <row r="627" spans="3:7">
      <c r="C627" s="499"/>
      <c r="D627" s="573"/>
      <c r="E627" s="574"/>
      <c r="F627" s="574"/>
      <c r="G627" s="507"/>
    </row>
    <row r="628" spans="3:7">
      <c r="C628" s="499"/>
      <c r="D628" s="573"/>
      <c r="E628" s="574"/>
      <c r="F628" s="574"/>
      <c r="G628" s="507"/>
    </row>
    <row r="629" spans="3:7">
      <c r="C629" s="499"/>
      <c r="D629" s="573"/>
      <c r="E629" s="574"/>
      <c r="F629" s="574"/>
      <c r="G629" s="507"/>
    </row>
    <row r="630" spans="3:7">
      <c r="C630" s="499"/>
      <c r="D630" s="573"/>
      <c r="E630" s="574"/>
      <c r="F630" s="574"/>
      <c r="G630" s="507"/>
    </row>
    <row r="631" spans="3:7">
      <c r="C631" s="499"/>
      <c r="D631" s="573"/>
      <c r="E631" s="574"/>
      <c r="F631" s="574"/>
      <c r="G631" s="507"/>
    </row>
    <row r="632" spans="3:7">
      <c r="C632" s="499"/>
      <c r="D632" s="573"/>
      <c r="E632" s="574"/>
      <c r="F632" s="574"/>
      <c r="G632" s="507"/>
    </row>
    <row r="633" spans="3:7">
      <c r="C633" s="499"/>
      <c r="D633" s="573"/>
      <c r="E633" s="574"/>
      <c r="F633" s="574"/>
      <c r="G633" s="507"/>
    </row>
    <row r="634" spans="3:7">
      <c r="C634" s="499"/>
      <c r="D634" s="573"/>
      <c r="E634" s="574"/>
      <c r="F634" s="574"/>
      <c r="G634" s="507"/>
    </row>
    <row r="635" spans="3:7">
      <c r="C635" s="499"/>
      <c r="D635" s="573"/>
      <c r="E635" s="574"/>
      <c r="F635" s="574"/>
      <c r="G635" s="507"/>
    </row>
    <row r="636" spans="3:7">
      <c r="C636" s="499"/>
      <c r="D636" s="573"/>
      <c r="E636" s="574"/>
      <c r="F636" s="574"/>
      <c r="G636" s="507"/>
    </row>
    <row r="637" spans="3:7">
      <c r="C637" s="499"/>
      <c r="D637" s="573"/>
      <c r="E637" s="574"/>
      <c r="F637" s="574"/>
      <c r="G637" s="507"/>
    </row>
    <row r="638" spans="3:7">
      <c r="C638" s="499"/>
      <c r="D638" s="573"/>
      <c r="E638" s="574"/>
      <c r="F638" s="574"/>
      <c r="G638" s="507"/>
    </row>
    <row r="639" spans="3:7">
      <c r="C639" s="499"/>
      <c r="D639" s="573"/>
      <c r="E639" s="574"/>
      <c r="F639" s="574"/>
      <c r="G639" s="507"/>
    </row>
    <row r="640" spans="3:7">
      <c r="C640" s="499"/>
      <c r="D640" s="573"/>
      <c r="E640" s="574"/>
      <c r="F640" s="574"/>
      <c r="G640" s="507"/>
    </row>
    <row r="641" spans="3:7">
      <c r="C641" s="499"/>
      <c r="D641" s="573"/>
      <c r="E641" s="574"/>
      <c r="F641" s="574"/>
      <c r="G641" s="507"/>
    </row>
    <row r="642" spans="3:7">
      <c r="C642" s="499"/>
      <c r="D642" s="573"/>
      <c r="E642" s="574"/>
      <c r="F642" s="574"/>
      <c r="G642" s="507"/>
    </row>
    <row r="643" spans="3:7">
      <c r="C643" s="499"/>
      <c r="D643" s="573"/>
      <c r="E643" s="574"/>
      <c r="F643" s="574"/>
      <c r="G643" s="507"/>
    </row>
    <row r="644" spans="3:7">
      <c r="C644" s="499"/>
      <c r="D644" s="573"/>
      <c r="E644" s="574"/>
      <c r="F644" s="574"/>
      <c r="G644" s="507"/>
    </row>
    <row r="645" spans="3:7">
      <c r="C645" s="499"/>
      <c r="D645" s="573"/>
      <c r="E645" s="574"/>
      <c r="F645" s="574"/>
      <c r="G645" s="507"/>
    </row>
    <row r="646" spans="3:7">
      <c r="C646" s="499"/>
      <c r="D646" s="573"/>
      <c r="E646" s="574"/>
      <c r="F646" s="574"/>
      <c r="G646" s="507"/>
    </row>
    <row r="647" spans="3:7">
      <c r="C647" s="499"/>
      <c r="D647" s="573"/>
      <c r="E647" s="574"/>
      <c r="F647" s="574"/>
      <c r="G647" s="507"/>
    </row>
    <row r="648" spans="3:7">
      <c r="C648" s="499"/>
      <c r="D648" s="573"/>
      <c r="E648" s="574"/>
      <c r="F648" s="574"/>
      <c r="G648" s="507"/>
    </row>
    <row r="649" spans="3:7">
      <c r="C649" s="499"/>
      <c r="D649" s="573"/>
      <c r="E649" s="574"/>
      <c r="F649" s="574"/>
      <c r="G649" s="507"/>
    </row>
    <row r="650" spans="3:7">
      <c r="C650" s="499"/>
      <c r="D650" s="573"/>
      <c r="E650" s="574"/>
      <c r="F650" s="574"/>
      <c r="G650" s="507"/>
    </row>
    <row r="651" spans="3:7">
      <c r="C651" s="499"/>
      <c r="D651" s="573"/>
      <c r="E651" s="574"/>
      <c r="F651" s="574"/>
      <c r="G651" s="507"/>
    </row>
    <row r="652" spans="3:7">
      <c r="C652" s="499"/>
      <c r="D652" s="573"/>
      <c r="E652" s="574"/>
      <c r="F652" s="574"/>
      <c r="G652" s="507"/>
    </row>
    <row r="653" spans="3:7">
      <c r="C653" s="499"/>
      <c r="D653" s="573"/>
      <c r="E653" s="574"/>
      <c r="F653" s="574"/>
      <c r="G653" s="507"/>
    </row>
    <row r="654" spans="3:7">
      <c r="C654" s="499"/>
      <c r="D654" s="573"/>
      <c r="E654" s="574"/>
      <c r="F654" s="574"/>
      <c r="G654" s="507"/>
    </row>
    <row r="655" spans="3:7">
      <c r="C655" s="499"/>
      <c r="D655" s="573"/>
      <c r="E655" s="574"/>
      <c r="F655" s="574"/>
      <c r="G655" s="507"/>
    </row>
    <row r="656" spans="3:7">
      <c r="C656" s="499"/>
      <c r="D656" s="573"/>
      <c r="E656" s="574"/>
      <c r="F656" s="574"/>
      <c r="G656" s="507"/>
    </row>
    <row r="657" spans="3:7">
      <c r="C657" s="499"/>
      <c r="D657" s="573"/>
      <c r="E657" s="574"/>
      <c r="F657" s="574"/>
      <c r="G657" s="507"/>
    </row>
    <row r="658" spans="3:7">
      <c r="C658" s="499"/>
      <c r="D658" s="573"/>
      <c r="E658" s="574"/>
      <c r="F658" s="574"/>
      <c r="G658" s="507"/>
    </row>
    <row r="659" spans="3:7">
      <c r="C659" s="499"/>
      <c r="D659" s="573"/>
      <c r="E659" s="574"/>
      <c r="F659" s="574"/>
      <c r="G659" s="507"/>
    </row>
    <row r="660" spans="3:7">
      <c r="C660" s="499"/>
      <c r="D660" s="573"/>
      <c r="E660" s="574"/>
      <c r="F660" s="574"/>
      <c r="G660" s="507"/>
    </row>
    <row r="661" spans="3:7">
      <c r="C661" s="499"/>
      <c r="D661" s="573"/>
      <c r="E661" s="574"/>
      <c r="F661" s="574"/>
      <c r="G661" s="507"/>
    </row>
    <row r="662" spans="3:7">
      <c r="C662" s="499"/>
      <c r="D662" s="573"/>
      <c r="E662" s="574"/>
      <c r="F662" s="574"/>
      <c r="G662" s="507"/>
    </row>
    <row r="663" spans="3:7">
      <c r="C663" s="499"/>
      <c r="D663" s="573"/>
      <c r="E663" s="574"/>
      <c r="F663" s="574"/>
      <c r="G663" s="507"/>
    </row>
    <row r="664" spans="3:7">
      <c r="C664" s="499"/>
      <c r="D664" s="573"/>
      <c r="E664" s="574"/>
      <c r="F664" s="574"/>
      <c r="G664" s="507"/>
    </row>
    <row r="665" spans="3:7">
      <c r="C665" s="499"/>
      <c r="D665" s="573"/>
      <c r="E665" s="574"/>
      <c r="F665" s="574"/>
      <c r="G665" s="507"/>
    </row>
    <row r="666" spans="3:7">
      <c r="C666" s="499"/>
      <c r="D666" s="573"/>
      <c r="E666" s="574"/>
      <c r="F666" s="574"/>
      <c r="G666" s="507"/>
    </row>
    <row r="667" spans="3:7">
      <c r="C667" s="499"/>
      <c r="D667" s="573"/>
      <c r="E667" s="574"/>
      <c r="F667" s="574"/>
      <c r="G667" s="507"/>
    </row>
    <row r="668" spans="3:7">
      <c r="C668" s="499"/>
      <c r="D668" s="573"/>
      <c r="E668" s="574"/>
      <c r="F668" s="574"/>
      <c r="G668" s="507"/>
    </row>
    <row r="669" spans="3:7">
      <c r="C669" s="499"/>
      <c r="D669" s="573"/>
      <c r="E669" s="574"/>
      <c r="F669" s="574"/>
      <c r="G669" s="507"/>
    </row>
    <row r="670" spans="3:7">
      <c r="C670" s="499"/>
      <c r="D670" s="573"/>
      <c r="E670" s="574"/>
      <c r="F670" s="574"/>
      <c r="G670" s="507"/>
    </row>
    <row r="671" spans="3:7">
      <c r="C671" s="499"/>
      <c r="D671" s="573"/>
      <c r="E671" s="574"/>
      <c r="F671" s="574"/>
      <c r="G671" s="507"/>
    </row>
    <row r="672" spans="3:7">
      <c r="C672" s="499"/>
      <c r="D672" s="573"/>
      <c r="E672" s="574"/>
      <c r="F672" s="574"/>
      <c r="G672" s="507"/>
    </row>
    <row r="673" spans="3:7">
      <c r="C673" s="499"/>
      <c r="D673" s="573"/>
      <c r="E673" s="574"/>
      <c r="F673" s="574"/>
      <c r="G673" s="507"/>
    </row>
    <row r="674" spans="3:7">
      <c r="C674" s="499"/>
      <c r="D674" s="573"/>
      <c r="E674" s="574"/>
      <c r="F674" s="574"/>
      <c r="G674" s="507"/>
    </row>
    <row r="675" spans="3:7">
      <c r="C675" s="499"/>
      <c r="D675" s="573"/>
      <c r="E675" s="574"/>
      <c r="F675" s="574"/>
      <c r="G675" s="507"/>
    </row>
    <row r="676" spans="3:7">
      <c r="C676" s="499"/>
      <c r="D676" s="573"/>
      <c r="E676" s="574"/>
      <c r="F676" s="574"/>
      <c r="G676" s="507"/>
    </row>
    <row r="677" spans="3:7">
      <c r="C677" s="499"/>
      <c r="D677" s="573"/>
      <c r="E677" s="574"/>
      <c r="F677" s="574"/>
      <c r="G677" s="507"/>
    </row>
    <row r="678" spans="3:7">
      <c r="C678" s="499"/>
      <c r="D678" s="573"/>
      <c r="E678" s="574"/>
      <c r="F678" s="574"/>
      <c r="G678" s="507"/>
    </row>
    <row r="679" spans="3:7">
      <c r="C679" s="499"/>
      <c r="D679" s="573"/>
      <c r="E679" s="574"/>
      <c r="F679" s="574"/>
      <c r="G679" s="507"/>
    </row>
    <row r="680" spans="3:7">
      <c r="C680" s="499"/>
      <c r="D680" s="573"/>
      <c r="E680" s="574"/>
      <c r="F680" s="574"/>
      <c r="G680" s="507"/>
    </row>
    <row r="681" spans="3:7">
      <c r="C681" s="499"/>
      <c r="D681" s="573"/>
      <c r="E681" s="574"/>
      <c r="F681" s="574"/>
      <c r="G681" s="507"/>
    </row>
    <row r="682" spans="3:7">
      <c r="C682" s="499"/>
      <c r="D682" s="573"/>
      <c r="E682" s="574"/>
      <c r="F682" s="574"/>
      <c r="G682" s="507"/>
    </row>
    <row r="683" spans="3:7">
      <c r="C683" s="499"/>
      <c r="D683" s="573"/>
      <c r="E683" s="574"/>
      <c r="F683" s="574"/>
      <c r="G683" s="507"/>
    </row>
    <row r="684" spans="3:7">
      <c r="C684" s="499"/>
      <c r="D684" s="573"/>
      <c r="E684" s="574"/>
      <c r="F684" s="574"/>
      <c r="G684" s="507"/>
    </row>
    <row r="685" spans="3:7">
      <c r="C685" s="499"/>
      <c r="D685" s="573"/>
      <c r="E685" s="574"/>
      <c r="F685" s="574"/>
      <c r="G685" s="507"/>
    </row>
    <row r="686" spans="3:7">
      <c r="C686" s="499"/>
      <c r="D686" s="573"/>
      <c r="E686" s="574"/>
      <c r="F686" s="574"/>
      <c r="G686" s="507"/>
    </row>
    <row r="687" spans="3:7">
      <c r="C687" s="499"/>
      <c r="D687" s="573"/>
      <c r="E687" s="574"/>
      <c r="F687" s="574"/>
      <c r="G687" s="507"/>
    </row>
    <row r="688" spans="3:7">
      <c r="C688" s="499"/>
      <c r="D688" s="573"/>
      <c r="E688" s="574"/>
      <c r="F688" s="574"/>
      <c r="G688" s="507"/>
    </row>
    <row r="689" spans="3:7">
      <c r="C689" s="499"/>
      <c r="D689" s="573"/>
      <c r="E689" s="574"/>
      <c r="F689" s="574"/>
      <c r="G689" s="507"/>
    </row>
    <row r="690" spans="3:7">
      <c r="C690" s="499"/>
      <c r="D690" s="573"/>
      <c r="E690" s="574"/>
      <c r="F690" s="574"/>
      <c r="G690" s="507"/>
    </row>
    <row r="691" spans="3:7">
      <c r="C691" s="499"/>
      <c r="D691" s="573"/>
      <c r="E691" s="574"/>
      <c r="F691" s="574"/>
      <c r="G691" s="507"/>
    </row>
    <row r="692" spans="3:7">
      <c r="C692" s="499"/>
      <c r="D692" s="573"/>
      <c r="E692" s="574"/>
      <c r="F692" s="574"/>
      <c r="G692" s="507"/>
    </row>
    <row r="693" spans="3:7">
      <c r="C693" s="499"/>
      <c r="D693" s="573"/>
      <c r="E693" s="574"/>
      <c r="F693" s="574"/>
      <c r="G693" s="507"/>
    </row>
    <row r="694" spans="3:7">
      <c r="C694" s="499"/>
      <c r="D694" s="573"/>
      <c r="E694" s="574"/>
      <c r="F694" s="574"/>
      <c r="G694" s="507"/>
    </row>
    <row r="695" spans="3:7">
      <c r="C695" s="499"/>
      <c r="D695" s="573"/>
      <c r="E695" s="574"/>
      <c r="F695" s="574"/>
      <c r="G695" s="507"/>
    </row>
    <row r="696" spans="3:7">
      <c r="C696" s="499"/>
      <c r="D696" s="573"/>
      <c r="E696" s="574"/>
      <c r="F696" s="574"/>
      <c r="G696" s="507"/>
    </row>
    <row r="697" spans="3:7">
      <c r="C697" s="499"/>
      <c r="D697" s="573"/>
      <c r="E697" s="574"/>
      <c r="F697" s="574"/>
      <c r="G697" s="507"/>
    </row>
    <row r="698" spans="3:7">
      <c r="C698" s="499"/>
      <c r="D698" s="573"/>
      <c r="E698" s="574"/>
      <c r="F698" s="574"/>
      <c r="G698" s="507"/>
    </row>
    <row r="699" spans="3:7">
      <c r="C699" s="499"/>
      <c r="D699" s="573"/>
      <c r="E699" s="574"/>
      <c r="F699" s="574"/>
      <c r="G699" s="507"/>
    </row>
    <row r="700" spans="3:7">
      <c r="C700" s="499"/>
      <c r="D700" s="573"/>
      <c r="E700" s="574"/>
      <c r="F700" s="574"/>
      <c r="G700" s="507"/>
    </row>
    <row r="701" spans="3:7">
      <c r="C701" s="499"/>
      <c r="D701" s="573"/>
      <c r="E701" s="574"/>
      <c r="F701" s="574"/>
      <c r="G701" s="507"/>
    </row>
    <row r="702" spans="3:7">
      <c r="C702" s="499"/>
      <c r="D702" s="573"/>
      <c r="E702" s="574"/>
      <c r="F702" s="574"/>
      <c r="G702" s="507"/>
    </row>
    <row r="703" spans="3:7">
      <c r="C703" s="499"/>
      <c r="D703" s="573"/>
      <c r="E703" s="574"/>
      <c r="F703" s="574"/>
      <c r="G703" s="507"/>
    </row>
    <row r="704" spans="3:7">
      <c r="C704" s="499"/>
      <c r="D704" s="573"/>
      <c r="E704" s="574"/>
      <c r="F704" s="574"/>
      <c r="G704" s="507"/>
    </row>
    <row r="705" spans="3:7">
      <c r="C705" s="499"/>
      <c r="D705" s="573"/>
      <c r="E705" s="574"/>
      <c r="F705" s="574"/>
      <c r="G705" s="507"/>
    </row>
    <row r="706" spans="3:7">
      <c r="C706" s="499"/>
      <c r="D706" s="573"/>
      <c r="E706" s="574"/>
      <c r="F706" s="574"/>
      <c r="G706" s="507"/>
    </row>
    <row r="707" spans="3:7">
      <c r="C707" s="499"/>
      <c r="D707" s="573"/>
      <c r="E707" s="574"/>
      <c r="F707" s="574"/>
      <c r="G707" s="507"/>
    </row>
    <row r="708" spans="3:7">
      <c r="C708" s="499"/>
      <c r="D708" s="573"/>
      <c r="E708" s="574"/>
      <c r="F708" s="574"/>
      <c r="G708" s="507"/>
    </row>
    <row r="709" spans="3:7">
      <c r="C709" s="499"/>
      <c r="D709" s="573"/>
      <c r="E709" s="574"/>
      <c r="F709" s="574"/>
      <c r="G709" s="507"/>
    </row>
    <row r="710" spans="3:7">
      <c r="C710" s="499"/>
      <c r="D710" s="573"/>
      <c r="E710" s="574"/>
      <c r="F710" s="574"/>
      <c r="G710" s="507"/>
    </row>
    <row r="711" spans="3:7">
      <c r="C711" s="499"/>
      <c r="D711" s="573"/>
      <c r="E711" s="574"/>
      <c r="F711" s="574"/>
      <c r="G711" s="507"/>
    </row>
    <row r="712" spans="3:7">
      <c r="C712" s="499"/>
      <c r="D712" s="573"/>
      <c r="E712" s="574"/>
      <c r="F712" s="574"/>
      <c r="G712" s="507"/>
    </row>
    <row r="713" spans="3:7">
      <c r="C713" s="499"/>
      <c r="D713" s="573"/>
      <c r="E713" s="574"/>
      <c r="F713" s="574"/>
      <c r="G713" s="507"/>
    </row>
    <row r="714" spans="3:7">
      <c r="C714" s="499"/>
      <c r="D714" s="573"/>
      <c r="E714" s="574"/>
      <c r="F714" s="574"/>
      <c r="G714" s="507"/>
    </row>
    <row r="715" spans="3:7">
      <c r="C715" s="499"/>
      <c r="D715" s="573"/>
      <c r="E715" s="574"/>
      <c r="F715" s="574"/>
      <c r="G715" s="507"/>
    </row>
    <row r="716" spans="3:7">
      <c r="C716" s="499"/>
      <c r="D716" s="573"/>
      <c r="E716" s="574"/>
      <c r="F716" s="574"/>
      <c r="G716" s="507"/>
    </row>
    <row r="717" spans="3:7">
      <c r="C717" s="499"/>
      <c r="D717" s="573"/>
      <c r="E717" s="574"/>
      <c r="F717" s="574"/>
      <c r="G717" s="507"/>
    </row>
    <row r="718" spans="3:7">
      <c r="C718" s="499"/>
      <c r="D718" s="573"/>
      <c r="E718" s="574"/>
      <c r="F718" s="574"/>
      <c r="G718" s="507"/>
    </row>
    <row r="719" spans="3:7">
      <c r="C719" s="499"/>
      <c r="D719" s="573"/>
      <c r="E719" s="574"/>
      <c r="F719" s="574"/>
      <c r="G719" s="507"/>
    </row>
    <row r="720" spans="3:7">
      <c r="C720" s="499"/>
      <c r="D720" s="573"/>
      <c r="E720" s="574"/>
      <c r="F720" s="574"/>
      <c r="G720" s="507"/>
    </row>
    <row r="721" spans="3:7">
      <c r="C721" s="499"/>
      <c r="D721" s="573"/>
      <c r="E721" s="574"/>
      <c r="F721" s="574"/>
      <c r="G721" s="507"/>
    </row>
    <row r="722" spans="3:7">
      <c r="C722" s="499"/>
      <c r="D722" s="573"/>
      <c r="E722" s="574"/>
      <c r="F722" s="574"/>
      <c r="G722" s="507"/>
    </row>
    <row r="723" spans="3:7">
      <c r="C723" s="499"/>
      <c r="D723" s="573"/>
      <c r="E723" s="574"/>
      <c r="F723" s="574"/>
      <c r="G723" s="507"/>
    </row>
    <row r="724" spans="3:7">
      <c r="C724" s="499"/>
      <c r="D724" s="573"/>
      <c r="E724" s="574"/>
      <c r="F724" s="574"/>
      <c r="G724" s="507"/>
    </row>
    <row r="725" spans="3:7">
      <c r="C725" s="499"/>
      <c r="D725" s="573"/>
      <c r="E725" s="574"/>
      <c r="F725" s="574"/>
      <c r="G725" s="507"/>
    </row>
    <row r="726" spans="3:7">
      <c r="C726" s="499"/>
      <c r="D726" s="573"/>
      <c r="E726" s="574"/>
      <c r="F726" s="574"/>
      <c r="G726" s="507"/>
    </row>
    <row r="727" spans="3:7">
      <c r="C727" s="499"/>
      <c r="D727" s="573"/>
      <c r="E727" s="574"/>
      <c r="F727" s="574"/>
      <c r="G727" s="507"/>
    </row>
    <row r="728" spans="3:7">
      <c r="C728" s="499"/>
      <c r="D728" s="573"/>
      <c r="E728" s="574"/>
      <c r="F728" s="574"/>
      <c r="G728" s="507"/>
    </row>
    <row r="729" spans="3:7">
      <c r="C729" s="499"/>
      <c r="D729" s="573"/>
      <c r="E729" s="574"/>
      <c r="F729" s="574"/>
      <c r="G729" s="507"/>
    </row>
    <row r="730" spans="3:7">
      <c r="C730" s="499"/>
      <c r="D730" s="573"/>
      <c r="E730" s="574"/>
      <c r="F730" s="574"/>
      <c r="G730" s="507"/>
    </row>
    <row r="731" spans="3:7">
      <c r="C731" s="499"/>
      <c r="D731" s="573"/>
      <c r="E731" s="574"/>
      <c r="F731" s="574"/>
      <c r="G731" s="507"/>
    </row>
    <row r="732" spans="3:7">
      <c r="C732" s="499"/>
      <c r="D732" s="573"/>
      <c r="E732" s="574"/>
      <c r="F732" s="574"/>
      <c r="G732" s="507"/>
    </row>
    <row r="733" spans="3:7">
      <c r="C733" s="499"/>
      <c r="D733" s="573"/>
      <c r="E733" s="574"/>
      <c r="F733" s="574"/>
      <c r="G733" s="507"/>
    </row>
    <row r="734" spans="3:7">
      <c r="C734" s="499"/>
      <c r="D734" s="573"/>
      <c r="E734" s="574"/>
      <c r="F734" s="574"/>
      <c r="G734" s="507"/>
    </row>
    <row r="735" spans="3:7">
      <c r="C735" s="499"/>
      <c r="D735" s="573"/>
      <c r="E735" s="574"/>
      <c r="F735" s="574"/>
      <c r="G735" s="507"/>
    </row>
    <row r="736" spans="3:7">
      <c r="C736" s="499"/>
      <c r="D736" s="573"/>
      <c r="E736" s="574"/>
      <c r="F736" s="574"/>
      <c r="G736" s="507"/>
    </row>
    <row r="737" spans="3:7">
      <c r="C737" s="499"/>
      <c r="D737" s="573"/>
      <c r="E737" s="574"/>
      <c r="F737" s="574"/>
      <c r="G737" s="507"/>
    </row>
    <row r="738" spans="3:7">
      <c r="C738" s="499"/>
      <c r="D738" s="573"/>
      <c r="E738" s="574"/>
      <c r="F738" s="574"/>
      <c r="G738" s="507"/>
    </row>
    <row r="739" spans="3:7">
      <c r="C739" s="499"/>
      <c r="D739" s="573"/>
      <c r="E739" s="574"/>
      <c r="F739" s="574"/>
      <c r="G739" s="507"/>
    </row>
    <row r="740" spans="3:7">
      <c r="C740" s="499"/>
      <c r="D740" s="573"/>
      <c r="E740" s="574"/>
      <c r="F740" s="574"/>
      <c r="G740" s="507"/>
    </row>
    <row r="741" spans="3:7">
      <c r="C741" s="499"/>
      <c r="D741" s="573"/>
      <c r="E741" s="574"/>
      <c r="F741" s="574"/>
      <c r="G741" s="507"/>
    </row>
    <row r="742" spans="3:7">
      <c r="C742" s="499"/>
      <c r="D742" s="573"/>
      <c r="E742" s="574"/>
      <c r="F742" s="574"/>
      <c r="G742" s="507"/>
    </row>
    <row r="743" spans="3:7">
      <c r="C743" s="499"/>
      <c r="D743" s="573"/>
      <c r="E743" s="574"/>
      <c r="F743" s="574"/>
      <c r="G743" s="507"/>
    </row>
    <row r="744" spans="3:7">
      <c r="C744" s="499"/>
      <c r="D744" s="573"/>
      <c r="E744" s="574"/>
      <c r="F744" s="574"/>
      <c r="G744" s="507"/>
    </row>
    <row r="745" spans="3:7">
      <c r="C745" s="499"/>
      <c r="D745" s="573"/>
      <c r="E745" s="574"/>
      <c r="F745" s="574"/>
      <c r="G745" s="507"/>
    </row>
    <row r="746" spans="3:7">
      <c r="C746" s="499"/>
      <c r="D746" s="573"/>
      <c r="E746" s="574"/>
      <c r="F746" s="574"/>
      <c r="G746" s="507"/>
    </row>
    <row r="747" spans="3:7">
      <c r="C747" s="499"/>
      <c r="D747" s="573"/>
      <c r="E747" s="574"/>
      <c r="F747" s="574"/>
      <c r="G747" s="507"/>
    </row>
    <row r="748" spans="3:7">
      <c r="C748" s="499"/>
      <c r="D748" s="573"/>
      <c r="E748" s="574"/>
      <c r="F748" s="574"/>
      <c r="G748" s="507"/>
    </row>
    <row r="749" spans="3:7">
      <c r="C749" s="499"/>
      <c r="D749" s="573"/>
      <c r="E749" s="574"/>
      <c r="F749" s="574"/>
      <c r="G749" s="507"/>
    </row>
    <row r="750" spans="3:7">
      <c r="C750" s="499"/>
      <c r="D750" s="573"/>
      <c r="E750" s="574"/>
      <c r="F750" s="574"/>
      <c r="G750" s="507"/>
    </row>
    <row r="751" spans="3:7">
      <c r="C751" s="499"/>
      <c r="D751" s="573"/>
      <c r="E751" s="574"/>
      <c r="F751" s="574"/>
      <c r="G751" s="507"/>
    </row>
    <row r="752" spans="3:7">
      <c r="C752" s="499"/>
      <c r="D752" s="573"/>
      <c r="E752" s="574"/>
      <c r="F752" s="574"/>
      <c r="G752" s="507"/>
    </row>
    <row r="753" spans="3:7">
      <c r="C753" s="499"/>
      <c r="D753" s="573"/>
      <c r="E753" s="574"/>
      <c r="F753" s="574"/>
      <c r="G753" s="507"/>
    </row>
    <row r="754" spans="3:7">
      <c r="C754" s="499"/>
      <c r="D754" s="573"/>
      <c r="E754" s="574"/>
      <c r="F754" s="574"/>
      <c r="G754" s="507"/>
    </row>
    <row r="755" spans="3:7">
      <c r="C755" s="499"/>
      <c r="D755" s="573"/>
      <c r="E755" s="574"/>
      <c r="F755" s="574"/>
      <c r="G755" s="507"/>
    </row>
    <row r="756" spans="3:7">
      <c r="C756" s="499"/>
      <c r="D756" s="573"/>
      <c r="E756" s="574"/>
      <c r="F756" s="574"/>
      <c r="G756" s="507"/>
    </row>
    <row r="757" spans="3:7">
      <c r="C757" s="499"/>
      <c r="D757" s="573"/>
      <c r="E757" s="574"/>
      <c r="F757" s="574"/>
      <c r="G757" s="507"/>
    </row>
    <row r="758" spans="3:7">
      <c r="C758" s="499"/>
      <c r="D758" s="573"/>
      <c r="E758" s="574"/>
      <c r="F758" s="574"/>
      <c r="G758" s="507"/>
    </row>
    <row r="759" spans="3:7">
      <c r="C759" s="499"/>
      <c r="D759" s="573"/>
      <c r="E759" s="574"/>
      <c r="F759" s="574"/>
      <c r="G759" s="507"/>
    </row>
    <row r="760" spans="3:7">
      <c r="C760" s="499"/>
      <c r="D760" s="573"/>
      <c r="E760" s="574"/>
      <c r="F760" s="574"/>
      <c r="G760" s="507"/>
    </row>
    <row r="761" spans="3:7">
      <c r="C761" s="499"/>
      <c r="D761" s="573"/>
      <c r="E761" s="574"/>
      <c r="F761" s="574"/>
      <c r="G761" s="507"/>
    </row>
    <row r="762" spans="3:7">
      <c r="C762" s="499"/>
      <c r="D762" s="573"/>
      <c r="E762" s="574"/>
      <c r="F762" s="574"/>
      <c r="G762" s="507"/>
    </row>
    <row r="763" spans="3:7">
      <c r="C763" s="499"/>
      <c r="D763" s="573"/>
      <c r="E763" s="574"/>
      <c r="F763" s="574"/>
      <c r="G763" s="507"/>
    </row>
    <row r="764" spans="3:7">
      <c r="C764" s="499"/>
      <c r="D764" s="573"/>
      <c r="E764" s="574"/>
      <c r="F764" s="574"/>
      <c r="G764" s="507"/>
    </row>
    <row r="765" spans="3:7">
      <c r="C765" s="499"/>
      <c r="D765" s="573"/>
      <c r="E765" s="574"/>
      <c r="F765" s="574"/>
      <c r="G765" s="507"/>
    </row>
    <row r="766" spans="3:7">
      <c r="C766" s="499"/>
      <c r="D766" s="573"/>
      <c r="E766" s="574"/>
      <c r="F766" s="574"/>
      <c r="G766" s="507"/>
    </row>
    <row r="767" spans="3:7">
      <c r="C767" s="499"/>
      <c r="D767" s="573"/>
      <c r="E767" s="574"/>
      <c r="F767" s="574"/>
      <c r="G767" s="507"/>
    </row>
    <row r="768" spans="3:7">
      <c r="C768" s="499"/>
      <c r="D768" s="573"/>
      <c r="E768" s="574"/>
      <c r="F768" s="574"/>
      <c r="G768" s="507"/>
    </row>
    <row r="769" spans="3:7">
      <c r="C769" s="499"/>
      <c r="D769" s="573"/>
      <c r="E769" s="574"/>
      <c r="F769" s="574"/>
      <c r="G769" s="507"/>
    </row>
    <row r="770" spans="3:7">
      <c r="C770" s="499"/>
      <c r="D770" s="573"/>
      <c r="E770" s="574"/>
      <c r="F770" s="574"/>
      <c r="G770" s="507"/>
    </row>
    <row r="771" spans="3:7">
      <c r="C771" s="499"/>
      <c r="D771" s="573"/>
      <c r="E771" s="574"/>
      <c r="F771" s="574"/>
      <c r="G771" s="507"/>
    </row>
    <row r="772" spans="3:7">
      <c r="C772" s="499"/>
      <c r="D772" s="573"/>
      <c r="E772" s="574"/>
      <c r="F772" s="574"/>
      <c r="G772" s="507"/>
    </row>
    <row r="773" spans="3:7">
      <c r="C773" s="499"/>
      <c r="D773" s="573"/>
      <c r="E773" s="574"/>
      <c r="F773" s="574"/>
      <c r="G773" s="507"/>
    </row>
    <row r="774" spans="3:7">
      <c r="C774" s="499"/>
      <c r="D774" s="573"/>
      <c r="E774" s="574"/>
      <c r="F774" s="574"/>
      <c r="G774" s="507"/>
    </row>
    <row r="775" spans="3:7">
      <c r="C775" s="499"/>
      <c r="D775" s="573"/>
      <c r="E775" s="574"/>
      <c r="F775" s="574"/>
      <c r="G775" s="507"/>
    </row>
    <row r="776" spans="3:7">
      <c r="C776" s="499"/>
      <c r="D776" s="573"/>
      <c r="E776" s="574"/>
      <c r="F776" s="574"/>
      <c r="G776" s="507"/>
    </row>
    <row r="777" spans="3:7">
      <c r="C777" s="499"/>
      <c r="D777" s="573"/>
      <c r="E777" s="574"/>
      <c r="F777" s="574"/>
      <c r="G777" s="507"/>
    </row>
    <row r="778" spans="3:7">
      <c r="C778" s="499"/>
      <c r="D778" s="573"/>
      <c r="E778" s="574"/>
      <c r="F778" s="574"/>
      <c r="G778" s="507"/>
    </row>
    <row r="779" spans="3:7">
      <c r="C779" s="499"/>
      <c r="D779" s="573"/>
      <c r="E779" s="574"/>
      <c r="F779" s="574"/>
      <c r="G779" s="507"/>
    </row>
    <row r="780" spans="3:7">
      <c r="C780" s="499"/>
      <c r="D780" s="573"/>
      <c r="E780" s="574"/>
      <c r="F780" s="574"/>
      <c r="G780" s="507"/>
    </row>
    <row r="781" spans="3:7">
      <c r="C781" s="499"/>
      <c r="D781" s="573"/>
      <c r="E781" s="574"/>
      <c r="F781" s="574"/>
      <c r="G781" s="507"/>
    </row>
    <row r="782" spans="3:7">
      <c r="C782" s="499"/>
      <c r="D782" s="573"/>
      <c r="E782" s="574"/>
      <c r="F782" s="574"/>
      <c r="G782" s="507"/>
    </row>
    <row r="783" spans="3:7">
      <c r="C783" s="499"/>
      <c r="D783" s="573"/>
      <c r="E783" s="574"/>
      <c r="F783" s="574"/>
      <c r="G783" s="507"/>
    </row>
    <row r="784" spans="3:7">
      <c r="C784" s="499"/>
      <c r="D784" s="573"/>
      <c r="E784" s="574"/>
      <c r="F784" s="574"/>
      <c r="G784" s="507"/>
    </row>
    <row r="785" spans="3:7">
      <c r="C785" s="499"/>
      <c r="D785" s="573"/>
      <c r="E785" s="574"/>
      <c r="F785" s="574"/>
      <c r="G785" s="507"/>
    </row>
    <row r="786" spans="3:7">
      <c r="C786" s="499"/>
      <c r="D786" s="573"/>
      <c r="E786" s="574"/>
      <c r="F786" s="574"/>
      <c r="G786" s="507"/>
    </row>
    <row r="787" spans="3:7">
      <c r="C787" s="499"/>
      <c r="D787" s="573"/>
      <c r="E787" s="574"/>
      <c r="F787" s="574"/>
      <c r="G787" s="507"/>
    </row>
    <row r="788" spans="3:7">
      <c r="C788" s="499"/>
      <c r="D788" s="573"/>
      <c r="E788" s="574"/>
      <c r="F788" s="574"/>
      <c r="G788" s="507"/>
    </row>
    <row r="789" spans="3:7">
      <c r="C789" s="499"/>
      <c r="D789" s="573"/>
      <c r="E789" s="574"/>
      <c r="F789" s="574"/>
      <c r="G789" s="507"/>
    </row>
    <row r="790" spans="3:7">
      <c r="C790" s="499"/>
      <c r="D790" s="573"/>
      <c r="E790" s="574"/>
      <c r="F790" s="574"/>
      <c r="G790" s="507"/>
    </row>
    <row r="791" spans="3:7">
      <c r="C791" s="499"/>
      <c r="D791" s="573"/>
      <c r="E791" s="574"/>
      <c r="F791" s="574"/>
      <c r="G791" s="507"/>
    </row>
    <row r="792" spans="3:7">
      <c r="C792" s="499"/>
      <c r="D792" s="573"/>
      <c r="E792" s="574"/>
      <c r="F792" s="574"/>
      <c r="G792" s="507"/>
    </row>
    <row r="793" spans="3:7">
      <c r="C793" s="499"/>
      <c r="D793" s="573"/>
      <c r="E793" s="574"/>
      <c r="F793" s="574"/>
      <c r="G793" s="507"/>
    </row>
    <row r="794" spans="3:7">
      <c r="C794" s="499"/>
      <c r="D794" s="573"/>
      <c r="E794" s="574"/>
      <c r="F794" s="574"/>
      <c r="G794" s="507"/>
    </row>
    <row r="795" spans="3:7">
      <c r="C795" s="499"/>
      <c r="D795" s="573"/>
      <c r="E795" s="574"/>
      <c r="F795" s="574"/>
      <c r="G795" s="507"/>
    </row>
    <row r="796" spans="3:7">
      <c r="C796" s="499"/>
      <c r="D796" s="573"/>
      <c r="E796" s="574"/>
      <c r="F796" s="574"/>
      <c r="G796" s="507"/>
    </row>
    <row r="797" spans="3:7">
      <c r="C797" s="499"/>
      <c r="D797" s="573"/>
      <c r="E797" s="574"/>
      <c r="F797" s="574"/>
      <c r="G797" s="507"/>
    </row>
    <row r="798" spans="3:7">
      <c r="C798" s="499"/>
      <c r="D798" s="573"/>
      <c r="E798" s="574"/>
      <c r="F798" s="574"/>
      <c r="G798" s="507"/>
    </row>
    <row r="799" spans="3:7">
      <c r="C799" s="499"/>
      <c r="D799" s="573"/>
      <c r="E799" s="574"/>
      <c r="F799" s="574"/>
      <c r="G799" s="507"/>
    </row>
    <row r="800" spans="3:7">
      <c r="C800" s="499"/>
      <c r="D800" s="573"/>
      <c r="E800" s="574"/>
      <c r="F800" s="574"/>
      <c r="G800" s="507"/>
    </row>
    <row r="801" spans="3:7">
      <c r="C801" s="499"/>
      <c r="D801" s="573"/>
      <c r="E801" s="574"/>
      <c r="F801" s="574"/>
      <c r="G801" s="507"/>
    </row>
    <row r="802" spans="3:7">
      <c r="C802" s="499"/>
      <c r="D802" s="573"/>
      <c r="E802" s="574"/>
      <c r="F802" s="574"/>
      <c r="G802" s="507"/>
    </row>
    <row r="803" spans="3:7">
      <c r="C803" s="499"/>
      <c r="D803" s="573"/>
      <c r="E803" s="574"/>
      <c r="F803" s="574"/>
      <c r="G803" s="507"/>
    </row>
    <row r="804" spans="3:7">
      <c r="C804" s="499"/>
      <c r="D804" s="573"/>
      <c r="E804" s="574"/>
      <c r="F804" s="574"/>
      <c r="G804" s="507"/>
    </row>
    <row r="805" spans="3:7">
      <c r="C805" s="499"/>
      <c r="D805" s="573"/>
      <c r="E805" s="574"/>
      <c r="F805" s="574"/>
      <c r="G805" s="507"/>
    </row>
    <row r="806" spans="3:7">
      <c r="C806" s="499"/>
      <c r="D806" s="573"/>
      <c r="E806" s="574"/>
      <c r="F806" s="574"/>
      <c r="G806" s="507"/>
    </row>
    <row r="807" spans="3:7">
      <c r="C807" s="499"/>
      <c r="D807" s="573"/>
      <c r="E807" s="574"/>
      <c r="F807" s="574"/>
      <c r="G807" s="507"/>
    </row>
    <row r="808" spans="3:7">
      <c r="C808" s="499"/>
      <c r="D808" s="573"/>
      <c r="E808" s="574"/>
      <c r="F808" s="574"/>
      <c r="G808" s="507"/>
    </row>
    <row r="809" spans="3:7">
      <c r="C809" s="499"/>
      <c r="D809" s="573"/>
      <c r="E809" s="574"/>
      <c r="F809" s="574"/>
      <c r="G809" s="507"/>
    </row>
    <row r="810" spans="3:7">
      <c r="C810" s="499"/>
      <c r="D810" s="573"/>
      <c r="E810" s="574"/>
      <c r="F810" s="574"/>
      <c r="G810" s="507"/>
    </row>
    <row r="811" spans="3:7">
      <c r="C811" s="499"/>
      <c r="D811" s="573"/>
      <c r="E811" s="574"/>
      <c r="F811" s="574"/>
      <c r="G811" s="507"/>
    </row>
    <row r="812" spans="3:7">
      <c r="C812" s="499"/>
      <c r="D812" s="573"/>
      <c r="E812" s="574"/>
      <c r="F812" s="574"/>
      <c r="G812" s="507"/>
    </row>
    <row r="813" spans="3:7">
      <c r="C813" s="499"/>
      <c r="D813" s="573"/>
      <c r="E813" s="574"/>
      <c r="F813" s="574"/>
      <c r="G813" s="507"/>
    </row>
    <row r="814" spans="3:7">
      <c r="C814" s="499"/>
      <c r="D814" s="573"/>
      <c r="E814" s="574"/>
      <c r="F814" s="574"/>
      <c r="G814" s="507"/>
    </row>
    <row r="815" spans="3:7">
      <c r="C815" s="499"/>
      <c r="D815" s="573"/>
      <c r="E815" s="574"/>
      <c r="F815" s="574"/>
      <c r="G815" s="507"/>
    </row>
    <row r="816" spans="3:7">
      <c r="C816" s="499"/>
      <c r="D816" s="573"/>
      <c r="E816" s="574"/>
      <c r="F816" s="574"/>
      <c r="G816" s="507"/>
    </row>
    <row r="817" spans="3:7">
      <c r="C817" s="499"/>
      <c r="D817" s="573"/>
      <c r="E817" s="574"/>
      <c r="F817" s="574"/>
      <c r="G817" s="507"/>
    </row>
    <row r="818" spans="3:7">
      <c r="C818" s="499"/>
      <c r="D818" s="573"/>
      <c r="E818" s="574"/>
      <c r="F818" s="574"/>
      <c r="G818" s="507"/>
    </row>
    <row r="819" spans="3:7">
      <c r="C819" s="499"/>
      <c r="D819" s="573"/>
      <c r="E819" s="574"/>
      <c r="F819" s="574"/>
      <c r="G819" s="507"/>
    </row>
    <row r="820" spans="3:7">
      <c r="C820" s="499"/>
      <c r="D820" s="573"/>
      <c r="E820" s="574"/>
      <c r="F820" s="574"/>
      <c r="G820" s="507"/>
    </row>
    <row r="821" spans="3:7">
      <c r="C821" s="499"/>
      <c r="D821" s="573"/>
      <c r="E821" s="574"/>
      <c r="F821" s="574"/>
      <c r="G821" s="507"/>
    </row>
    <row r="822" spans="3:7">
      <c r="C822" s="499"/>
      <c r="D822" s="573"/>
      <c r="E822" s="574"/>
      <c r="F822" s="574"/>
      <c r="G822" s="507"/>
    </row>
    <row r="823" spans="3:7">
      <c r="C823" s="499"/>
      <c r="D823" s="573"/>
      <c r="E823" s="574"/>
      <c r="F823" s="574"/>
      <c r="G823" s="507"/>
    </row>
    <row r="824" spans="3:7">
      <c r="C824" s="499"/>
      <c r="D824" s="573"/>
      <c r="E824" s="574"/>
      <c r="F824" s="574"/>
      <c r="G824" s="507"/>
    </row>
    <row r="825" spans="3:7">
      <c r="C825" s="499"/>
      <c r="D825" s="573"/>
      <c r="E825" s="574"/>
      <c r="F825" s="574"/>
      <c r="G825" s="507"/>
    </row>
    <row r="826" spans="3:7">
      <c r="C826" s="499"/>
      <c r="D826" s="573"/>
      <c r="E826" s="574"/>
      <c r="F826" s="574"/>
      <c r="G826" s="507"/>
    </row>
    <row r="827" spans="3:7">
      <c r="C827" s="499"/>
      <c r="D827" s="573"/>
      <c r="E827" s="574"/>
      <c r="F827" s="574"/>
      <c r="G827" s="507"/>
    </row>
    <row r="828" spans="3:7">
      <c r="C828" s="499"/>
      <c r="D828" s="573"/>
      <c r="E828" s="574"/>
      <c r="F828" s="574"/>
      <c r="G828" s="507"/>
    </row>
    <row r="829" spans="3:7">
      <c r="C829" s="499"/>
      <c r="D829" s="573"/>
      <c r="E829" s="574"/>
      <c r="F829" s="574"/>
      <c r="G829" s="507"/>
    </row>
    <row r="830" spans="3:7">
      <c r="C830" s="499"/>
      <c r="D830" s="573"/>
      <c r="E830" s="574"/>
      <c r="F830" s="574"/>
      <c r="G830" s="507"/>
    </row>
    <row r="831" spans="3:7">
      <c r="C831" s="499"/>
      <c r="D831" s="573"/>
      <c r="E831" s="574"/>
      <c r="F831" s="574"/>
      <c r="G831" s="507"/>
    </row>
    <row r="832" spans="3:7">
      <c r="C832" s="499"/>
      <c r="D832" s="573"/>
      <c r="E832" s="574"/>
      <c r="F832" s="574"/>
      <c r="G832" s="507"/>
    </row>
    <row r="833" spans="3:7">
      <c r="C833" s="499"/>
      <c r="D833" s="573"/>
      <c r="E833" s="574"/>
      <c r="F833" s="574"/>
      <c r="G833" s="507"/>
    </row>
    <row r="834" spans="3:7">
      <c r="C834" s="499"/>
      <c r="D834" s="573"/>
      <c r="E834" s="574"/>
      <c r="F834" s="574"/>
      <c r="G834" s="507"/>
    </row>
    <row r="835" spans="3:7">
      <c r="C835" s="499"/>
      <c r="D835" s="573"/>
      <c r="E835" s="574"/>
      <c r="F835" s="574"/>
      <c r="G835" s="507"/>
    </row>
    <row r="836" spans="3:7">
      <c r="C836" s="499"/>
      <c r="D836" s="573"/>
      <c r="E836" s="574"/>
      <c r="F836" s="574"/>
      <c r="G836" s="507"/>
    </row>
    <row r="837" spans="3:7">
      <c r="C837" s="499"/>
      <c r="D837" s="573"/>
      <c r="E837" s="574"/>
      <c r="F837" s="574"/>
      <c r="G837" s="507"/>
    </row>
    <row r="838" spans="3:7">
      <c r="C838" s="499"/>
      <c r="D838" s="573"/>
      <c r="E838" s="574"/>
      <c r="F838" s="574"/>
      <c r="G838" s="507"/>
    </row>
    <row r="839" spans="3:7">
      <c r="C839" s="499"/>
      <c r="D839" s="573"/>
      <c r="E839" s="574"/>
      <c r="F839" s="574"/>
      <c r="G839" s="507"/>
    </row>
    <row r="840" spans="3:7">
      <c r="C840" s="499"/>
      <c r="D840" s="573"/>
      <c r="E840" s="574"/>
      <c r="F840" s="574"/>
      <c r="G840" s="507"/>
    </row>
    <row r="841" spans="3:7">
      <c r="C841" s="499"/>
      <c r="D841" s="573"/>
      <c r="E841" s="574"/>
      <c r="F841" s="574"/>
      <c r="G841" s="507"/>
    </row>
    <row r="842" spans="3:7">
      <c r="C842" s="499"/>
      <c r="D842" s="573"/>
      <c r="E842" s="574"/>
      <c r="F842" s="574"/>
      <c r="G842" s="507"/>
    </row>
    <row r="843" spans="3:7">
      <c r="C843" s="499"/>
      <c r="D843" s="573"/>
      <c r="E843" s="574"/>
      <c r="F843" s="574"/>
      <c r="G843" s="507"/>
    </row>
    <row r="844" spans="3:7">
      <c r="C844" s="499"/>
      <c r="D844" s="573"/>
      <c r="E844" s="574"/>
      <c r="F844" s="574"/>
      <c r="G844" s="507"/>
    </row>
    <row r="845" spans="3:7">
      <c r="C845" s="499"/>
      <c r="D845" s="573"/>
      <c r="E845" s="574"/>
      <c r="F845" s="574"/>
      <c r="G845" s="507"/>
    </row>
    <row r="846" spans="3:7">
      <c r="C846" s="499"/>
      <c r="D846" s="573"/>
      <c r="E846" s="574"/>
      <c r="F846" s="574"/>
      <c r="G846" s="507"/>
    </row>
    <row r="847" spans="3:7">
      <c r="C847" s="499"/>
      <c r="D847" s="573"/>
      <c r="E847" s="574"/>
      <c r="F847" s="574"/>
      <c r="G847" s="507"/>
    </row>
    <row r="848" spans="3:7">
      <c r="C848" s="499"/>
      <c r="D848" s="573"/>
      <c r="E848" s="574"/>
      <c r="F848" s="574"/>
      <c r="G848" s="507"/>
    </row>
    <row r="849" spans="3:7">
      <c r="C849" s="499"/>
      <c r="D849" s="573"/>
      <c r="E849" s="574"/>
      <c r="F849" s="574"/>
      <c r="G849" s="507"/>
    </row>
    <row r="850" spans="3:7">
      <c r="C850" s="499"/>
      <c r="D850" s="573"/>
      <c r="E850" s="574"/>
      <c r="F850" s="574"/>
      <c r="G850" s="507"/>
    </row>
    <row r="851" spans="3:7">
      <c r="C851" s="499"/>
      <c r="D851" s="573"/>
      <c r="E851" s="574"/>
      <c r="F851" s="574"/>
      <c r="G851" s="507"/>
    </row>
    <row r="852" spans="3:7">
      <c r="C852" s="499"/>
      <c r="D852" s="573"/>
      <c r="E852" s="574"/>
      <c r="F852" s="574"/>
      <c r="G852" s="507"/>
    </row>
    <row r="853" spans="3:7">
      <c r="C853" s="499"/>
      <c r="D853" s="573"/>
      <c r="E853" s="574"/>
      <c r="F853" s="574"/>
      <c r="G853" s="507"/>
    </row>
    <row r="854" spans="3:7">
      <c r="C854" s="499"/>
      <c r="D854" s="573"/>
      <c r="E854" s="574"/>
      <c r="F854" s="574"/>
      <c r="G854" s="507"/>
    </row>
    <row r="855" spans="3:7">
      <c r="C855" s="499"/>
      <c r="D855" s="573"/>
      <c r="E855" s="574"/>
      <c r="F855" s="574"/>
      <c r="G855" s="507"/>
    </row>
    <row r="856" spans="3:7">
      <c r="C856" s="499"/>
      <c r="D856" s="573"/>
      <c r="E856" s="574"/>
      <c r="F856" s="574"/>
      <c r="G856" s="507"/>
    </row>
    <row r="857" spans="3:7">
      <c r="C857" s="499"/>
      <c r="D857" s="573"/>
      <c r="E857" s="574"/>
      <c r="F857" s="574"/>
      <c r="G857" s="507"/>
    </row>
    <row r="858" spans="3:7">
      <c r="C858" s="499"/>
      <c r="D858" s="573"/>
      <c r="E858" s="574"/>
      <c r="F858" s="574"/>
      <c r="G858" s="507"/>
    </row>
    <row r="859" spans="3:7">
      <c r="C859" s="499"/>
      <c r="D859" s="573"/>
      <c r="E859" s="574"/>
      <c r="F859" s="574"/>
      <c r="G859" s="507"/>
    </row>
    <row r="860" spans="3:7">
      <c r="C860" s="499"/>
      <c r="D860" s="573"/>
      <c r="E860" s="574"/>
      <c r="F860" s="574"/>
      <c r="G860" s="507"/>
    </row>
    <row r="861" spans="3:7">
      <c r="C861" s="499"/>
      <c r="D861" s="573"/>
      <c r="E861" s="574"/>
      <c r="F861" s="574"/>
      <c r="G861" s="507"/>
    </row>
    <row r="862" spans="3:7">
      <c r="C862" s="499"/>
      <c r="D862" s="573"/>
      <c r="E862" s="574"/>
      <c r="F862" s="574"/>
      <c r="G862" s="507"/>
    </row>
    <row r="863" spans="3:7">
      <c r="C863" s="499"/>
      <c r="D863" s="573"/>
      <c r="E863" s="574"/>
      <c r="F863" s="574"/>
      <c r="G863" s="507"/>
    </row>
    <row r="864" spans="3:7">
      <c r="C864" s="499"/>
      <c r="D864" s="573"/>
      <c r="E864" s="574"/>
      <c r="F864" s="574"/>
      <c r="G864" s="507"/>
    </row>
    <row r="865" spans="3:7">
      <c r="C865" s="499"/>
      <c r="D865" s="573"/>
      <c r="E865" s="574"/>
      <c r="F865" s="574"/>
      <c r="G865" s="507"/>
    </row>
    <row r="866" spans="3:7">
      <c r="C866" s="499"/>
      <c r="D866" s="573"/>
      <c r="E866" s="574"/>
      <c r="F866" s="574"/>
      <c r="G866" s="507"/>
    </row>
    <row r="867" spans="3:7">
      <c r="C867" s="499"/>
      <c r="D867" s="573"/>
      <c r="E867" s="574"/>
      <c r="F867" s="574"/>
      <c r="G867" s="507"/>
    </row>
    <row r="868" spans="3:7">
      <c r="C868" s="499"/>
      <c r="D868" s="573"/>
      <c r="E868" s="574"/>
      <c r="F868" s="574"/>
      <c r="G868" s="507"/>
    </row>
    <row r="869" spans="3:7">
      <c r="C869" s="499"/>
      <c r="D869" s="573"/>
      <c r="E869" s="574"/>
      <c r="F869" s="574"/>
      <c r="G869" s="507"/>
    </row>
    <row r="870" spans="3:7">
      <c r="C870" s="499"/>
      <c r="D870" s="573"/>
      <c r="E870" s="574"/>
      <c r="F870" s="574"/>
      <c r="G870" s="507"/>
    </row>
    <row r="871" spans="3:7">
      <c r="C871" s="499"/>
      <c r="D871" s="573"/>
      <c r="E871" s="574"/>
      <c r="F871" s="574"/>
      <c r="G871" s="507"/>
    </row>
    <row r="872" spans="3:7">
      <c r="C872" s="499"/>
      <c r="D872" s="573"/>
      <c r="E872" s="574"/>
      <c r="F872" s="574"/>
      <c r="G872" s="507"/>
    </row>
    <row r="873" spans="3:7">
      <c r="C873" s="499"/>
      <c r="D873" s="573"/>
      <c r="E873" s="574"/>
      <c r="F873" s="574"/>
      <c r="G873" s="507"/>
    </row>
    <row r="874" spans="3:7">
      <c r="C874" s="499"/>
      <c r="D874" s="573"/>
      <c r="E874" s="574"/>
      <c r="F874" s="574"/>
      <c r="G874" s="507"/>
    </row>
    <row r="875" spans="3:7">
      <c r="C875" s="499"/>
      <c r="D875" s="573"/>
      <c r="E875" s="574"/>
      <c r="F875" s="574"/>
      <c r="G875" s="507"/>
    </row>
    <row r="876" spans="3:7">
      <c r="C876" s="499"/>
      <c r="D876" s="573"/>
      <c r="E876" s="574"/>
      <c r="F876" s="574"/>
      <c r="G876" s="507"/>
    </row>
    <row r="877" spans="3:7">
      <c r="C877" s="499"/>
      <c r="D877" s="573"/>
      <c r="E877" s="574"/>
      <c r="F877" s="574"/>
      <c r="G877" s="507"/>
    </row>
    <row r="878" spans="3:7">
      <c r="C878" s="499"/>
      <c r="D878" s="573"/>
      <c r="E878" s="574"/>
      <c r="F878" s="574"/>
      <c r="G878" s="507"/>
    </row>
    <row r="879" spans="3:7">
      <c r="C879" s="499"/>
      <c r="D879" s="573"/>
      <c r="E879" s="574"/>
      <c r="F879" s="574"/>
      <c r="G879" s="507"/>
    </row>
    <row r="880" spans="3:7">
      <c r="C880" s="499"/>
      <c r="D880" s="573"/>
      <c r="E880" s="574"/>
      <c r="F880" s="574"/>
      <c r="G880" s="507"/>
    </row>
    <row r="881" spans="3:7">
      <c r="C881" s="499"/>
      <c r="D881" s="573"/>
      <c r="E881" s="574"/>
      <c r="F881" s="574"/>
      <c r="G881" s="507"/>
    </row>
    <row r="882" spans="3:7">
      <c r="C882" s="499"/>
      <c r="D882" s="573"/>
      <c r="E882" s="574"/>
      <c r="F882" s="574"/>
      <c r="G882" s="507"/>
    </row>
    <row r="883" spans="3:7">
      <c r="C883" s="499"/>
      <c r="D883" s="573"/>
      <c r="E883" s="574"/>
      <c r="F883" s="574"/>
      <c r="G883" s="507"/>
    </row>
    <row r="884" spans="3:7">
      <c r="C884" s="499"/>
      <c r="D884" s="573"/>
      <c r="E884" s="574"/>
      <c r="F884" s="574"/>
      <c r="G884" s="507"/>
    </row>
    <row r="885" spans="3:7">
      <c r="C885" s="499"/>
      <c r="D885" s="573"/>
      <c r="E885" s="574"/>
      <c r="F885" s="574"/>
      <c r="G885" s="507"/>
    </row>
    <row r="886" spans="3:7">
      <c r="C886" s="499"/>
      <c r="D886" s="573"/>
      <c r="E886" s="574"/>
      <c r="F886" s="574"/>
      <c r="G886" s="507"/>
    </row>
    <row r="887" spans="3:7">
      <c r="C887" s="499"/>
      <c r="D887" s="573"/>
      <c r="E887" s="574"/>
      <c r="F887" s="574"/>
      <c r="G887" s="507"/>
    </row>
    <row r="888" spans="3:7">
      <c r="C888" s="499"/>
      <c r="D888" s="573"/>
      <c r="E888" s="574"/>
      <c r="F888" s="574"/>
      <c r="G888" s="507"/>
    </row>
    <row r="889" spans="3:7">
      <c r="C889" s="499"/>
      <c r="D889" s="573"/>
      <c r="E889" s="574"/>
      <c r="F889" s="574"/>
      <c r="G889" s="507"/>
    </row>
    <row r="890" spans="3:7">
      <c r="C890" s="499"/>
      <c r="D890" s="573"/>
      <c r="E890" s="574"/>
      <c r="F890" s="574"/>
      <c r="G890" s="507"/>
    </row>
    <row r="891" spans="3:7">
      <c r="C891" s="499"/>
      <c r="D891" s="573"/>
      <c r="E891" s="574"/>
      <c r="F891" s="574"/>
      <c r="G891" s="507"/>
    </row>
    <row r="892" spans="3:7">
      <c r="C892" s="499"/>
      <c r="D892" s="573"/>
      <c r="E892" s="574"/>
      <c r="F892" s="574"/>
      <c r="G892" s="507"/>
    </row>
    <row r="893" spans="3:7">
      <c r="C893" s="499"/>
      <c r="D893" s="573"/>
      <c r="E893" s="574"/>
      <c r="F893" s="574"/>
      <c r="G893" s="507"/>
    </row>
    <row r="894" spans="3:7">
      <c r="C894" s="499"/>
      <c r="D894" s="573"/>
      <c r="E894" s="574"/>
      <c r="F894" s="574"/>
      <c r="G894" s="507"/>
    </row>
    <row r="895" spans="3:7">
      <c r="C895" s="499"/>
      <c r="D895" s="573"/>
      <c r="E895" s="574"/>
      <c r="F895" s="574"/>
      <c r="G895" s="507"/>
    </row>
    <row r="896" spans="3:7">
      <c r="C896" s="499"/>
      <c r="D896" s="573"/>
      <c r="E896" s="574"/>
      <c r="F896" s="574"/>
      <c r="G896" s="507"/>
    </row>
    <row r="897" spans="3:7">
      <c r="C897" s="499"/>
      <c r="D897" s="573"/>
      <c r="E897" s="574"/>
      <c r="F897" s="574"/>
      <c r="G897" s="507"/>
    </row>
    <row r="898" spans="3:7">
      <c r="C898" s="499"/>
      <c r="D898" s="573"/>
      <c r="E898" s="574"/>
      <c r="F898" s="574"/>
      <c r="G898" s="507"/>
    </row>
    <row r="899" spans="3:7">
      <c r="C899" s="499"/>
      <c r="D899" s="573"/>
      <c r="E899" s="574"/>
      <c r="F899" s="574"/>
      <c r="G899" s="507"/>
    </row>
    <row r="900" spans="3:7">
      <c r="C900" s="499"/>
      <c r="D900" s="573"/>
      <c r="E900" s="574"/>
      <c r="F900" s="574"/>
      <c r="G900" s="507"/>
    </row>
    <row r="901" spans="3:7">
      <c r="C901" s="499"/>
      <c r="D901" s="573"/>
      <c r="E901" s="574"/>
      <c r="F901" s="574"/>
      <c r="G901" s="507"/>
    </row>
    <row r="902" spans="3:7">
      <c r="C902" s="499"/>
      <c r="D902" s="573"/>
      <c r="E902" s="574"/>
      <c r="F902" s="574"/>
      <c r="G902" s="507"/>
    </row>
    <row r="903" spans="3:7">
      <c r="C903" s="499"/>
      <c r="D903" s="573"/>
      <c r="E903" s="574"/>
      <c r="F903" s="574"/>
      <c r="G903" s="507"/>
    </row>
    <row r="904" spans="3:7">
      <c r="C904" s="499"/>
      <c r="D904" s="573"/>
      <c r="E904" s="574"/>
      <c r="F904" s="574"/>
      <c r="G904" s="507"/>
    </row>
    <row r="905" spans="3:7">
      <c r="C905" s="499"/>
      <c r="D905" s="573"/>
      <c r="E905" s="574"/>
      <c r="F905" s="574"/>
      <c r="G905" s="507"/>
    </row>
    <row r="906" spans="3:7">
      <c r="C906" s="499"/>
      <c r="D906" s="573"/>
      <c r="E906" s="574"/>
      <c r="F906" s="574"/>
      <c r="G906" s="507"/>
    </row>
    <row r="907" spans="3:7">
      <c r="C907" s="499"/>
      <c r="D907" s="573"/>
      <c r="E907" s="574"/>
      <c r="F907" s="574"/>
      <c r="G907" s="507"/>
    </row>
    <row r="908" spans="3:7">
      <c r="C908" s="499"/>
      <c r="D908" s="573"/>
      <c r="E908" s="574"/>
      <c r="F908" s="574"/>
      <c r="G908" s="507"/>
    </row>
    <row r="909" spans="3:7">
      <c r="C909" s="499"/>
      <c r="D909" s="573"/>
      <c r="E909" s="574"/>
      <c r="F909" s="574"/>
      <c r="G909" s="507"/>
    </row>
    <row r="910" spans="3:7">
      <c r="C910" s="499"/>
      <c r="D910" s="573"/>
      <c r="E910" s="574"/>
      <c r="F910" s="574"/>
      <c r="G910" s="507"/>
    </row>
    <row r="911" spans="3:7">
      <c r="C911" s="499"/>
      <c r="D911" s="573"/>
      <c r="E911" s="574"/>
      <c r="F911" s="574"/>
      <c r="G911" s="507"/>
    </row>
    <row r="912" spans="3:7">
      <c r="C912" s="499"/>
      <c r="D912" s="573"/>
      <c r="E912" s="574"/>
      <c r="F912" s="574"/>
      <c r="G912" s="507"/>
    </row>
    <row r="913" spans="3:7">
      <c r="C913" s="499"/>
      <c r="D913" s="573"/>
      <c r="E913" s="574"/>
      <c r="F913" s="574"/>
      <c r="G913" s="507"/>
    </row>
    <row r="914" spans="3:7">
      <c r="C914" s="499"/>
      <c r="D914" s="573"/>
      <c r="E914" s="574"/>
      <c r="F914" s="574"/>
      <c r="G914" s="507"/>
    </row>
    <row r="915" spans="3:7">
      <c r="C915" s="499"/>
      <c r="D915" s="573"/>
      <c r="E915" s="574"/>
      <c r="F915" s="574"/>
      <c r="G915" s="507"/>
    </row>
    <row r="916" spans="3:7">
      <c r="C916" s="499"/>
      <c r="D916" s="573"/>
      <c r="E916" s="574"/>
      <c r="F916" s="574"/>
      <c r="G916" s="507"/>
    </row>
    <row r="917" spans="3:7">
      <c r="C917" s="499"/>
      <c r="D917" s="573"/>
      <c r="E917" s="574"/>
      <c r="F917" s="574"/>
      <c r="G917" s="507"/>
    </row>
    <row r="918" spans="3:7">
      <c r="C918" s="499"/>
      <c r="D918" s="573"/>
      <c r="E918" s="574"/>
      <c r="F918" s="574"/>
      <c r="G918" s="507"/>
    </row>
    <row r="919" spans="3:7">
      <c r="C919" s="499"/>
      <c r="D919" s="573"/>
      <c r="E919" s="574"/>
      <c r="F919" s="574"/>
      <c r="G919" s="507"/>
    </row>
    <row r="920" spans="3:7">
      <c r="C920" s="499"/>
      <c r="D920" s="573"/>
      <c r="E920" s="574"/>
      <c r="F920" s="574"/>
      <c r="G920" s="507"/>
    </row>
    <row r="921" spans="3:7">
      <c r="C921" s="499"/>
      <c r="D921" s="573"/>
      <c r="E921" s="574"/>
      <c r="F921" s="574"/>
      <c r="G921" s="507"/>
    </row>
    <row r="922" spans="3:7">
      <c r="C922" s="499"/>
      <c r="D922" s="573"/>
      <c r="E922" s="574"/>
      <c r="F922" s="574"/>
      <c r="G922" s="507"/>
    </row>
    <row r="923" spans="3:7">
      <c r="C923" s="499"/>
      <c r="D923" s="573"/>
      <c r="E923" s="574"/>
      <c r="F923" s="574"/>
      <c r="G923" s="507"/>
    </row>
    <row r="924" spans="3:7">
      <c r="C924" s="499"/>
      <c r="D924" s="573"/>
      <c r="E924" s="574"/>
      <c r="F924" s="574"/>
      <c r="G924" s="507"/>
    </row>
    <row r="925" spans="3:7">
      <c r="C925" s="499"/>
      <c r="D925" s="573"/>
      <c r="E925" s="574"/>
      <c r="F925" s="574"/>
      <c r="G925" s="507"/>
    </row>
    <row r="926" spans="3:7">
      <c r="C926" s="499"/>
      <c r="D926" s="573"/>
      <c r="E926" s="574"/>
      <c r="F926" s="574"/>
      <c r="G926" s="507"/>
    </row>
    <row r="927" spans="3:7">
      <c r="C927" s="499"/>
      <c r="D927" s="573"/>
      <c r="E927" s="574"/>
      <c r="F927" s="574"/>
      <c r="G927" s="507"/>
    </row>
    <row r="928" spans="3:7">
      <c r="C928" s="499"/>
      <c r="D928" s="573"/>
      <c r="E928" s="574"/>
      <c r="F928" s="574"/>
      <c r="G928" s="507"/>
    </row>
    <row r="929" spans="3:7">
      <c r="C929" s="499"/>
      <c r="D929" s="573"/>
      <c r="E929" s="574"/>
      <c r="F929" s="574"/>
      <c r="G929" s="507"/>
    </row>
    <row r="930" spans="3:7">
      <c r="C930" s="499"/>
      <c r="D930" s="573"/>
      <c r="E930" s="574"/>
      <c r="F930" s="574"/>
      <c r="G930" s="507"/>
    </row>
    <row r="931" spans="3:7">
      <c r="C931" s="499"/>
      <c r="D931" s="573"/>
      <c r="E931" s="574"/>
      <c r="F931" s="574"/>
      <c r="G931" s="507"/>
    </row>
    <row r="932" spans="3:7">
      <c r="C932" s="499"/>
      <c r="D932" s="573"/>
      <c r="E932" s="574"/>
      <c r="F932" s="574"/>
      <c r="G932" s="507"/>
    </row>
    <row r="933" spans="3:7">
      <c r="C933" s="499"/>
      <c r="D933" s="573"/>
      <c r="E933" s="574"/>
      <c r="F933" s="574"/>
      <c r="G933" s="507"/>
    </row>
    <row r="934" spans="3:7">
      <c r="C934" s="499"/>
      <c r="D934" s="573"/>
      <c r="E934" s="574"/>
      <c r="F934" s="574"/>
      <c r="G934" s="507"/>
    </row>
    <row r="935" spans="3:7">
      <c r="C935" s="499"/>
      <c r="D935" s="573"/>
      <c r="E935" s="574"/>
      <c r="F935" s="574"/>
      <c r="G935" s="507"/>
    </row>
    <row r="936" spans="3:7">
      <c r="C936" s="499"/>
      <c r="D936" s="573"/>
      <c r="E936" s="574"/>
      <c r="F936" s="574"/>
      <c r="G936" s="507"/>
    </row>
    <row r="937" spans="3:7">
      <c r="C937" s="499"/>
      <c r="D937" s="573"/>
      <c r="E937" s="574"/>
      <c r="F937" s="574"/>
      <c r="G937" s="507"/>
    </row>
    <row r="938" spans="3:7">
      <c r="C938" s="499"/>
      <c r="D938" s="573"/>
      <c r="E938" s="574"/>
      <c r="F938" s="574"/>
      <c r="G938" s="507"/>
    </row>
    <row r="939" spans="3:7">
      <c r="C939" s="499"/>
      <c r="D939" s="573"/>
      <c r="E939" s="574"/>
      <c r="F939" s="574"/>
      <c r="G939" s="507"/>
    </row>
    <row r="940" spans="3:7">
      <c r="C940" s="499"/>
      <c r="D940" s="573"/>
      <c r="E940" s="574"/>
      <c r="F940" s="574"/>
      <c r="G940" s="507"/>
    </row>
    <row r="941" spans="3:7">
      <c r="C941" s="499"/>
      <c r="D941" s="573"/>
      <c r="E941" s="574"/>
      <c r="F941" s="574"/>
      <c r="G941" s="507"/>
    </row>
    <row r="942" spans="3:7">
      <c r="C942" s="499"/>
      <c r="D942" s="573"/>
      <c r="E942" s="574"/>
      <c r="F942" s="574"/>
      <c r="G942" s="507"/>
    </row>
    <row r="943" spans="3:7">
      <c r="C943" s="499"/>
      <c r="D943" s="573"/>
      <c r="E943" s="574"/>
      <c r="F943" s="574"/>
      <c r="G943" s="507"/>
    </row>
    <row r="944" spans="3:7">
      <c r="C944" s="499"/>
      <c r="D944" s="573"/>
      <c r="E944" s="574"/>
      <c r="F944" s="574"/>
      <c r="G944" s="507"/>
    </row>
    <row r="945" spans="3:7">
      <c r="C945" s="499"/>
      <c r="D945" s="573"/>
      <c r="E945" s="574"/>
      <c r="F945" s="574"/>
      <c r="G945" s="507"/>
    </row>
    <row r="946" spans="3:7">
      <c r="C946" s="499"/>
      <c r="D946" s="573"/>
      <c r="E946" s="574"/>
      <c r="F946" s="574"/>
      <c r="G946" s="507"/>
    </row>
    <row r="947" spans="3:7">
      <c r="C947" s="499"/>
      <c r="D947" s="573"/>
      <c r="E947" s="574"/>
      <c r="F947" s="574"/>
      <c r="G947" s="507"/>
    </row>
    <row r="948" spans="3:7">
      <c r="C948" s="499"/>
      <c r="D948" s="573"/>
      <c r="E948" s="574"/>
      <c r="F948" s="574"/>
      <c r="G948" s="507"/>
    </row>
    <row r="949" spans="3:7">
      <c r="C949" s="499"/>
      <c r="D949" s="573"/>
      <c r="E949" s="574"/>
      <c r="F949" s="574"/>
      <c r="G949" s="507"/>
    </row>
    <row r="950" spans="3:7">
      <c r="C950" s="499"/>
      <c r="D950" s="573"/>
      <c r="E950" s="574"/>
      <c r="F950" s="574"/>
      <c r="G950" s="507"/>
    </row>
    <row r="951" spans="3:7">
      <c r="C951" s="499"/>
      <c r="D951" s="573"/>
      <c r="E951" s="574"/>
      <c r="F951" s="574"/>
      <c r="G951" s="507"/>
    </row>
    <row r="952" spans="3:7">
      <c r="C952" s="499"/>
      <c r="D952" s="573"/>
      <c r="E952" s="574"/>
      <c r="F952" s="574"/>
      <c r="G952" s="507"/>
    </row>
    <row r="953" spans="3:7">
      <c r="C953" s="499"/>
      <c r="D953" s="573"/>
      <c r="E953" s="574"/>
      <c r="F953" s="574"/>
      <c r="G953" s="507"/>
    </row>
    <row r="954" spans="3:7">
      <c r="C954" s="499"/>
      <c r="D954" s="573"/>
      <c r="E954" s="574"/>
      <c r="F954" s="574"/>
      <c r="G954" s="507"/>
    </row>
    <row r="955" spans="3:7">
      <c r="C955" s="499"/>
      <c r="D955" s="573"/>
      <c r="E955" s="574"/>
      <c r="F955" s="574"/>
      <c r="G955" s="507"/>
    </row>
    <row r="956" spans="3:7">
      <c r="C956" s="499"/>
      <c r="D956" s="573"/>
      <c r="E956" s="574"/>
      <c r="F956" s="574"/>
      <c r="G956" s="507"/>
    </row>
    <row r="957" spans="3:7">
      <c r="C957" s="499"/>
      <c r="D957" s="573"/>
      <c r="E957" s="574"/>
      <c r="F957" s="574"/>
      <c r="G957" s="507"/>
    </row>
    <row r="958" spans="3:7">
      <c r="C958" s="499"/>
      <c r="D958" s="573"/>
      <c r="E958" s="574"/>
      <c r="F958" s="574"/>
      <c r="G958" s="507"/>
    </row>
    <row r="959" spans="3:7">
      <c r="C959" s="499"/>
      <c r="D959" s="573"/>
      <c r="E959" s="574"/>
      <c r="F959" s="574"/>
      <c r="G959" s="507"/>
    </row>
    <row r="960" spans="3:7">
      <c r="C960" s="499"/>
      <c r="D960" s="573"/>
      <c r="E960" s="574"/>
      <c r="F960" s="574"/>
      <c r="G960" s="507"/>
    </row>
    <row r="961" spans="3:7">
      <c r="C961" s="499"/>
      <c r="D961" s="573"/>
      <c r="E961" s="574"/>
      <c r="F961" s="574"/>
      <c r="G961" s="507"/>
    </row>
    <row r="962" spans="3:7">
      <c r="C962" s="499"/>
      <c r="D962" s="573"/>
      <c r="E962" s="574"/>
      <c r="F962" s="574"/>
      <c r="G962" s="507"/>
    </row>
    <row r="963" spans="3:7">
      <c r="C963" s="499"/>
      <c r="D963" s="573"/>
      <c r="E963" s="574"/>
      <c r="F963" s="574"/>
      <c r="G963" s="507"/>
    </row>
    <row r="964" spans="3:7">
      <c r="C964" s="499"/>
      <c r="D964" s="573"/>
      <c r="E964" s="574"/>
      <c r="F964" s="574"/>
      <c r="G964" s="507"/>
    </row>
    <row r="965" spans="3:7">
      <c r="C965" s="499"/>
      <c r="D965" s="573"/>
      <c r="E965" s="574"/>
      <c r="F965" s="574"/>
      <c r="G965" s="507"/>
    </row>
    <row r="966" spans="3:7">
      <c r="C966" s="499"/>
      <c r="D966" s="573"/>
      <c r="E966" s="574"/>
      <c r="F966" s="574"/>
      <c r="G966" s="507"/>
    </row>
    <row r="967" spans="3:7">
      <c r="C967" s="499"/>
      <c r="D967" s="573"/>
      <c r="E967" s="574"/>
      <c r="F967" s="574"/>
      <c r="G967" s="507"/>
    </row>
    <row r="968" spans="3:7">
      <c r="C968" s="499"/>
      <c r="D968" s="573"/>
      <c r="E968" s="574"/>
      <c r="F968" s="574"/>
      <c r="G968" s="507"/>
    </row>
    <row r="969" spans="3:7">
      <c r="C969" s="499"/>
      <c r="D969" s="573"/>
      <c r="E969" s="574"/>
      <c r="F969" s="574"/>
      <c r="G969" s="507"/>
    </row>
    <row r="970" spans="3:7">
      <c r="C970" s="499"/>
      <c r="D970" s="573"/>
      <c r="E970" s="574"/>
      <c r="F970" s="574"/>
      <c r="G970" s="507"/>
    </row>
    <row r="971" spans="3:7">
      <c r="C971" s="499"/>
      <c r="D971" s="573"/>
      <c r="E971" s="574"/>
      <c r="F971" s="574"/>
      <c r="G971" s="507"/>
    </row>
    <row r="972" spans="3:7">
      <c r="C972" s="499"/>
      <c r="D972" s="573"/>
      <c r="E972" s="574"/>
      <c r="F972" s="574"/>
      <c r="G972" s="507"/>
    </row>
    <row r="973" spans="3:7">
      <c r="C973" s="499"/>
      <c r="D973" s="573"/>
      <c r="E973" s="574"/>
      <c r="F973" s="574"/>
      <c r="G973" s="507"/>
    </row>
    <row r="974" spans="3:7">
      <c r="C974" s="499"/>
      <c r="D974" s="573"/>
      <c r="E974" s="574"/>
      <c r="F974" s="574"/>
      <c r="G974" s="507"/>
    </row>
    <row r="975" spans="3:7">
      <c r="C975" s="499"/>
      <c r="D975" s="573"/>
      <c r="E975" s="574"/>
      <c r="F975" s="574"/>
      <c r="G975" s="507"/>
    </row>
    <row r="976" spans="3:7">
      <c r="C976" s="499"/>
      <c r="D976" s="573"/>
      <c r="E976" s="574"/>
      <c r="F976" s="574"/>
      <c r="G976" s="507"/>
    </row>
    <row r="977" spans="3:7">
      <c r="C977" s="499"/>
      <c r="D977" s="573"/>
      <c r="E977" s="574"/>
      <c r="F977" s="574"/>
      <c r="G977" s="507"/>
    </row>
    <row r="978" spans="3:7">
      <c r="C978" s="499"/>
      <c r="D978" s="573"/>
      <c r="E978" s="574"/>
      <c r="F978" s="574"/>
      <c r="G978" s="507"/>
    </row>
    <row r="979" spans="3:7">
      <c r="C979" s="499"/>
      <c r="D979" s="573"/>
      <c r="E979" s="574"/>
      <c r="F979" s="574"/>
      <c r="G979" s="507"/>
    </row>
    <row r="980" spans="3:7">
      <c r="C980" s="499"/>
      <c r="D980" s="573"/>
      <c r="E980" s="574"/>
      <c r="F980" s="574"/>
      <c r="G980" s="507"/>
    </row>
    <row r="981" spans="3:7">
      <c r="C981" s="499"/>
      <c r="D981" s="573"/>
      <c r="E981" s="574"/>
      <c r="F981" s="574"/>
      <c r="G981" s="507"/>
    </row>
    <row r="982" spans="3:7">
      <c r="C982" s="499"/>
      <c r="D982" s="573"/>
      <c r="E982" s="574"/>
      <c r="F982" s="574"/>
      <c r="G982" s="507"/>
    </row>
    <row r="983" spans="3:7">
      <c r="C983" s="499"/>
      <c r="D983" s="573"/>
      <c r="E983" s="574"/>
      <c r="F983" s="574"/>
      <c r="G983" s="507"/>
    </row>
    <row r="984" spans="3:7">
      <c r="C984" s="499"/>
      <c r="D984" s="573"/>
      <c r="E984" s="574"/>
      <c r="F984" s="574"/>
      <c r="G984" s="507"/>
    </row>
    <row r="985" spans="3:7">
      <c r="C985" s="499"/>
      <c r="D985" s="573"/>
      <c r="E985" s="574"/>
      <c r="F985" s="574"/>
      <c r="G985" s="507"/>
    </row>
    <row r="986" spans="3:7">
      <c r="C986" s="499"/>
      <c r="D986" s="573"/>
      <c r="E986" s="574"/>
      <c r="F986" s="574"/>
      <c r="G986" s="507"/>
    </row>
    <row r="987" spans="3:7">
      <c r="C987" s="499"/>
      <c r="D987" s="573"/>
      <c r="E987" s="574"/>
      <c r="F987" s="574"/>
      <c r="G987" s="507"/>
    </row>
    <row r="988" spans="3:7">
      <c r="C988" s="499"/>
      <c r="D988" s="573"/>
      <c r="E988" s="574"/>
      <c r="F988" s="574"/>
      <c r="G988" s="507"/>
    </row>
    <row r="989" spans="3:7">
      <c r="C989" s="499"/>
      <c r="D989" s="573"/>
      <c r="E989" s="574"/>
      <c r="F989" s="574"/>
      <c r="G989" s="507"/>
    </row>
    <row r="990" spans="3:7">
      <c r="C990" s="499"/>
      <c r="D990" s="573"/>
      <c r="E990" s="574"/>
      <c r="F990" s="574"/>
      <c r="G990" s="507"/>
    </row>
    <row r="991" spans="3:7">
      <c r="C991" s="499"/>
      <c r="D991" s="573"/>
      <c r="E991" s="574"/>
      <c r="F991" s="574"/>
      <c r="G991" s="507"/>
    </row>
    <row r="992" spans="3:7">
      <c r="C992" s="499"/>
      <c r="D992" s="573"/>
      <c r="E992" s="574"/>
      <c r="F992" s="574"/>
      <c r="G992" s="507"/>
    </row>
    <row r="993" spans="3:7">
      <c r="C993" s="499"/>
      <c r="D993" s="573"/>
      <c r="E993" s="574"/>
      <c r="F993" s="574"/>
      <c r="G993" s="507"/>
    </row>
    <row r="994" spans="3:7">
      <c r="C994" s="499"/>
      <c r="D994" s="573"/>
      <c r="E994" s="574"/>
      <c r="F994" s="574"/>
      <c r="G994" s="507"/>
    </row>
    <row r="995" spans="3:7">
      <c r="C995" s="499"/>
      <c r="D995" s="573"/>
      <c r="E995" s="574"/>
      <c r="F995" s="574"/>
      <c r="G995" s="507"/>
    </row>
    <row r="996" spans="3:7">
      <c r="C996" s="499"/>
      <c r="D996" s="573"/>
      <c r="E996" s="574"/>
      <c r="F996" s="574"/>
      <c r="G996" s="507"/>
    </row>
    <row r="997" spans="3:7">
      <c r="C997" s="499"/>
      <c r="D997" s="573"/>
      <c r="E997" s="574"/>
      <c r="F997" s="574"/>
      <c r="G997" s="507"/>
    </row>
    <row r="998" spans="3:7">
      <c r="C998" s="499"/>
      <c r="D998" s="573"/>
      <c r="E998" s="574"/>
      <c r="F998" s="574"/>
      <c r="G998" s="507"/>
    </row>
    <row r="999" spans="3:7">
      <c r="C999" s="499"/>
      <c r="D999" s="573"/>
      <c r="E999" s="574"/>
      <c r="F999" s="574"/>
      <c r="G999" s="507"/>
    </row>
    <row r="1000" spans="3:7">
      <c r="C1000" s="499"/>
      <c r="D1000" s="573"/>
      <c r="E1000" s="574"/>
      <c r="F1000" s="574"/>
      <c r="G1000" s="507"/>
    </row>
    <row r="1001" spans="3:7">
      <c r="C1001" s="499"/>
      <c r="D1001" s="573"/>
      <c r="E1001" s="574"/>
      <c r="F1001" s="574"/>
      <c r="G1001" s="507"/>
    </row>
    <row r="1002" spans="3:7">
      <c r="C1002" s="499"/>
      <c r="D1002" s="573"/>
      <c r="E1002" s="574"/>
      <c r="F1002" s="574"/>
      <c r="G1002" s="507"/>
    </row>
    <row r="1003" spans="3:7">
      <c r="C1003" s="499"/>
      <c r="D1003" s="573"/>
      <c r="E1003" s="574"/>
      <c r="F1003" s="574"/>
      <c r="G1003" s="507"/>
    </row>
    <row r="1004" spans="3:7">
      <c r="C1004" s="499"/>
      <c r="D1004" s="573"/>
      <c r="E1004" s="574"/>
      <c r="F1004" s="574"/>
      <c r="G1004" s="507"/>
    </row>
    <row r="1005" spans="3:7">
      <c r="C1005" s="499"/>
      <c r="D1005" s="573"/>
      <c r="E1005" s="574"/>
      <c r="F1005" s="574"/>
      <c r="G1005" s="507"/>
    </row>
    <row r="1006" spans="3:7">
      <c r="C1006" s="499"/>
      <c r="D1006" s="573"/>
      <c r="E1006" s="574"/>
      <c r="F1006" s="574"/>
      <c r="G1006" s="507"/>
    </row>
    <row r="1007" spans="3:7">
      <c r="C1007" s="499"/>
      <c r="D1007" s="573"/>
      <c r="E1007" s="574"/>
      <c r="F1007" s="574"/>
      <c r="G1007" s="507"/>
    </row>
    <row r="1008" spans="3:7">
      <c r="C1008" s="499"/>
      <c r="D1008" s="573"/>
      <c r="E1008" s="574"/>
      <c r="F1008" s="574"/>
      <c r="G1008" s="507"/>
    </row>
    <row r="1009" spans="3:7">
      <c r="C1009" s="499"/>
      <c r="D1009" s="573"/>
      <c r="E1009" s="574"/>
      <c r="F1009" s="574"/>
      <c r="G1009" s="507"/>
    </row>
    <row r="1010" spans="3:7">
      <c r="C1010" s="499"/>
      <c r="D1010" s="573"/>
      <c r="E1010" s="574"/>
      <c r="F1010" s="574"/>
      <c r="G1010" s="507"/>
    </row>
    <row r="1011" spans="3:7">
      <c r="C1011" s="499"/>
      <c r="D1011" s="573"/>
      <c r="E1011" s="574"/>
      <c r="F1011" s="574"/>
      <c r="G1011" s="507"/>
    </row>
    <row r="1012" spans="3:7">
      <c r="C1012" s="499"/>
      <c r="D1012" s="573"/>
      <c r="E1012" s="574"/>
      <c r="F1012" s="574"/>
      <c r="G1012" s="507"/>
    </row>
    <row r="1013" spans="3:7">
      <c r="C1013" s="499"/>
      <c r="D1013" s="573"/>
      <c r="E1013" s="574"/>
      <c r="F1013" s="574"/>
      <c r="G1013" s="507"/>
    </row>
    <row r="1014" spans="3:7">
      <c r="C1014" s="499"/>
      <c r="D1014" s="573"/>
      <c r="E1014" s="574"/>
      <c r="F1014" s="574"/>
      <c r="G1014" s="507"/>
    </row>
    <row r="1015" spans="3:7">
      <c r="C1015" s="499"/>
      <c r="D1015" s="573"/>
      <c r="E1015" s="574"/>
      <c r="F1015" s="574"/>
      <c r="G1015" s="507"/>
    </row>
    <row r="1016" spans="3:7">
      <c r="C1016" s="499"/>
      <c r="D1016" s="573"/>
      <c r="E1016" s="574"/>
      <c r="F1016" s="574"/>
      <c r="G1016" s="507"/>
    </row>
    <row r="1017" spans="3:7">
      <c r="C1017" s="499"/>
      <c r="D1017" s="573"/>
      <c r="E1017" s="574"/>
      <c r="F1017" s="574"/>
      <c r="G1017" s="507"/>
    </row>
    <row r="1018" spans="3:7">
      <c r="C1018" s="499"/>
      <c r="D1018" s="573"/>
      <c r="E1018" s="574"/>
      <c r="F1018" s="574"/>
      <c r="G1018" s="507"/>
    </row>
    <row r="1019" spans="3:7">
      <c r="C1019" s="499"/>
      <c r="D1019" s="573"/>
      <c r="E1019" s="574"/>
      <c r="F1019" s="574"/>
      <c r="G1019" s="507"/>
    </row>
    <row r="1020" spans="3:7">
      <c r="C1020" s="499"/>
      <c r="D1020" s="573"/>
      <c r="E1020" s="574"/>
      <c r="F1020" s="574"/>
      <c r="G1020" s="507"/>
    </row>
    <row r="1021" spans="3:7">
      <c r="C1021" s="499"/>
      <c r="D1021" s="573"/>
      <c r="E1021" s="574"/>
      <c r="F1021" s="574"/>
      <c r="G1021" s="507"/>
    </row>
    <row r="1022" spans="3:7">
      <c r="C1022" s="499"/>
      <c r="D1022" s="573"/>
      <c r="E1022" s="574"/>
      <c r="F1022" s="574"/>
      <c r="G1022" s="507"/>
    </row>
    <row r="1023" spans="3:7">
      <c r="C1023" s="499"/>
      <c r="D1023" s="573"/>
      <c r="E1023" s="574"/>
      <c r="F1023" s="574"/>
      <c r="G1023" s="507"/>
    </row>
    <row r="1024" spans="3:7">
      <c r="C1024" s="499"/>
      <c r="D1024" s="573"/>
      <c r="E1024" s="574"/>
      <c r="F1024" s="574"/>
      <c r="G1024" s="507"/>
    </row>
    <row r="1025" spans="3:7">
      <c r="C1025" s="499"/>
      <c r="D1025" s="573"/>
      <c r="E1025" s="574"/>
      <c r="F1025" s="574"/>
      <c r="G1025" s="507"/>
    </row>
    <row r="1026" spans="3:7">
      <c r="C1026" s="499"/>
      <c r="D1026" s="573"/>
      <c r="E1026" s="574"/>
      <c r="F1026" s="574"/>
      <c r="G1026" s="507"/>
    </row>
    <row r="1027" spans="3:7">
      <c r="C1027" s="499"/>
      <c r="D1027" s="573"/>
      <c r="E1027" s="574"/>
      <c r="F1027" s="574"/>
      <c r="G1027" s="507"/>
    </row>
    <row r="1028" spans="3:7">
      <c r="C1028" s="499"/>
      <c r="D1028" s="573"/>
      <c r="E1028" s="574"/>
      <c r="F1028" s="574"/>
      <c r="G1028" s="507"/>
    </row>
    <row r="1029" spans="3:7">
      <c r="C1029" s="499"/>
      <c r="D1029" s="573"/>
      <c r="E1029" s="574"/>
      <c r="F1029" s="574"/>
      <c r="G1029" s="507"/>
    </row>
    <row r="1030" spans="3:7">
      <c r="C1030" s="499"/>
      <c r="D1030" s="573"/>
      <c r="E1030" s="574"/>
      <c r="F1030" s="574"/>
      <c r="G1030" s="507"/>
    </row>
    <row r="1031" spans="3:7">
      <c r="C1031" s="499"/>
      <c r="D1031" s="573"/>
      <c r="E1031" s="574"/>
      <c r="F1031" s="574"/>
      <c r="G1031" s="507"/>
    </row>
    <row r="1032" spans="3:7">
      <c r="C1032" s="499"/>
      <c r="D1032" s="573"/>
      <c r="E1032" s="574"/>
      <c r="F1032" s="574"/>
      <c r="G1032" s="507"/>
    </row>
    <row r="1033" spans="3:7">
      <c r="C1033" s="499"/>
      <c r="D1033" s="573"/>
      <c r="E1033" s="574"/>
      <c r="F1033" s="574"/>
      <c r="G1033" s="507"/>
    </row>
    <row r="1034" spans="3:7">
      <c r="C1034" s="499"/>
      <c r="D1034" s="573"/>
      <c r="E1034" s="574"/>
      <c r="F1034" s="574"/>
      <c r="G1034" s="507"/>
    </row>
    <row r="1035" spans="3:7">
      <c r="C1035" s="499"/>
      <c r="D1035" s="573"/>
      <c r="E1035" s="574"/>
      <c r="F1035" s="574"/>
      <c r="G1035" s="507"/>
    </row>
    <row r="1036" spans="3:7">
      <c r="C1036" s="499"/>
      <c r="D1036" s="573"/>
      <c r="E1036" s="574"/>
      <c r="F1036" s="574"/>
      <c r="G1036" s="507"/>
    </row>
    <row r="1037" spans="3:7">
      <c r="C1037" s="499"/>
      <c r="D1037" s="573"/>
      <c r="E1037" s="574"/>
      <c r="F1037" s="574"/>
      <c r="G1037" s="507"/>
    </row>
    <row r="1038" spans="3:7">
      <c r="C1038" s="499"/>
      <c r="D1038" s="573"/>
      <c r="E1038" s="574"/>
      <c r="F1038" s="574"/>
      <c r="G1038" s="507"/>
    </row>
    <row r="1039" spans="3:7">
      <c r="C1039" s="499"/>
      <c r="D1039" s="573"/>
      <c r="E1039" s="574"/>
      <c r="F1039" s="574"/>
      <c r="G1039" s="507"/>
    </row>
    <row r="1040" spans="3:7">
      <c r="C1040" s="499"/>
      <c r="D1040" s="573"/>
      <c r="E1040" s="574"/>
      <c r="F1040" s="574"/>
      <c r="G1040" s="507"/>
    </row>
    <row r="1041" spans="3:7">
      <c r="C1041" s="499"/>
      <c r="D1041" s="573"/>
      <c r="E1041" s="574"/>
      <c r="F1041" s="574"/>
      <c r="G1041" s="507"/>
    </row>
    <row r="1042" spans="3:7">
      <c r="C1042" s="499"/>
      <c r="D1042" s="573"/>
      <c r="E1042" s="574"/>
      <c r="F1042" s="574"/>
      <c r="G1042" s="507"/>
    </row>
    <row r="1043" spans="3:7">
      <c r="C1043" s="499"/>
      <c r="D1043" s="573"/>
      <c r="E1043" s="574"/>
      <c r="F1043" s="574"/>
      <c r="G1043" s="507"/>
    </row>
    <row r="1044" spans="3:7">
      <c r="C1044" s="499"/>
      <c r="D1044" s="573"/>
      <c r="E1044" s="574"/>
      <c r="F1044" s="574"/>
      <c r="G1044" s="507"/>
    </row>
    <row r="1045" spans="3:7">
      <c r="C1045" s="499"/>
      <c r="D1045" s="573"/>
      <c r="E1045" s="574"/>
      <c r="F1045" s="574"/>
      <c r="G1045" s="507"/>
    </row>
    <row r="1046" spans="3:7">
      <c r="C1046" s="499"/>
      <c r="D1046" s="573"/>
      <c r="E1046" s="574"/>
      <c r="F1046" s="574"/>
      <c r="G1046" s="507"/>
    </row>
    <row r="1047" spans="3:7">
      <c r="C1047" s="499"/>
      <c r="D1047" s="573"/>
      <c r="E1047" s="574"/>
      <c r="F1047" s="574"/>
      <c r="G1047" s="507"/>
    </row>
    <row r="1048" spans="3:7">
      <c r="C1048" s="499"/>
      <c r="D1048" s="573"/>
      <c r="E1048" s="574"/>
      <c r="F1048" s="574"/>
      <c r="G1048" s="507"/>
    </row>
    <row r="1049" spans="3:7">
      <c r="C1049" s="499"/>
      <c r="D1049" s="573"/>
      <c r="E1049" s="574"/>
      <c r="F1049" s="574"/>
      <c r="G1049" s="507"/>
    </row>
    <row r="1050" spans="3:7">
      <c r="C1050" s="499"/>
      <c r="D1050" s="573"/>
      <c r="E1050" s="574"/>
      <c r="F1050" s="574"/>
      <c r="G1050" s="507"/>
    </row>
    <row r="1051" spans="3:7">
      <c r="C1051" s="499"/>
      <c r="D1051" s="573"/>
      <c r="E1051" s="574"/>
      <c r="F1051" s="574"/>
      <c r="G1051" s="507"/>
    </row>
    <row r="1052" spans="3:7">
      <c r="C1052" s="499"/>
      <c r="D1052" s="573"/>
      <c r="E1052" s="574"/>
      <c r="F1052" s="574"/>
      <c r="G1052" s="507"/>
    </row>
    <row r="1053" spans="3:7">
      <c r="C1053" s="499"/>
      <c r="D1053" s="573"/>
      <c r="E1053" s="574"/>
      <c r="F1053" s="574"/>
      <c r="G1053" s="507"/>
    </row>
    <row r="1054" spans="3:7">
      <c r="C1054" s="499"/>
      <c r="D1054" s="573"/>
      <c r="E1054" s="574"/>
      <c r="F1054" s="574"/>
      <c r="G1054" s="507"/>
    </row>
    <row r="1055" spans="3:7">
      <c r="C1055" s="499"/>
      <c r="D1055" s="573"/>
      <c r="E1055" s="574"/>
      <c r="F1055" s="574"/>
      <c r="G1055" s="507"/>
    </row>
    <row r="1056" spans="3:7">
      <c r="C1056" s="499"/>
      <c r="D1056" s="573"/>
      <c r="E1056" s="574"/>
      <c r="F1056" s="574"/>
      <c r="G1056" s="507"/>
    </row>
    <row r="1057" spans="3:7">
      <c r="C1057" s="499"/>
      <c r="D1057" s="573"/>
      <c r="E1057" s="574"/>
      <c r="F1057" s="574"/>
      <c r="G1057" s="507"/>
    </row>
    <row r="1058" spans="3:7">
      <c r="C1058" s="499"/>
      <c r="D1058" s="573"/>
      <c r="E1058" s="574"/>
      <c r="F1058" s="574"/>
      <c r="G1058" s="507"/>
    </row>
    <row r="1059" spans="3:7">
      <c r="C1059" s="499"/>
      <c r="D1059" s="573"/>
      <c r="E1059" s="574"/>
      <c r="F1059" s="574"/>
      <c r="G1059" s="507"/>
    </row>
    <row r="1060" spans="3:7">
      <c r="C1060" s="499"/>
      <c r="D1060" s="573"/>
      <c r="E1060" s="574"/>
      <c r="F1060" s="574"/>
      <c r="G1060" s="507"/>
    </row>
    <row r="1061" spans="3:7">
      <c r="C1061" s="499"/>
      <c r="D1061" s="573"/>
      <c r="E1061" s="574"/>
      <c r="F1061" s="574"/>
      <c r="G1061" s="507"/>
    </row>
    <row r="1062" spans="3:7">
      <c r="C1062" s="499"/>
      <c r="D1062" s="573"/>
      <c r="E1062" s="574"/>
      <c r="F1062" s="574"/>
      <c r="G1062" s="507"/>
    </row>
    <row r="1063" spans="3:7">
      <c r="C1063" s="499"/>
      <c r="D1063" s="573"/>
      <c r="E1063" s="574"/>
      <c r="F1063" s="574"/>
      <c r="G1063" s="507"/>
    </row>
    <row r="1064" spans="3:7">
      <c r="C1064" s="499"/>
      <c r="D1064" s="573"/>
      <c r="E1064" s="574"/>
      <c r="F1064" s="574"/>
      <c r="G1064" s="507"/>
    </row>
    <row r="1065" spans="3:7">
      <c r="C1065" s="499"/>
      <c r="D1065" s="573"/>
      <c r="E1065" s="574"/>
      <c r="F1065" s="574"/>
      <c r="G1065" s="507"/>
    </row>
    <row r="1066" spans="3:7">
      <c r="C1066" s="499"/>
      <c r="D1066" s="573"/>
      <c r="E1066" s="574"/>
      <c r="F1066" s="574"/>
      <c r="G1066" s="507"/>
    </row>
    <row r="1067" spans="3:7">
      <c r="C1067" s="499"/>
      <c r="D1067" s="573"/>
      <c r="E1067" s="574"/>
      <c r="F1067" s="574"/>
      <c r="G1067" s="507"/>
    </row>
    <row r="1068" spans="3:7">
      <c r="C1068" s="499"/>
      <c r="D1068" s="573"/>
      <c r="E1068" s="574"/>
      <c r="F1068" s="574"/>
      <c r="G1068" s="507"/>
    </row>
    <row r="1069" spans="3:7">
      <c r="C1069" s="499"/>
      <c r="D1069" s="573"/>
      <c r="E1069" s="574"/>
      <c r="F1069" s="574"/>
      <c r="G1069" s="507"/>
    </row>
    <row r="1070" spans="3:7">
      <c r="C1070" s="499"/>
      <c r="D1070" s="573"/>
      <c r="E1070" s="574"/>
      <c r="F1070" s="574"/>
      <c r="G1070" s="507"/>
    </row>
    <row r="1071" spans="3:7">
      <c r="C1071" s="499"/>
      <c r="D1071" s="573"/>
      <c r="E1071" s="574"/>
      <c r="F1071" s="574"/>
      <c r="G1071" s="507"/>
    </row>
    <row r="1072" spans="3:7">
      <c r="C1072" s="499"/>
      <c r="D1072" s="573"/>
      <c r="E1072" s="574"/>
      <c r="F1072" s="574"/>
      <c r="G1072" s="507"/>
    </row>
    <row r="1073" spans="3:7">
      <c r="C1073" s="499"/>
      <c r="D1073" s="573"/>
      <c r="E1073" s="574"/>
      <c r="F1073" s="574"/>
      <c r="G1073" s="507"/>
    </row>
    <row r="1074" spans="3:7">
      <c r="C1074" s="499"/>
      <c r="D1074" s="573"/>
      <c r="E1074" s="574"/>
      <c r="F1074" s="574"/>
      <c r="G1074" s="507"/>
    </row>
    <row r="1075" spans="3:7">
      <c r="C1075" s="499"/>
      <c r="D1075" s="573"/>
      <c r="E1075" s="574"/>
      <c r="F1075" s="574"/>
      <c r="G1075" s="507"/>
    </row>
    <row r="1076" spans="3:7">
      <c r="C1076" s="499"/>
      <c r="D1076" s="573"/>
      <c r="E1076" s="574"/>
      <c r="F1076" s="574"/>
      <c r="G1076" s="507"/>
    </row>
    <row r="1077" spans="3:7">
      <c r="C1077" s="499"/>
      <c r="D1077" s="573"/>
      <c r="E1077" s="574"/>
      <c r="F1077" s="574"/>
      <c r="G1077" s="507"/>
    </row>
    <row r="1078" spans="3:7">
      <c r="C1078" s="499"/>
      <c r="D1078" s="573"/>
      <c r="E1078" s="574"/>
      <c r="F1078" s="574"/>
      <c r="G1078" s="507"/>
    </row>
    <row r="1079" spans="3:7">
      <c r="C1079" s="499"/>
      <c r="D1079" s="573"/>
      <c r="E1079" s="574"/>
      <c r="F1079" s="574"/>
      <c r="G1079" s="507"/>
    </row>
    <row r="1080" spans="3:7">
      <c r="C1080" s="499"/>
      <c r="D1080" s="573"/>
      <c r="E1080" s="574"/>
      <c r="F1080" s="574"/>
      <c r="G1080" s="507"/>
    </row>
    <row r="1081" spans="3:7">
      <c r="C1081" s="499"/>
      <c r="D1081" s="573"/>
      <c r="E1081" s="574"/>
      <c r="F1081" s="574"/>
      <c r="G1081" s="507"/>
    </row>
    <row r="1082" spans="3:7">
      <c r="C1082" s="499"/>
      <c r="D1082" s="573"/>
      <c r="E1082" s="574"/>
      <c r="F1082" s="574"/>
      <c r="G1082" s="507"/>
    </row>
    <row r="1083" spans="3:7">
      <c r="C1083" s="499"/>
      <c r="D1083" s="573"/>
      <c r="E1083" s="574"/>
      <c r="F1083" s="574"/>
      <c r="G1083" s="507"/>
    </row>
    <row r="1084" spans="3:7">
      <c r="C1084" s="499"/>
      <c r="D1084" s="573"/>
      <c r="E1084" s="574"/>
      <c r="F1084" s="574"/>
      <c r="G1084" s="507"/>
    </row>
    <row r="1085" spans="3:7">
      <c r="C1085" s="499"/>
      <c r="D1085" s="573"/>
      <c r="E1085" s="574"/>
      <c r="F1085" s="574"/>
      <c r="G1085" s="507"/>
    </row>
    <row r="1086" spans="3:7">
      <c r="C1086" s="499"/>
      <c r="D1086" s="573"/>
      <c r="E1086" s="574"/>
      <c r="F1086" s="574"/>
      <c r="G1086" s="507"/>
    </row>
    <row r="1087" spans="3:7">
      <c r="C1087" s="499"/>
      <c r="D1087" s="573"/>
      <c r="E1087" s="574"/>
      <c r="F1087" s="574"/>
      <c r="G1087" s="507"/>
    </row>
    <row r="1088" spans="3:7">
      <c r="C1088" s="499"/>
      <c r="D1088" s="573"/>
      <c r="E1088" s="574"/>
      <c r="F1088" s="574"/>
      <c r="G1088" s="507"/>
    </row>
    <row r="1089" spans="3:7">
      <c r="C1089" s="499"/>
      <c r="D1089" s="573"/>
      <c r="E1089" s="574"/>
      <c r="F1089" s="574"/>
      <c r="G1089" s="507"/>
    </row>
    <row r="1090" spans="3:7">
      <c r="C1090" s="499"/>
      <c r="D1090" s="573"/>
      <c r="E1090" s="574"/>
      <c r="F1090" s="574"/>
      <c r="G1090" s="507"/>
    </row>
    <row r="1091" spans="3:7">
      <c r="C1091" s="499"/>
      <c r="D1091" s="573"/>
      <c r="E1091" s="574"/>
      <c r="F1091" s="574"/>
      <c r="G1091" s="507"/>
    </row>
    <row r="1092" spans="3:7">
      <c r="C1092" s="499"/>
      <c r="D1092" s="573"/>
      <c r="E1092" s="574"/>
      <c r="F1092" s="574"/>
      <c r="G1092" s="507"/>
    </row>
    <row r="1093" spans="3:7">
      <c r="C1093" s="499"/>
      <c r="D1093" s="573"/>
      <c r="E1093" s="574"/>
      <c r="F1093" s="574"/>
      <c r="G1093" s="507"/>
    </row>
    <row r="1094" spans="3:7">
      <c r="C1094" s="499"/>
      <c r="D1094" s="573"/>
      <c r="E1094" s="574"/>
      <c r="F1094" s="574"/>
      <c r="G1094" s="507"/>
    </row>
    <row r="1095" spans="3:7">
      <c r="C1095" s="499"/>
      <c r="D1095" s="573"/>
      <c r="E1095" s="574"/>
      <c r="F1095" s="574"/>
      <c r="G1095" s="507"/>
    </row>
    <row r="1096" spans="3:7">
      <c r="C1096" s="499"/>
      <c r="D1096" s="573"/>
      <c r="E1096" s="574"/>
      <c r="F1096" s="574"/>
      <c r="G1096" s="507"/>
    </row>
    <row r="1097" spans="3:7">
      <c r="C1097" s="499"/>
      <c r="D1097" s="573"/>
      <c r="E1097" s="574"/>
      <c r="F1097" s="574"/>
      <c r="G1097" s="507"/>
    </row>
    <row r="1098" spans="3:7">
      <c r="C1098" s="499"/>
      <c r="D1098" s="573"/>
      <c r="E1098" s="574"/>
      <c r="F1098" s="574"/>
      <c r="G1098" s="507"/>
    </row>
    <row r="1099" spans="3:7">
      <c r="C1099" s="499"/>
      <c r="D1099" s="573"/>
      <c r="E1099" s="574"/>
      <c r="F1099" s="574"/>
      <c r="G1099" s="507"/>
    </row>
    <row r="1100" spans="3:7">
      <c r="C1100" s="499"/>
      <c r="D1100" s="573"/>
      <c r="E1100" s="574"/>
      <c r="F1100" s="574"/>
      <c r="G1100" s="507"/>
    </row>
    <row r="1101" spans="3:7">
      <c r="C1101" s="499"/>
      <c r="D1101" s="573"/>
      <c r="E1101" s="574"/>
      <c r="F1101" s="574"/>
      <c r="G1101" s="507"/>
    </row>
    <row r="1102" spans="3:7">
      <c r="C1102" s="499"/>
      <c r="D1102" s="573"/>
      <c r="E1102" s="574"/>
      <c r="F1102" s="574"/>
      <c r="G1102" s="507"/>
    </row>
    <row r="1103" spans="3:7">
      <c r="C1103" s="499"/>
      <c r="D1103" s="573"/>
      <c r="E1103" s="574"/>
      <c r="F1103" s="574"/>
      <c r="G1103" s="507"/>
    </row>
    <row r="1104" spans="3:7">
      <c r="C1104" s="499"/>
      <c r="D1104" s="573"/>
      <c r="E1104" s="574"/>
      <c r="F1104" s="574"/>
      <c r="G1104" s="507"/>
    </row>
    <row r="1105" spans="3:7">
      <c r="C1105" s="499"/>
      <c r="D1105" s="573"/>
      <c r="E1105" s="574"/>
      <c r="F1105" s="574"/>
      <c r="G1105" s="507"/>
    </row>
    <row r="1106" spans="3:7">
      <c r="C1106" s="499"/>
      <c r="D1106" s="573"/>
      <c r="E1106" s="574"/>
      <c r="F1106" s="574"/>
      <c r="G1106" s="507"/>
    </row>
    <row r="1107" spans="3:7">
      <c r="C1107" s="499"/>
      <c r="D1107" s="573"/>
      <c r="E1107" s="574"/>
      <c r="F1107" s="574"/>
      <c r="G1107" s="507"/>
    </row>
    <row r="1108" spans="3:7">
      <c r="C1108" s="499"/>
      <c r="D1108" s="573"/>
      <c r="E1108" s="574"/>
      <c r="F1108" s="574"/>
      <c r="G1108" s="507"/>
    </row>
    <row r="1109" spans="3:7">
      <c r="C1109" s="499"/>
      <c r="D1109" s="573"/>
      <c r="E1109" s="574"/>
      <c r="F1109" s="574"/>
      <c r="G1109" s="507"/>
    </row>
    <row r="1110" spans="3:7">
      <c r="C1110" s="499"/>
      <c r="D1110" s="573"/>
      <c r="E1110" s="574"/>
      <c r="F1110" s="574"/>
      <c r="G1110" s="507"/>
    </row>
    <row r="1111" spans="3:7">
      <c r="C1111" s="499"/>
      <c r="D1111" s="573"/>
      <c r="E1111" s="574"/>
      <c r="F1111" s="574"/>
      <c r="G1111" s="507"/>
    </row>
    <row r="1112" spans="3:7">
      <c r="C1112" s="499"/>
      <c r="D1112" s="573"/>
      <c r="E1112" s="574"/>
      <c r="F1112" s="574"/>
      <c r="G1112" s="507"/>
    </row>
    <row r="1113" spans="3:7">
      <c r="C1113" s="499"/>
      <c r="D1113" s="573"/>
      <c r="E1113" s="574"/>
      <c r="F1113" s="574"/>
      <c r="G1113" s="507"/>
    </row>
    <row r="1114" spans="3:7">
      <c r="C1114" s="499"/>
      <c r="D1114" s="573"/>
      <c r="E1114" s="574"/>
      <c r="F1114" s="574"/>
      <c r="G1114" s="507"/>
    </row>
    <row r="1115" spans="3:7">
      <c r="C1115" s="499"/>
      <c r="D1115" s="573"/>
      <c r="E1115" s="574"/>
      <c r="F1115" s="574"/>
      <c r="G1115" s="507"/>
    </row>
    <row r="1116" spans="3:7">
      <c r="C1116" s="499"/>
      <c r="D1116" s="573"/>
      <c r="E1116" s="574"/>
      <c r="F1116" s="574"/>
      <c r="G1116" s="507"/>
    </row>
    <row r="1117" spans="3:7">
      <c r="C1117" s="499"/>
      <c r="D1117" s="573"/>
      <c r="E1117" s="574"/>
      <c r="F1117" s="574"/>
      <c r="G1117" s="507"/>
    </row>
    <row r="1118" spans="3:7">
      <c r="C1118" s="499"/>
      <c r="D1118" s="573"/>
      <c r="E1118" s="574"/>
      <c r="F1118" s="574"/>
      <c r="G1118" s="507"/>
    </row>
    <row r="1119" spans="3:7">
      <c r="C1119" s="499"/>
      <c r="D1119" s="573"/>
      <c r="E1119" s="574"/>
      <c r="F1119" s="574"/>
      <c r="G1119" s="507"/>
    </row>
    <row r="1120" spans="3:7">
      <c r="C1120" s="499"/>
      <c r="D1120" s="573"/>
      <c r="E1120" s="574"/>
      <c r="F1120" s="574"/>
      <c r="G1120" s="507"/>
    </row>
    <row r="1121" spans="3:7">
      <c r="C1121" s="499"/>
      <c r="D1121" s="573"/>
      <c r="E1121" s="574"/>
      <c r="F1121" s="574"/>
      <c r="G1121" s="507"/>
    </row>
    <row r="1122" spans="3:7">
      <c r="C1122" s="499"/>
      <c r="D1122" s="573"/>
      <c r="E1122" s="574"/>
      <c r="F1122" s="574"/>
      <c r="G1122" s="507"/>
    </row>
    <row r="1123" spans="3:7">
      <c r="C1123" s="499"/>
      <c r="D1123" s="573"/>
      <c r="E1123" s="574"/>
      <c r="F1123" s="574"/>
      <c r="G1123" s="507"/>
    </row>
    <row r="1124" spans="3:7">
      <c r="C1124" s="499"/>
      <c r="D1124" s="573"/>
      <c r="E1124" s="574"/>
      <c r="F1124" s="574"/>
      <c r="G1124" s="507"/>
    </row>
    <row r="1125" spans="3:7">
      <c r="C1125" s="499"/>
      <c r="D1125" s="573"/>
      <c r="E1125" s="574"/>
      <c r="F1125" s="574"/>
      <c r="G1125" s="507"/>
    </row>
    <row r="1126" spans="3:7">
      <c r="C1126" s="499"/>
      <c r="D1126" s="573"/>
      <c r="E1126" s="574"/>
      <c r="F1126" s="574"/>
      <c r="G1126" s="507"/>
    </row>
    <row r="1127" spans="3:7">
      <c r="C1127" s="499"/>
      <c r="D1127" s="573"/>
      <c r="E1127" s="574"/>
      <c r="F1127" s="574"/>
      <c r="G1127" s="507"/>
    </row>
    <row r="1128" spans="3:7">
      <c r="C1128" s="499"/>
      <c r="D1128" s="573"/>
      <c r="E1128" s="574"/>
      <c r="F1128" s="574"/>
      <c r="G1128" s="507"/>
    </row>
    <row r="1129" spans="3:7">
      <c r="C1129" s="499"/>
      <c r="D1129" s="573"/>
      <c r="E1129" s="574"/>
      <c r="F1129" s="574"/>
      <c r="G1129" s="507"/>
    </row>
    <row r="1130" spans="3:7">
      <c r="C1130" s="499"/>
      <c r="D1130" s="573"/>
      <c r="E1130" s="574"/>
      <c r="F1130" s="574"/>
      <c r="G1130" s="507"/>
    </row>
    <row r="1131" spans="3:7">
      <c r="C1131" s="499"/>
      <c r="D1131" s="573"/>
      <c r="E1131" s="574"/>
      <c r="F1131" s="574"/>
      <c r="G1131" s="507"/>
    </row>
    <row r="1132" spans="3:7">
      <c r="C1132" s="499"/>
      <c r="D1132" s="573"/>
      <c r="E1132" s="574"/>
      <c r="F1132" s="574"/>
      <c r="G1132" s="507"/>
    </row>
    <row r="1133" spans="3:7">
      <c r="C1133" s="499"/>
      <c r="D1133" s="573"/>
      <c r="E1133" s="574"/>
      <c r="F1133" s="574"/>
      <c r="G1133" s="507"/>
    </row>
    <row r="1134" spans="3:7">
      <c r="C1134" s="499"/>
      <c r="D1134" s="573"/>
      <c r="E1134" s="574"/>
      <c r="F1134" s="574"/>
      <c r="G1134" s="507"/>
    </row>
    <row r="1135" spans="3:7">
      <c r="C1135" s="499"/>
      <c r="D1135" s="573"/>
      <c r="E1135" s="574"/>
      <c r="F1135" s="574"/>
      <c r="G1135" s="507"/>
    </row>
    <row r="1136" spans="3:7">
      <c r="C1136" s="499"/>
      <c r="D1136" s="573"/>
      <c r="E1136" s="574"/>
      <c r="F1136" s="574"/>
      <c r="G1136" s="507"/>
    </row>
    <row r="1137" spans="3:7">
      <c r="C1137" s="499"/>
      <c r="D1137" s="573"/>
      <c r="E1137" s="574"/>
      <c r="F1137" s="574"/>
      <c r="G1137" s="507"/>
    </row>
    <row r="1138" spans="3:7">
      <c r="C1138" s="499"/>
      <c r="D1138" s="573"/>
      <c r="E1138" s="574"/>
      <c r="F1138" s="574"/>
      <c r="G1138" s="507"/>
    </row>
    <row r="1139" spans="3:7">
      <c r="C1139" s="499"/>
      <c r="D1139" s="573"/>
      <c r="E1139" s="574"/>
      <c r="F1139" s="574"/>
      <c r="G1139" s="507"/>
    </row>
    <row r="1140" spans="3:7">
      <c r="C1140" s="499"/>
      <c r="D1140" s="573"/>
      <c r="E1140" s="574"/>
      <c r="F1140" s="574"/>
      <c r="G1140" s="507"/>
    </row>
    <row r="1141" spans="3:7">
      <c r="C1141" s="499"/>
      <c r="D1141" s="573"/>
      <c r="E1141" s="574"/>
      <c r="F1141" s="574"/>
      <c r="G1141" s="507"/>
    </row>
    <row r="1142" spans="3:7">
      <c r="C1142" s="499"/>
      <c r="D1142" s="573"/>
      <c r="E1142" s="574"/>
      <c r="F1142" s="574"/>
      <c r="G1142" s="507"/>
    </row>
    <row r="1143" spans="3:7">
      <c r="C1143" s="499"/>
      <c r="D1143" s="573"/>
      <c r="E1143" s="574"/>
      <c r="F1143" s="574"/>
      <c r="G1143" s="507"/>
    </row>
    <row r="1144" spans="3:7">
      <c r="C1144" s="499"/>
      <c r="D1144" s="573"/>
      <c r="E1144" s="574"/>
      <c r="F1144" s="574"/>
      <c r="G1144" s="507"/>
    </row>
    <row r="1145" spans="3:7">
      <c r="C1145" s="499"/>
      <c r="D1145" s="573"/>
      <c r="E1145" s="574"/>
      <c r="F1145" s="574"/>
      <c r="G1145" s="507"/>
    </row>
    <row r="1146" spans="3:7">
      <c r="C1146" s="499"/>
      <c r="D1146" s="573"/>
      <c r="E1146" s="574"/>
      <c r="F1146" s="574"/>
      <c r="G1146" s="507"/>
    </row>
    <row r="1147" spans="3:7">
      <c r="C1147" s="499"/>
      <c r="D1147" s="573"/>
      <c r="E1147" s="574"/>
      <c r="F1147" s="574"/>
      <c r="G1147" s="507"/>
    </row>
    <row r="1148" spans="3:7">
      <c r="C1148" s="499"/>
      <c r="D1148" s="573"/>
      <c r="E1148" s="574"/>
      <c r="F1148" s="574"/>
      <c r="G1148" s="507"/>
    </row>
    <row r="1149" spans="3:7">
      <c r="C1149" s="499"/>
      <c r="D1149" s="573"/>
      <c r="E1149" s="574"/>
      <c r="F1149" s="574"/>
      <c r="G1149" s="507"/>
    </row>
    <row r="1150" spans="3:7">
      <c r="C1150" s="499"/>
      <c r="D1150" s="573"/>
      <c r="E1150" s="574"/>
      <c r="F1150" s="574"/>
      <c r="G1150" s="507"/>
    </row>
    <row r="1151" spans="3:7">
      <c r="C1151" s="499"/>
      <c r="D1151" s="573"/>
      <c r="E1151" s="574"/>
      <c r="F1151" s="574"/>
      <c r="G1151" s="507"/>
    </row>
    <row r="1152" spans="3:7">
      <c r="C1152" s="499"/>
      <c r="D1152" s="573"/>
      <c r="E1152" s="574"/>
      <c r="F1152" s="574"/>
      <c r="G1152" s="507"/>
    </row>
    <row r="1153" spans="3:7">
      <c r="C1153" s="499"/>
      <c r="D1153" s="573"/>
      <c r="E1153" s="574"/>
      <c r="F1153" s="574"/>
      <c r="G1153" s="507"/>
    </row>
    <row r="1154" spans="3:7">
      <c r="C1154" s="499"/>
      <c r="D1154" s="573"/>
      <c r="E1154" s="574"/>
      <c r="F1154" s="574"/>
      <c r="G1154" s="507"/>
    </row>
    <row r="1155" spans="3:7">
      <c r="C1155" s="499"/>
      <c r="D1155" s="573"/>
      <c r="E1155" s="574"/>
      <c r="F1155" s="574"/>
      <c r="G1155" s="507"/>
    </row>
    <row r="1156" spans="3:7">
      <c r="C1156" s="499"/>
      <c r="D1156" s="573"/>
      <c r="E1156" s="574"/>
      <c r="F1156" s="574"/>
      <c r="G1156" s="507"/>
    </row>
    <row r="1157" spans="3:7">
      <c r="C1157" s="499"/>
      <c r="D1157" s="573"/>
      <c r="E1157" s="574"/>
      <c r="F1157" s="574"/>
      <c r="G1157" s="507"/>
    </row>
    <row r="1158" spans="3:7">
      <c r="C1158" s="499"/>
      <c r="D1158" s="573"/>
      <c r="E1158" s="574"/>
      <c r="F1158" s="574"/>
      <c r="G1158" s="507"/>
    </row>
    <row r="1159" spans="3:7">
      <c r="C1159" s="499"/>
      <c r="D1159" s="573"/>
      <c r="E1159" s="574"/>
      <c r="F1159" s="574"/>
      <c r="G1159" s="507"/>
    </row>
    <row r="1160" spans="3:7">
      <c r="C1160" s="499"/>
      <c r="D1160" s="573"/>
      <c r="E1160" s="574"/>
      <c r="F1160" s="574"/>
      <c r="G1160" s="507"/>
    </row>
    <row r="1161" spans="3:7">
      <c r="C1161" s="499"/>
      <c r="D1161" s="573"/>
      <c r="E1161" s="574"/>
      <c r="F1161" s="574"/>
      <c r="G1161" s="507"/>
    </row>
    <row r="1162" spans="3:7">
      <c r="C1162" s="499"/>
      <c r="D1162" s="573"/>
      <c r="E1162" s="574"/>
      <c r="F1162" s="574"/>
      <c r="G1162" s="507"/>
    </row>
    <row r="1163" spans="3:7">
      <c r="C1163" s="499"/>
      <c r="D1163" s="573"/>
      <c r="E1163" s="574"/>
      <c r="F1163" s="574"/>
      <c r="G1163" s="507"/>
    </row>
    <row r="1164" spans="3:7">
      <c r="C1164" s="499"/>
      <c r="D1164" s="573"/>
      <c r="E1164" s="574"/>
      <c r="F1164" s="574"/>
      <c r="G1164" s="507"/>
    </row>
    <row r="1165" spans="3:7">
      <c r="C1165" s="499"/>
      <c r="D1165" s="573"/>
      <c r="E1165" s="574"/>
      <c r="F1165" s="574"/>
      <c r="G1165" s="507"/>
    </row>
    <row r="1166" spans="3:7">
      <c r="C1166" s="499"/>
      <c r="D1166" s="573"/>
      <c r="E1166" s="574"/>
      <c r="F1166" s="574"/>
      <c r="G1166" s="507"/>
    </row>
    <row r="1167" spans="3:7">
      <c r="C1167" s="499"/>
      <c r="D1167" s="573"/>
      <c r="E1167" s="574"/>
      <c r="F1167" s="574"/>
      <c r="G1167" s="507"/>
    </row>
    <row r="1168" spans="3:7">
      <c r="C1168" s="499"/>
      <c r="D1168" s="573"/>
      <c r="E1168" s="574"/>
      <c r="F1168" s="574"/>
      <c r="G1168" s="507"/>
    </row>
    <row r="1169" spans="3:7">
      <c r="C1169" s="499"/>
      <c r="D1169" s="573"/>
      <c r="E1169" s="574"/>
      <c r="F1169" s="574"/>
      <c r="G1169" s="507"/>
    </row>
    <row r="1170" spans="3:7">
      <c r="C1170" s="499"/>
      <c r="D1170" s="573"/>
      <c r="E1170" s="574"/>
      <c r="F1170" s="574"/>
      <c r="G1170" s="507"/>
    </row>
    <row r="1171" spans="3:7">
      <c r="C1171" s="499"/>
      <c r="D1171" s="573"/>
      <c r="E1171" s="574"/>
      <c r="F1171" s="574"/>
      <c r="G1171" s="507"/>
    </row>
    <row r="1172" spans="3:7">
      <c r="C1172" s="499"/>
      <c r="D1172" s="573"/>
      <c r="E1172" s="574"/>
      <c r="F1172" s="574"/>
      <c r="G1172" s="507"/>
    </row>
    <row r="1173" spans="3:7">
      <c r="C1173" s="499"/>
      <c r="D1173" s="573"/>
      <c r="E1173" s="574"/>
      <c r="F1173" s="574"/>
      <c r="G1173" s="507"/>
    </row>
    <row r="1174" spans="3:7">
      <c r="C1174" s="499"/>
      <c r="D1174" s="573"/>
      <c r="E1174" s="574"/>
      <c r="F1174" s="574"/>
      <c r="G1174" s="507"/>
    </row>
    <row r="1175" spans="3:7">
      <c r="C1175" s="499"/>
      <c r="D1175" s="573"/>
      <c r="E1175" s="574"/>
      <c r="F1175" s="574"/>
      <c r="G1175" s="507"/>
    </row>
    <row r="1176" spans="3:7">
      <c r="C1176" s="499"/>
      <c r="D1176" s="573"/>
      <c r="E1176" s="574"/>
      <c r="F1176" s="574"/>
      <c r="G1176" s="507"/>
    </row>
    <row r="1177" spans="3:7">
      <c r="C1177" s="499"/>
      <c r="D1177" s="573"/>
      <c r="E1177" s="574"/>
      <c r="F1177" s="574"/>
      <c r="G1177" s="507"/>
    </row>
    <row r="1178" spans="3:7">
      <c r="C1178" s="499"/>
      <c r="D1178" s="573"/>
      <c r="E1178" s="574"/>
      <c r="F1178" s="574"/>
      <c r="G1178" s="507"/>
    </row>
    <row r="1179" spans="3:7">
      <c r="C1179" s="499"/>
      <c r="D1179" s="573"/>
      <c r="E1179" s="574"/>
      <c r="F1179" s="574"/>
      <c r="G1179" s="507"/>
    </row>
    <row r="1180" spans="3:7">
      <c r="C1180" s="499"/>
      <c r="D1180" s="573"/>
      <c r="E1180" s="574"/>
      <c r="F1180" s="574"/>
      <c r="G1180" s="507"/>
    </row>
    <row r="1181" spans="3:7">
      <c r="C1181" s="499"/>
      <c r="D1181" s="573"/>
      <c r="E1181" s="574"/>
      <c r="F1181" s="574"/>
      <c r="G1181" s="507"/>
    </row>
    <row r="1182" spans="3:7">
      <c r="C1182" s="499"/>
      <c r="D1182" s="573"/>
      <c r="E1182" s="574"/>
      <c r="F1182" s="574"/>
      <c r="G1182" s="507"/>
    </row>
    <row r="1183" spans="3:7">
      <c r="C1183" s="499"/>
      <c r="D1183" s="573"/>
      <c r="E1183" s="574"/>
      <c r="F1183" s="574"/>
      <c r="G1183" s="507"/>
    </row>
    <row r="1184" spans="3:7">
      <c r="C1184" s="499"/>
      <c r="D1184" s="573"/>
      <c r="E1184" s="574"/>
      <c r="F1184" s="574"/>
      <c r="G1184" s="507"/>
    </row>
    <row r="1185" spans="3:7">
      <c r="C1185" s="499"/>
      <c r="D1185" s="573"/>
      <c r="E1185" s="574"/>
      <c r="F1185" s="574"/>
      <c r="G1185" s="507"/>
    </row>
  </sheetData>
  <mergeCells count="1">
    <mergeCell ref="C4:D4"/>
  </mergeCells>
  <pageMargins left="0.7" right="0.7" top="0.78740157499999996" bottom="0.78740157499999996" header="0.3" footer="0.3"/>
  <pageSetup paperSize="9" scale="8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564F-A2BE-4C2C-8D2B-7FB64F876771}">
  <sheetPr>
    <pageSetUpPr fitToPage="1"/>
  </sheetPr>
  <dimension ref="A1:H1186"/>
  <sheetViews>
    <sheetView view="pageBreakPreview" zoomScale="110" zoomScaleNormal="100" zoomScaleSheetLayoutView="110" workbookViewId="0">
      <selection activeCell="D142" sqref="D142:D150"/>
    </sheetView>
  </sheetViews>
  <sheetFormatPr defaultRowHeight="14.4"/>
  <cols>
    <col min="1" max="1" width="9.7109375" style="499" customWidth="1"/>
    <col min="2" max="2" width="94.7109375" style="499" customWidth="1"/>
    <col min="3" max="3" width="8.42578125" style="501" customWidth="1"/>
    <col min="4" max="4" width="10.140625" style="502" bestFit="1" customWidth="1"/>
    <col min="5" max="5" width="17.5703125" style="503" bestFit="1" customWidth="1"/>
    <col min="6" max="6" width="19.7109375" style="503" customWidth="1"/>
    <col min="7" max="7" width="18.85546875" style="504" customWidth="1"/>
    <col min="8" max="8" width="15.42578125" style="501" bestFit="1" customWidth="1"/>
    <col min="9" max="252" width="9.140625" style="501"/>
    <col min="253" max="253" width="9.7109375" style="501" customWidth="1"/>
    <col min="254" max="254" width="96.28515625" style="501" customWidth="1"/>
    <col min="255" max="255" width="8.42578125" style="501" customWidth="1"/>
    <col min="256" max="256" width="10.140625" style="501" bestFit="1" customWidth="1"/>
    <col min="257" max="257" width="15" style="501" customWidth="1"/>
    <col min="258" max="258" width="19.7109375" style="501" customWidth="1"/>
    <col min="259" max="259" width="18.85546875" style="501" customWidth="1"/>
    <col min="260" max="260" width="15" style="501" customWidth="1"/>
    <col min="261" max="261" width="19.7109375" style="501" customWidth="1"/>
    <col min="262" max="262" width="13.28515625" style="501" customWidth="1"/>
    <col min="263" max="263" width="11.7109375" style="501" bestFit="1" customWidth="1"/>
    <col min="264" max="264" width="15.42578125" style="501" bestFit="1" customWidth="1"/>
    <col min="265" max="508" width="9.140625" style="501"/>
    <col min="509" max="509" width="9.7109375" style="501" customWidth="1"/>
    <col min="510" max="510" width="96.28515625" style="501" customWidth="1"/>
    <col min="511" max="511" width="8.42578125" style="501" customWidth="1"/>
    <col min="512" max="512" width="10.140625" style="501" bestFit="1" customWidth="1"/>
    <col min="513" max="513" width="15" style="501" customWidth="1"/>
    <col min="514" max="514" width="19.7109375" style="501" customWidth="1"/>
    <col min="515" max="515" width="18.85546875" style="501" customWidth="1"/>
    <col min="516" max="516" width="15" style="501" customWidth="1"/>
    <col min="517" max="517" width="19.7109375" style="501" customWidth="1"/>
    <col min="518" max="518" width="13.28515625" style="501" customWidth="1"/>
    <col min="519" max="519" width="11.7109375" style="501" bestFit="1" customWidth="1"/>
    <col min="520" max="520" width="15.42578125" style="501" bestFit="1" customWidth="1"/>
    <col min="521" max="764" width="9.140625" style="501"/>
    <col min="765" max="765" width="9.7109375" style="501" customWidth="1"/>
    <col min="766" max="766" width="96.28515625" style="501" customWidth="1"/>
    <col min="767" max="767" width="8.42578125" style="501" customWidth="1"/>
    <col min="768" max="768" width="10.140625" style="501" bestFit="1" customWidth="1"/>
    <col min="769" max="769" width="15" style="501" customWidth="1"/>
    <col min="770" max="770" width="19.7109375" style="501" customWidth="1"/>
    <col min="771" max="771" width="18.85546875" style="501" customWidth="1"/>
    <col min="772" max="772" width="15" style="501" customWidth="1"/>
    <col min="773" max="773" width="19.7109375" style="501" customWidth="1"/>
    <col min="774" max="774" width="13.28515625" style="501" customWidth="1"/>
    <col min="775" max="775" width="11.7109375" style="501" bestFit="1" customWidth="1"/>
    <col min="776" max="776" width="15.42578125" style="501" bestFit="1" customWidth="1"/>
    <col min="777" max="1020" width="9.140625" style="501"/>
    <col min="1021" max="1021" width="9.7109375" style="501" customWidth="1"/>
    <col min="1022" max="1022" width="96.28515625" style="501" customWidth="1"/>
    <col min="1023" max="1023" width="8.42578125" style="501" customWidth="1"/>
    <col min="1024" max="1024" width="10.140625" style="501" bestFit="1" customWidth="1"/>
    <col min="1025" max="1025" width="15" style="501" customWidth="1"/>
    <col min="1026" max="1026" width="19.7109375" style="501" customWidth="1"/>
    <col min="1027" max="1027" width="18.85546875" style="501" customWidth="1"/>
    <col min="1028" max="1028" width="15" style="501" customWidth="1"/>
    <col min="1029" max="1029" width="19.7109375" style="501" customWidth="1"/>
    <col min="1030" max="1030" width="13.28515625" style="501" customWidth="1"/>
    <col min="1031" max="1031" width="11.7109375" style="501" bestFit="1" customWidth="1"/>
    <col min="1032" max="1032" width="15.42578125" style="501" bestFit="1" customWidth="1"/>
    <col min="1033" max="1276" width="9.140625" style="501"/>
    <col min="1277" max="1277" width="9.7109375" style="501" customWidth="1"/>
    <col min="1278" max="1278" width="96.28515625" style="501" customWidth="1"/>
    <col min="1279" max="1279" width="8.42578125" style="501" customWidth="1"/>
    <col min="1280" max="1280" width="10.140625" style="501" bestFit="1" customWidth="1"/>
    <col min="1281" max="1281" width="15" style="501" customWidth="1"/>
    <col min="1282" max="1282" width="19.7109375" style="501" customWidth="1"/>
    <col min="1283" max="1283" width="18.85546875" style="501" customWidth="1"/>
    <col min="1284" max="1284" width="15" style="501" customWidth="1"/>
    <col min="1285" max="1285" width="19.7109375" style="501" customWidth="1"/>
    <col min="1286" max="1286" width="13.28515625" style="501" customWidth="1"/>
    <col min="1287" max="1287" width="11.7109375" style="501" bestFit="1" customWidth="1"/>
    <col min="1288" max="1288" width="15.42578125" style="501" bestFit="1" customWidth="1"/>
    <col min="1289" max="1532" width="9.140625" style="501"/>
    <col min="1533" max="1533" width="9.7109375" style="501" customWidth="1"/>
    <col min="1534" max="1534" width="96.28515625" style="501" customWidth="1"/>
    <col min="1535" max="1535" width="8.42578125" style="501" customWidth="1"/>
    <col min="1536" max="1536" width="10.140625" style="501" bestFit="1" customWidth="1"/>
    <col min="1537" max="1537" width="15" style="501" customWidth="1"/>
    <col min="1538" max="1538" width="19.7109375" style="501" customWidth="1"/>
    <col min="1539" max="1539" width="18.85546875" style="501" customWidth="1"/>
    <col min="1540" max="1540" width="15" style="501" customWidth="1"/>
    <col min="1541" max="1541" width="19.7109375" style="501" customWidth="1"/>
    <col min="1542" max="1542" width="13.28515625" style="501" customWidth="1"/>
    <col min="1543" max="1543" width="11.7109375" style="501" bestFit="1" customWidth="1"/>
    <col min="1544" max="1544" width="15.42578125" style="501" bestFit="1" customWidth="1"/>
    <col min="1545" max="1788" width="9.140625" style="501"/>
    <col min="1789" max="1789" width="9.7109375" style="501" customWidth="1"/>
    <col min="1790" max="1790" width="96.28515625" style="501" customWidth="1"/>
    <col min="1791" max="1791" width="8.42578125" style="501" customWidth="1"/>
    <col min="1792" max="1792" width="10.140625" style="501" bestFit="1" customWidth="1"/>
    <col min="1793" max="1793" width="15" style="501" customWidth="1"/>
    <col min="1794" max="1794" width="19.7109375" style="501" customWidth="1"/>
    <col min="1795" max="1795" width="18.85546875" style="501" customWidth="1"/>
    <col min="1796" max="1796" width="15" style="501" customWidth="1"/>
    <col min="1797" max="1797" width="19.7109375" style="501" customWidth="1"/>
    <col min="1798" max="1798" width="13.28515625" style="501" customWidth="1"/>
    <col min="1799" max="1799" width="11.7109375" style="501" bestFit="1" customWidth="1"/>
    <col min="1800" max="1800" width="15.42578125" style="501" bestFit="1" customWidth="1"/>
    <col min="1801" max="2044" width="9.140625" style="501"/>
    <col min="2045" max="2045" width="9.7109375" style="501" customWidth="1"/>
    <col min="2046" max="2046" width="96.28515625" style="501" customWidth="1"/>
    <col min="2047" max="2047" width="8.42578125" style="501" customWidth="1"/>
    <col min="2048" max="2048" width="10.140625" style="501" bestFit="1" customWidth="1"/>
    <col min="2049" max="2049" width="15" style="501" customWidth="1"/>
    <col min="2050" max="2050" width="19.7109375" style="501" customWidth="1"/>
    <col min="2051" max="2051" width="18.85546875" style="501" customWidth="1"/>
    <col min="2052" max="2052" width="15" style="501" customWidth="1"/>
    <col min="2053" max="2053" width="19.7109375" style="501" customWidth="1"/>
    <col min="2054" max="2054" width="13.28515625" style="501" customWidth="1"/>
    <col min="2055" max="2055" width="11.7109375" style="501" bestFit="1" customWidth="1"/>
    <col min="2056" max="2056" width="15.42578125" style="501" bestFit="1" customWidth="1"/>
    <col min="2057" max="2300" width="9.140625" style="501"/>
    <col min="2301" max="2301" width="9.7109375" style="501" customWidth="1"/>
    <col min="2302" max="2302" width="96.28515625" style="501" customWidth="1"/>
    <col min="2303" max="2303" width="8.42578125" style="501" customWidth="1"/>
    <col min="2304" max="2304" width="10.140625" style="501" bestFit="1" customWidth="1"/>
    <col min="2305" max="2305" width="15" style="501" customWidth="1"/>
    <col min="2306" max="2306" width="19.7109375" style="501" customWidth="1"/>
    <col min="2307" max="2307" width="18.85546875" style="501" customWidth="1"/>
    <col min="2308" max="2308" width="15" style="501" customWidth="1"/>
    <col min="2309" max="2309" width="19.7109375" style="501" customWidth="1"/>
    <col min="2310" max="2310" width="13.28515625" style="501" customWidth="1"/>
    <col min="2311" max="2311" width="11.7109375" style="501" bestFit="1" customWidth="1"/>
    <col min="2312" max="2312" width="15.42578125" style="501" bestFit="1" customWidth="1"/>
    <col min="2313" max="2556" width="9.140625" style="501"/>
    <col min="2557" max="2557" width="9.7109375" style="501" customWidth="1"/>
    <col min="2558" max="2558" width="96.28515625" style="501" customWidth="1"/>
    <col min="2559" max="2559" width="8.42578125" style="501" customWidth="1"/>
    <col min="2560" max="2560" width="10.140625" style="501" bestFit="1" customWidth="1"/>
    <col min="2561" max="2561" width="15" style="501" customWidth="1"/>
    <col min="2562" max="2562" width="19.7109375" style="501" customWidth="1"/>
    <col min="2563" max="2563" width="18.85546875" style="501" customWidth="1"/>
    <col min="2564" max="2564" width="15" style="501" customWidth="1"/>
    <col min="2565" max="2565" width="19.7109375" style="501" customWidth="1"/>
    <col min="2566" max="2566" width="13.28515625" style="501" customWidth="1"/>
    <col min="2567" max="2567" width="11.7109375" style="501" bestFit="1" customWidth="1"/>
    <col min="2568" max="2568" width="15.42578125" style="501" bestFit="1" customWidth="1"/>
    <col min="2569" max="2812" width="9.140625" style="501"/>
    <col min="2813" max="2813" width="9.7109375" style="501" customWidth="1"/>
    <col min="2814" max="2814" width="96.28515625" style="501" customWidth="1"/>
    <col min="2815" max="2815" width="8.42578125" style="501" customWidth="1"/>
    <col min="2816" max="2816" width="10.140625" style="501" bestFit="1" customWidth="1"/>
    <col min="2817" max="2817" width="15" style="501" customWidth="1"/>
    <col min="2818" max="2818" width="19.7109375" style="501" customWidth="1"/>
    <col min="2819" max="2819" width="18.85546875" style="501" customWidth="1"/>
    <col min="2820" max="2820" width="15" style="501" customWidth="1"/>
    <col min="2821" max="2821" width="19.7109375" style="501" customWidth="1"/>
    <col min="2822" max="2822" width="13.28515625" style="501" customWidth="1"/>
    <col min="2823" max="2823" width="11.7109375" style="501" bestFit="1" customWidth="1"/>
    <col min="2824" max="2824" width="15.42578125" style="501" bestFit="1" customWidth="1"/>
    <col min="2825" max="3068" width="9.140625" style="501"/>
    <col min="3069" max="3069" width="9.7109375" style="501" customWidth="1"/>
    <col min="3070" max="3070" width="96.28515625" style="501" customWidth="1"/>
    <col min="3071" max="3071" width="8.42578125" style="501" customWidth="1"/>
    <col min="3072" max="3072" width="10.140625" style="501" bestFit="1" customWidth="1"/>
    <col min="3073" max="3073" width="15" style="501" customWidth="1"/>
    <col min="3074" max="3074" width="19.7109375" style="501" customWidth="1"/>
    <col min="3075" max="3075" width="18.85546875" style="501" customWidth="1"/>
    <col min="3076" max="3076" width="15" style="501" customWidth="1"/>
    <col min="3077" max="3077" width="19.7109375" style="501" customWidth="1"/>
    <col min="3078" max="3078" width="13.28515625" style="501" customWidth="1"/>
    <col min="3079" max="3079" width="11.7109375" style="501" bestFit="1" customWidth="1"/>
    <col min="3080" max="3080" width="15.42578125" style="501" bestFit="1" customWidth="1"/>
    <col min="3081" max="3324" width="9.140625" style="501"/>
    <col min="3325" max="3325" width="9.7109375" style="501" customWidth="1"/>
    <col min="3326" max="3326" width="96.28515625" style="501" customWidth="1"/>
    <col min="3327" max="3327" width="8.42578125" style="501" customWidth="1"/>
    <col min="3328" max="3328" width="10.140625" style="501" bestFit="1" customWidth="1"/>
    <col min="3329" max="3329" width="15" style="501" customWidth="1"/>
    <col min="3330" max="3330" width="19.7109375" style="501" customWidth="1"/>
    <col min="3331" max="3331" width="18.85546875" style="501" customWidth="1"/>
    <col min="3332" max="3332" width="15" style="501" customWidth="1"/>
    <col min="3333" max="3333" width="19.7109375" style="501" customWidth="1"/>
    <col min="3334" max="3334" width="13.28515625" style="501" customWidth="1"/>
    <col min="3335" max="3335" width="11.7109375" style="501" bestFit="1" customWidth="1"/>
    <col min="3336" max="3336" width="15.42578125" style="501" bestFit="1" customWidth="1"/>
    <col min="3337" max="3580" width="9.140625" style="501"/>
    <col min="3581" max="3581" width="9.7109375" style="501" customWidth="1"/>
    <col min="3582" max="3582" width="96.28515625" style="501" customWidth="1"/>
    <col min="3583" max="3583" width="8.42578125" style="501" customWidth="1"/>
    <col min="3584" max="3584" width="10.140625" style="501" bestFit="1" customWidth="1"/>
    <col min="3585" max="3585" width="15" style="501" customWidth="1"/>
    <col min="3586" max="3586" width="19.7109375" style="501" customWidth="1"/>
    <col min="3587" max="3587" width="18.85546875" style="501" customWidth="1"/>
    <col min="3588" max="3588" width="15" style="501" customWidth="1"/>
    <col min="3589" max="3589" width="19.7109375" style="501" customWidth="1"/>
    <col min="3590" max="3590" width="13.28515625" style="501" customWidth="1"/>
    <col min="3591" max="3591" width="11.7109375" style="501" bestFit="1" customWidth="1"/>
    <col min="3592" max="3592" width="15.42578125" style="501" bestFit="1" customWidth="1"/>
    <col min="3593" max="3836" width="9.140625" style="501"/>
    <col min="3837" max="3837" width="9.7109375" style="501" customWidth="1"/>
    <col min="3838" max="3838" width="96.28515625" style="501" customWidth="1"/>
    <col min="3839" max="3839" width="8.42578125" style="501" customWidth="1"/>
    <col min="3840" max="3840" width="10.140625" style="501" bestFit="1" customWidth="1"/>
    <col min="3841" max="3841" width="15" style="501" customWidth="1"/>
    <col min="3842" max="3842" width="19.7109375" style="501" customWidth="1"/>
    <col min="3843" max="3843" width="18.85546875" style="501" customWidth="1"/>
    <col min="3844" max="3844" width="15" style="501" customWidth="1"/>
    <col min="3845" max="3845" width="19.7109375" style="501" customWidth="1"/>
    <col min="3846" max="3846" width="13.28515625" style="501" customWidth="1"/>
    <col min="3847" max="3847" width="11.7109375" style="501" bestFit="1" customWidth="1"/>
    <col min="3848" max="3848" width="15.42578125" style="501" bestFit="1" customWidth="1"/>
    <col min="3849" max="4092" width="9.140625" style="501"/>
    <col min="4093" max="4093" width="9.7109375" style="501" customWidth="1"/>
    <col min="4094" max="4094" width="96.28515625" style="501" customWidth="1"/>
    <col min="4095" max="4095" width="8.42578125" style="501" customWidth="1"/>
    <col min="4096" max="4096" width="10.140625" style="501" bestFit="1" customWidth="1"/>
    <col min="4097" max="4097" width="15" style="501" customWidth="1"/>
    <col min="4098" max="4098" width="19.7109375" style="501" customWidth="1"/>
    <col min="4099" max="4099" width="18.85546875" style="501" customWidth="1"/>
    <col min="4100" max="4100" width="15" style="501" customWidth="1"/>
    <col min="4101" max="4101" width="19.7109375" style="501" customWidth="1"/>
    <col min="4102" max="4102" width="13.28515625" style="501" customWidth="1"/>
    <col min="4103" max="4103" width="11.7109375" style="501" bestFit="1" customWidth="1"/>
    <col min="4104" max="4104" width="15.42578125" style="501" bestFit="1" customWidth="1"/>
    <col min="4105" max="4348" width="9.140625" style="501"/>
    <col min="4349" max="4349" width="9.7109375" style="501" customWidth="1"/>
    <col min="4350" max="4350" width="96.28515625" style="501" customWidth="1"/>
    <col min="4351" max="4351" width="8.42578125" style="501" customWidth="1"/>
    <col min="4352" max="4352" width="10.140625" style="501" bestFit="1" customWidth="1"/>
    <col min="4353" max="4353" width="15" style="501" customWidth="1"/>
    <col min="4354" max="4354" width="19.7109375" style="501" customWidth="1"/>
    <col min="4355" max="4355" width="18.85546875" style="501" customWidth="1"/>
    <col min="4356" max="4356" width="15" style="501" customWidth="1"/>
    <col min="4357" max="4357" width="19.7109375" style="501" customWidth="1"/>
    <col min="4358" max="4358" width="13.28515625" style="501" customWidth="1"/>
    <col min="4359" max="4359" width="11.7109375" style="501" bestFit="1" customWidth="1"/>
    <col min="4360" max="4360" width="15.42578125" style="501" bestFit="1" customWidth="1"/>
    <col min="4361" max="4604" width="9.140625" style="501"/>
    <col min="4605" max="4605" width="9.7109375" style="501" customWidth="1"/>
    <col min="4606" max="4606" width="96.28515625" style="501" customWidth="1"/>
    <col min="4607" max="4607" width="8.42578125" style="501" customWidth="1"/>
    <col min="4608" max="4608" width="10.140625" style="501" bestFit="1" customWidth="1"/>
    <col min="4609" max="4609" width="15" style="501" customWidth="1"/>
    <col min="4610" max="4610" width="19.7109375" style="501" customWidth="1"/>
    <col min="4611" max="4611" width="18.85546875" style="501" customWidth="1"/>
    <col min="4612" max="4612" width="15" style="501" customWidth="1"/>
    <col min="4613" max="4613" width="19.7109375" style="501" customWidth="1"/>
    <col min="4614" max="4614" width="13.28515625" style="501" customWidth="1"/>
    <col min="4615" max="4615" width="11.7109375" style="501" bestFit="1" customWidth="1"/>
    <col min="4616" max="4616" width="15.42578125" style="501" bestFit="1" customWidth="1"/>
    <col min="4617" max="4860" width="9.140625" style="501"/>
    <col min="4861" max="4861" width="9.7109375" style="501" customWidth="1"/>
    <col min="4862" max="4862" width="96.28515625" style="501" customWidth="1"/>
    <col min="4863" max="4863" width="8.42578125" style="501" customWidth="1"/>
    <col min="4864" max="4864" width="10.140625" style="501" bestFit="1" customWidth="1"/>
    <col min="4865" max="4865" width="15" style="501" customWidth="1"/>
    <col min="4866" max="4866" width="19.7109375" style="501" customWidth="1"/>
    <col min="4867" max="4867" width="18.85546875" style="501" customWidth="1"/>
    <col min="4868" max="4868" width="15" style="501" customWidth="1"/>
    <col min="4869" max="4869" width="19.7109375" style="501" customWidth="1"/>
    <col min="4870" max="4870" width="13.28515625" style="501" customWidth="1"/>
    <col min="4871" max="4871" width="11.7109375" style="501" bestFit="1" customWidth="1"/>
    <col min="4872" max="4872" width="15.42578125" style="501" bestFit="1" customWidth="1"/>
    <col min="4873" max="5116" width="9.140625" style="501"/>
    <col min="5117" max="5117" width="9.7109375" style="501" customWidth="1"/>
    <col min="5118" max="5118" width="96.28515625" style="501" customWidth="1"/>
    <col min="5119" max="5119" width="8.42578125" style="501" customWidth="1"/>
    <col min="5120" max="5120" width="10.140625" style="501" bestFit="1" customWidth="1"/>
    <col min="5121" max="5121" width="15" style="501" customWidth="1"/>
    <col min="5122" max="5122" width="19.7109375" style="501" customWidth="1"/>
    <col min="5123" max="5123" width="18.85546875" style="501" customWidth="1"/>
    <col min="5124" max="5124" width="15" style="501" customWidth="1"/>
    <col min="5125" max="5125" width="19.7109375" style="501" customWidth="1"/>
    <col min="5126" max="5126" width="13.28515625" style="501" customWidth="1"/>
    <col min="5127" max="5127" width="11.7109375" style="501" bestFit="1" customWidth="1"/>
    <col min="5128" max="5128" width="15.42578125" style="501" bestFit="1" customWidth="1"/>
    <col min="5129" max="5372" width="9.140625" style="501"/>
    <col min="5373" max="5373" width="9.7109375" style="501" customWidth="1"/>
    <col min="5374" max="5374" width="96.28515625" style="501" customWidth="1"/>
    <col min="5375" max="5375" width="8.42578125" style="501" customWidth="1"/>
    <col min="5376" max="5376" width="10.140625" style="501" bestFit="1" customWidth="1"/>
    <col min="5377" max="5377" width="15" style="501" customWidth="1"/>
    <col min="5378" max="5378" width="19.7109375" style="501" customWidth="1"/>
    <col min="5379" max="5379" width="18.85546875" style="501" customWidth="1"/>
    <col min="5380" max="5380" width="15" style="501" customWidth="1"/>
    <col min="5381" max="5381" width="19.7109375" style="501" customWidth="1"/>
    <col min="5382" max="5382" width="13.28515625" style="501" customWidth="1"/>
    <col min="5383" max="5383" width="11.7109375" style="501" bestFit="1" customWidth="1"/>
    <col min="5384" max="5384" width="15.42578125" style="501" bestFit="1" customWidth="1"/>
    <col min="5385" max="5628" width="9.140625" style="501"/>
    <col min="5629" max="5629" width="9.7109375" style="501" customWidth="1"/>
    <col min="5630" max="5630" width="96.28515625" style="501" customWidth="1"/>
    <col min="5631" max="5631" width="8.42578125" style="501" customWidth="1"/>
    <col min="5632" max="5632" width="10.140625" style="501" bestFit="1" customWidth="1"/>
    <col min="5633" max="5633" width="15" style="501" customWidth="1"/>
    <col min="5634" max="5634" width="19.7109375" style="501" customWidth="1"/>
    <col min="5635" max="5635" width="18.85546875" style="501" customWidth="1"/>
    <col min="5636" max="5636" width="15" style="501" customWidth="1"/>
    <col min="5637" max="5637" width="19.7109375" style="501" customWidth="1"/>
    <col min="5638" max="5638" width="13.28515625" style="501" customWidth="1"/>
    <col min="5639" max="5639" width="11.7109375" style="501" bestFit="1" customWidth="1"/>
    <col min="5640" max="5640" width="15.42578125" style="501" bestFit="1" customWidth="1"/>
    <col min="5641" max="5884" width="9.140625" style="501"/>
    <col min="5885" max="5885" width="9.7109375" style="501" customWidth="1"/>
    <col min="5886" max="5886" width="96.28515625" style="501" customWidth="1"/>
    <col min="5887" max="5887" width="8.42578125" style="501" customWidth="1"/>
    <col min="5888" max="5888" width="10.140625" style="501" bestFit="1" customWidth="1"/>
    <col min="5889" max="5889" width="15" style="501" customWidth="1"/>
    <col min="5890" max="5890" width="19.7109375" style="501" customWidth="1"/>
    <col min="5891" max="5891" width="18.85546875" style="501" customWidth="1"/>
    <col min="5892" max="5892" width="15" style="501" customWidth="1"/>
    <col min="5893" max="5893" width="19.7109375" style="501" customWidth="1"/>
    <col min="5894" max="5894" width="13.28515625" style="501" customWidth="1"/>
    <col min="5895" max="5895" width="11.7109375" style="501" bestFit="1" customWidth="1"/>
    <col min="5896" max="5896" width="15.42578125" style="501" bestFit="1" customWidth="1"/>
    <col min="5897" max="6140" width="9.140625" style="501"/>
    <col min="6141" max="6141" width="9.7109375" style="501" customWidth="1"/>
    <col min="6142" max="6142" width="96.28515625" style="501" customWidth="1"/>
    <col min="6143" max="6143" width="8.42578125" style="501" customWidth="1"/>
    <col min="6144" max="6144" width="10.140625" style="501" bestFit="1" customWidth="1"/>
    <col min="6145" max="6145" width="15" style="501" customWidth="1"/>
    <col min="6146" max="6146" width="19.7109375" style="501" customWidth="1"/>
    <col min="6147" max="6147" width="18.85546875" style="501" customWidth="1"/>
    <col min="6148" max="6148" width="15" style="501" customWidth="1"/>
    <col min="6149" max="6149" width="19.7109375" style="501" customWidth="1"/>
    <col min="6150" max="6150" width="13.28515625" style="501" customWidth="1"/>
    <col min="6151" max="6151" width="11.7109375" style="501" bestFit="1" customWidth="1"/>
    <col min="6152" max="6152" width="15.42578125" style="501" bestFit="1" customWidth="1"/>
    <col min="6153" max="6396" width="9.140625" style="501"/>
    <col min="6397" max="6397" width="9.7109375" style="501" customWidth="1"/>
    <col min="6398" max="6398" width="96.28515625" style="501" customWidth="1"/>
    <col min="6399" max="6399" width="8.42578125" style="501" customWidth="1"/>
    <col min="6400" max="6400" width="10.140625" style="501" bestFit="1" customWidth="1"/>
    <col min="6401" max="6401" width="15" style="501" customWidth="1"/>
    <col min="6402" max="6402" width="19.7109375" style="501" customWidth="1"/>
    <col min="6403" max="6403" width="18.85546875" style="501" customWidth="1"/>
    <col min="6404" max="6404" width="15" style="501" customWidth="1"/>
    <col min="6405" max="6405" width="19.7109375" style="501" customWidth="1"/>
    <col min="6406" max="6406" width="13.28515625" style="501" customWidth="1"/>
    <col min="6407" max="6407" width="11.7109375" style="501" bestFit="1" customWidth="1"/>
    <col min="6408" max="6408" width="15.42578125" style="501" bestFit="1" customWidth="1"/>
    <col min="6409" max="6652" width="9.140625" style="501"/>
    <col min="6653" max="6653" width="9.7109375" style="501" customWidth="1"/>
    <col min="6654" max="6654" width="96.28515625" style="501" customWidth="1"/>
    <col min="6655" max="6655" width="8.42578125" style="501" customWidth="1"/>
    <col min="6656" max="6656" width="10.140625" style="501" bestFit="1" customWidth="1"/>
    <col min="6657" max="6657" width="15" style="501" customWidth="1"/>
    <col min="6658" max="6658" width="19.7109375" style="501" customWidth="1"/>
    <col min="6659" max="6659" width="18.85546875" style="501" customWidth="1"/>
    <col min="6660" max="6660" width="15" style="501" customWidth="1"/>
    <col min="6661" max="6661" width="19.7109375" style="501" customWidth="1"/>
    <col min="6662" max="6662" width="13.28515625" style="501" customWidth="1"/>
    <col min="6663" max="6663" width="11.7109375" style="501" bestFit="1" customWidth="1"/>
    <col min="6664" max="6664" width="15.42578125" style="501" bestFit="1" customWidth="1"/>
    <col min="6665" max="6908" width="9.140625" style="501"/>
    <col min="6909" max="6909" width="9.7109375" style="501" customWidth="1"/>
    <col min="6910" max="6910" width="96.28515625" style="501" customWidth="1"/>
    <col min="6911" max="6911" width="8.42578125" style="501" customWidth="1"/>
    <col min="6912" max="6912" width="10.140625" style="501" bestFit="1" customWidth="1"/>
    <col min="6913" max="6913" width="15" style="501" customWidth="1"/>
    <col min="6914" max="6914" width="19.7109375" style="501" customWidth="1"/>
    <col min="6915" max="6915" width="18.85546875" style="501" customWidth="1"/>
    <col min="6916" max="6916" width="15" style="501" customWidth="1"/>
    <col min="6917" max="6917" width="19.7109375" style="501" customWidth="1"/>
    <col min="6918" max="6918" width="13.28515625" style="501" customWidth="1"/>
    <col min="6919" max="6919" width="11.7109375" style="501" bestFit="1" customWidth="1"/>
    <col min="6920" max="6920" width="15.42578125" style="501" bestFit="1" customWidth="1"/>
    <col min="6921" max="7164" width="9.140625" style="501"/>
    <col min="7165" max="7165" width="9.7109375" style="501" customWidth="1"/>
    <col min="7166" max="7166" width="96.28515625" style="501" customWidth="1"/>
    <col min="7167" max="7167" width="8.42578125" style="501" customWidth="1"/>
    <col min="7168" max="7168" width="10.140625" style="501" bestFit="1" customWidth="1"/>
    <col min="7169" max="7169" width="15" style="501" customWidth="1"/>
    <col min="7170" max="7170" width="19.7109375" style="501" customWidth="1"/>
    <col min="7171" max="7171" width="18.85546875" style="501" customWidth="1"/>
    <col min="7172" max="7172" width="15" style="501" customWidth="1"/>
    <col min="7173" max="7173" width="19.7109375" style="501" customWidth="1"/>
    <col min="7174" max="7174" width="13.28515625" style="501" customWidth="1"/>
    <col min="7175" max="7175" width="11.7109375" style="501" bestFit="1" customWidth="1"/>
    <col min="7176" max="7176" width="15.42578125" style="501" bestFit="1" customWidth="1"/>
    <col min="7177" max="7420" width="9.140625" style="501"/>
    <col min="7421" max="7421" width="9.7109375" style="501" customWidth="1"/>
    <col min="7422" max="7422" width="96.28515625" style="501" customWidth="1"/>
    <col min="7423" max="7423" width="8.42578125" style="501" customWidth="1"/>
    <col min="7424" max="7424" width="10.140625" style="501" bestFit="1" customWidth="1"/>
    <col min="7425" max="7425" width="15" style="501" customWidth="1"/>
    <col min="7426" max="7426" width="19.7109375" style="501" customWidth="1"/>
    <col min="7427" max="7427" width="18.85546875" style="501" customWidth="1"/>
    <col min="7428" max="7428" width="15" style="501" customWidth="1"/>
    <col min="7429" max="7429" width="19.7109375" style="501" customWidth="1"/>
    <col min="7430" max="7430" width="13.28515625" style="501" customWidth="1"/>
    <col min="7431" max="7431" width="11.7109375" style="501" bestFit="1" customWidth="1"/>
    <col min="7432" max="7432" width="15.42578125" style="501" bestFit="1" customWidth="1"/>
    <col min="7433" max="7676" width="9.140625" style="501"/>
    <col min="7677" max="7677" width="9.7109375" style="501" customWidth="1"/>
    <col min="7678" max="7678" width="96.28515625" style="501" customWidth="1"/>
    <col min="7679" max="7679" width="8.42578125" style="501" customWidth="1"/>
    <col min="7680" max="7680" width="10.140625" style="501" bestFit="1" customWidth="1"/>
    <col min="7681" max="7681" width="15" style="501" customWidth="1"/>
    <col min="7682" max="7682" width="19.7109375" style="501" customWidth="1"/>
    <col min="7683" max="7683" width="18.85546875" style="501" customWidth="1"/>
    <col min="7684" max="7684" width="15" style="501" customWidth="1"/>
    <col min="7685" max="7685" width="19.7109375" style="501" customWidth="1"/>
    <col min="7686" max="7686" width="13.28515625" style="501" customWidth="1"/>
    <col min="7687" max="7687" width="11.7109375" style="501" bestFit="1" customWidth="1"/>
    <col min="7688" max="7688" width="15.42578125" style="501" bestFit="1" customWidth="1"/>
    <col min="7689" max="7932" width="9.140625" style="501"/>
    <col min="7933" max="7933" width="9.7109375" style="501" customWidth="1"/>
    <col min="7934" max="7934" width="96.28515625" style="501" customWidth="1"/>
    <col min="7935" max="7935" width="8.42578125" style="501" customWidth="1"/>
    <col min="7936" max="7936" width="10.140625" style="501" bestFit="1" customWidth="1"/>
    <col min="7937" max="7937" width="15" style="501" customWidth="1"/>
    <col min="7938" max="7938" width="19.7109375" style="501" customWidth="1"/>
    <col min="7939" max="7939" width="18.85546875" style="501" customWidth="1"/>
    <col min="7940" max="7940" width="15" style="501" customWidth="1"/>
    <col min="7941" max="7941" width="19.7109375" style="501" customWidth="1"/>
    <col min="7942" max="7942" width="13.28515625" style="501" customWidth="1"/>
    <col min="7943" max="7943" width="11.7109375" style="501" bestFit="1" customWidth="1"/>
    <col min="7944" max="7944" width="15.42578125" style="501" bestFit="1" customWidth="1"/>
    <col min="7945" max="8188" width="9.140625" style="501"/>
    <col min="8189" max="8189" width="9.7109375" style="501" customWidth="1"/>
    <col min="8190" max="8190" width="96.28515625" style="501" customWidth="1"/>
    <col min="8191" max="8191" width="8.42578125" style="501" customWidth="1"/>
    <col min="8192" max="8192" width="10.140625" style="501" bestFit="1" customWidth="1"/>
    <col min="8193" max="8193" width="15" style="501" customWidth="1"/>
    <col min="8194" max="8194" width="19.7109375" style="501" customWidth="1"/>
    <col min="8195" max="8195" width="18.85546875" style="501" customWidth="1"/>
    <col min="8196" max="8196" width="15" style="501" customWidth="1"/>
    <col min="8197" max="8197" width="19.7109375" style="501" customWidth="1"/>
    <col min="8198" max="8198" width="13.28515625" style="501" customWidth="1"/>
    <col min="8199" max="8199" width="11.7109375" style="501" bestFit="1" customWidth="1"/>
    <col min="8200" max="8200" width="15.42578125" style="501" bestFit="1" customWidth="1"/>
    <col min="8201" max="8444" width="9.140625" style="501"/>
    <col min="8445" max="8445" width="9.7109375" style="501" customWidth="1"/>
    <col min="8446" max="8446" width="96.28515625" style="501" customWidth="1"/>
    <col min="8447" max="8447" width="8.42578125" style="501" customWidth="1"/>
    <col min="8448" max="8448" width="10.140625" style="501" bestFit="1" customWidth="1"/>
    <col min="8449" max="8449" width="15" style="501" customWidth="1"/>
    <col min="8450" max="8450" width="19.7109375" style="501" customWidth="1"/>
    <col min="8451" max="8451" width="18.85546875" style="501" customWidth="1"/>
    <col min="8452" max="8452" width="15" style="501" customWidth="1"/>
    <col min="8453" max="8453" width="19.7109375" style="501" customWidth="1"/>
    <col min="8454" max="8454" width="13.28515625" style="501" customWidth="1"/>
    <col min="8455" max="8455" width="11.7109375" style="501" bestFit="1" customWidth="1"/>
    <col min="8456" max="8456" width="15.42578125" style="501" bestFit="1" customWidth="1"/>
    <col min="8457" max="8700" width="9.140625" style="501"/>
    <col min="8701" max="8701" width="9.7109375" style="501" customWidth="1"/>
    <col min="8702" max="8702" width="96.28515625" style="501" customWidth="1"/>
    <col min="8703" max="8703" width="8.42578125" style="501" customWidth="1"/>
    <col min="8704" max="8704" width="10.140625" style="501" bestFit="1" customWidth="1"/>
    <col min="8705" max="8705" width="15" style="501" customWidth="1"/>
    <col min="8706" max="8706" width="19.7109375" style="501" customWidth="1"/>
    <col min="8707" max="8707" width="18.85546875" style="501" customWidth="1"/>
    <col min="8708" max="8708" width="15" style="501" customWidth="1"/>
    <col min="8709" max="8709" width="19.7109375" style="501" customWidth="1"/>
    <col min="8710" max="8710" width="13.28515625" style="501" customWidth="1"/>
    <col min="8711" max="8711" width="11.7109375" style="501" bestFit="1" customWidth="1"/>
    <col min="8712" max="8712" width="15.42578125" style="501" bestFit="1" customWidth="1"/>
    <col min="8713" max="8956" width="9.140625" style="501"/>
    <col min="8957" max="8957" width="9.7109375" style="501" customWidth="1"/>
    <col min="8958" max="8958" width="96.28515625" style="501" customWidth="1"/>
    <col min="8959" max="8959" width="8.42578125" style="501" customWidth="1"/>
    <col min="8960" max="8960" width="10.140625" style="501" bestFit="1" customWidth="1"/>
    <col min="8961" max="8961" width="15" style="501" customWidth="1"/>
    <col min="8962" max="8962" width="19.7109375" style="501" customWidth="1"/>
    <col min="8963" max="8963" width="18.85546875" style="501" customWidth="1"/>
    <col min="8964" max="8964" width="15" style="501" customWidth="1"/>
    <col min="8965" max="8965" width="19.7109375" style="501" customWidth="1"/>
    <col min="8966" max="8966" width="13.28515625" style="501" customWidth="1"/>
    <col min="8967" max="8967" width="11.7109375" style="501" bestFit="1" customWidth="1"/>
    <col min="8968" max="8968" width="15.42578125" style="501" bestFit="1" customWidth="1"/>
    <col min="8969" max="9212" width="9.140625" style="501"/>
    <col min="9213" max="9213" width="9.7109375" style="501" customWidth="1"/>
    <col min="9214" max="9214" width="96.28515625" style="501" customWidth="1"/>
    <col min="9215" max="9215" width="8.42578125" style="501" customWidth="1"/>
    <col min="9216" max="9216" width="10.140625" style="501" bestFit="1" customWidth="1"/>
    <col min="9217" max="9217" width="15" style="501" customWidth="1"/>
    <col min="9218" max="9218" width="19.7109375" style="501" customWidth="1"/>
    <col min="9219" max="9219" width="18.85546875" style="501" customWidth="1"/>
    <col min="9220" max="9220" width="15" style="501" customWidth="1"/>
    <col min="9221" max="9221" width="19.7109375" style="501" customWidth="1"/>
    <col min="9222" max="9222" width="13.28515625" style="501" customWidth="1"/>
    <col min="9223" max="9223" width="11.7109375" style="501" bestFit="1" customWidth="1"/>
    <col min="9224" max="9224" width="15.42578125" style="501" bestFit="1" customWidth="1"/>
    <col min="9225" max="9468" width="9.140625" style="501"/>
    <col min="9469" max="9469" width="9.7109375" style="501" customWidth="1"/>
    <col min="9470" max="9470" width="96.28515625" style="501" customWidth="1"/>
    <col min="9471" max="9471" width="8.42578125" style="501" customWidth="1"/>
    <col min="9472" max="9472" width="10.140625" style="501" bestFit="1" customWidth="1"/>
    <col min="9473" max="9473" width="15" style="501" customWidth="1"/>
    <col min="9474" max="9474" width="19.7109375" style="501" customWidth="1"/>
    <col min="9475" max="9475" width="18.85546875" style="501" customWidth="1"/>
    <col min="9476" max="9476" width="15" style="501" customWidth="1"/>
    <col min="9477" max="9477" width="19.7109375" style="501" customWidth="1"/>
    <col min="9478" max="9478" width="13.28515625" style="501" customWidth="1"/>
    <col min="9479" max="9479" width="11.7109375" style="501" bestFit="1" customWidth="1"/>
    <col min="9480" max="9480" width="15.42578125" style="501" bestFit="1" customWidth="1"/>
    <col min="9481" max="9724" width="9.140625" style="501"/>
    <col min="9725" max="9725" width="9.7109375" style="501" customWidth="1"/>
    <col min="9726" max="9726" width="96.28515625" style="501" customWidth="1"/>
    <col min="9727" max="9727" width="8.42578125" style="501" customWidth="1"/>
    <col min="9728" max="9728" width="10.140625" style="501" bestFit="1" customWidth="1"/>
    <col min="9729" max="9729" width="15" style="501" customWidth="1"/>
    <col min="9730" max="9730" width="19.7109375" style="501" customWidth="1"/>
    <col min="9731" max="9731" width="18.85546875" style="501" customWidth="1"/>
    <col min="9732" max="9732" width="15" style="501" customWidth="1"/>
    <col min="9733" max="9733" width="19.7109375" style="501" customWidth="1"/>
    <col min="9734" max="9734" width="13.28515625" style="501" customWidth="1"/>
    <col min="9735" max="9735" width="11.7109375" style="501" bestFit="1" customWidth="1"/>
    <col min="9736" max="9736" width="15.42578125" style="501" bestFit="1" customWidth="1"/>
    <col min="9737" max="9980" width="9.140625" style="501"/>
    <col min="9981" max="9981" width="9.7109375" style="501" customWidth="1"/>
    <col min="9982" max="9982" width="96.28515625" style="501" customWidth="1"/>
    <col min="9983" max="9983" width="8.42578125" style="501" customWidth="1"/>
    <col min="9984" max="9984" width="10.140625" style="501" bestFit="1" customWidth="1"/>
    <col min="9985" max="9985" width="15" style="501" customWidth="1"/>
    <col min="9986" max="9986" width="19.7109375" style="501" customWidth="1"/>
    <col min="9987" max="9987" width="18.85546875" style="501" customWidth="1"/>
    <col min="9988" max="9988" width="15" style="501" customWidth="1"/>
    <col min="9989" max="9989" width="19.7109375" style="501" customWidth="1"/>
    <col min="9990" max="9990" width="13.28515625" style="501" customWidth="1"/>
    <col min="9991" max="9991" width="11.7109375" style="501" bestFit="1" customWidth="1"/>
    <col min="9992" max="9992" width="15.42578125" style="501" bestFit="1" customWidth="1"/>
    <col min="9993" max="10236" width="9.140625" style="501"/>
    <col min="10237" max="10237" width="9.7109375" style="501" customWidth="1"/>
    <col min="10238" max="10238" width="96.28515625" style="501" customWidth="1"/>
    <col min="10239" max="10239" width="8.42578125" style="501" customWidth="1"/>
    <col min="10240" max="10240" width="10.140625" style="501" bestFit="1" customWidth="1"/>
    <col min="10241" max="10241" width="15" style="501" customWidth="1"/>
    <col min="10242" max="10242" width="19.7109375" style="501" customWidth="1"/>
    <col min="10243" max="10243" width="18.85546875" style="501" customWidth="1"/>
    <col min="10244" max="10244" width="15" style="501" customWidth="1"/>
    <col min="10245" max="10245" width="19.7109375" style="501" customWidth="1"/>
    <col min="10246" max="10246" width="13.28515625" style="501" customWidth="1"/>
    <col min="10247" max="10247" width="11.7109375" style="501" bestFit="1" customWidth="1"/>
    <col min="10248" max="10248" width="15.42578125" style="501" bestFit="1" customWidth="1"/>
    <col min="10249" max="10492" width="9.140625" style="501"/>
    <col min="10493" max="10493" width="9.7109375" style="501" customWidth="1"/>
    <col min="10494" max="10494" width="96.28515625" style="501" customWidth="1"/>
    <col min="10495" max="10495" width="8.42578125" style="501" customWidth="1"/>
    <col min="10496" max="10496" width="10.140625" style="501" bestFit="1" customWidth="1"/>
    <col min="10497" max="10497" width="15" style="501" customWidth="1"/>
    <col min="10498" max="10498" width="19.7109375" style="501" customWidth="1"/>
    <col min="10499" max="10499" width="18.85546875" style="501" customWidth="1"/>
    <col min="10500" max="10500" width="15" style="501" customWidth="1"/>
    <col min="10501" max="10501" width="19.7109375" style="501" customWidth="1"/>
    <col min="10502" max="10502" width="13.28515625" style="501" customWidth="1"/>
    <col min="10503" max="10503" width="11.7109375" style="501" bestFit="1" customWidth="1"/>
    <col min="10504" max="10504" width="15.42578125" style="501" bestFit="1" customWidth="1"/>
    <col min="10505" max="10748" width="9.140625" style="501"/>
    <col min="10749" max="10749" width="9.7109375" style="501" customWidth="1"/>
    <col min="10750" max="10750" width="96.28515625" style="501" customWidth="1"/>
    <col min="10751" max="10751" width="8.42578125" style="501" customWidth="1"/>
    <col min="10752" max="10752" width="10.140625" style="501" bestFit="1" customWidth="1"/>
    <col min="10753" max="10753" width="15" style="501" customWidth="1"/>
    <col min="10754" max="10754" width="19.7109375" style="501" customWidth="1"/>
    <col min="10755" max="10755" width="18.85546875" style="501" customWidth="1"/>
    <col min="10756" max="10756" width="15" style="501" customWidth="1"/>
    <col min="10757" max="10757" width="19.7109375" style="501" customWidth="1"/>
    <col min="10758" max="10758" width="13.28515625" style="501" customWidth="1"/>
    <col min="10759" max="10759" width="11.7109375" style="501" bestFit="1" customWidth="1"/>
    <col min="10760" max="10760" width="15.42578125" style="501" bestFit="1" customWidth="1"/>
    <col min="10761" max="11004" width="9.140625" style="501"/>
    <col min="11005" max="11005" width="9.7109375" style="501" customWidth="1"/>
    <col min="11006" max="11006" width="96.28515625" style="501" customWidth="1"/>
    <col min="11007" max="11007" width="8.42578125" style="501" customWidth="1"/>
    <col min="11008" max="11008" width="10.140625" style="501" bestFit="1" customWidth="1"/>
    <col min="11009" max="11009" width="15" style="501" customWidth="1"/>
    <col min="11010" max="11010" width="19.7109375" style="501" customWidth="1"/>
    <col min="11011" max="11011" width="18.85546875" style="501" customWidth="1"/>
    <col min="11012" max="11012" width="15" style="501" customWidth="1"/>
    <col min="11013" max="11013" width="19.7109375" style="501" customWidth="1"/>
    <col min="11014" max="11014" width="13.28515625" style="501" customWidth="1"/>
    <col min="11015" max="11015" width="11.7109375" style="501" bestFit="1" customWidth="1"/>
    <col min="11016" max="11016" width="15.42578125" style="501" bestFit="1" customWidth="1"/>
    <col min="11017" max="11260" width="9.140625" style="501"/>
    <col min="11261" max="11261" width="9.7109375" style="501" customWidth="1"/>
    <col min="11262" max="11262" width="96.28515625" style="501" customWidth="1"/>
    <col min="11263" max="11263" width="8.42578125" style="501" customWidth="1"/>
    <col min="11264" max="11264" width="10.140625" style="501" bestFit="1" customWidth="1"/>
    <col min="11265" max="11265" width="15" style="501" customWidth="1"/>
    <col min="11266" max="11266" width="19.7109375" style="501" customWidth="1"/>
    <col min="11267" max="11267" width="18.85546875" style="501" customWidth="1"/>
    <col min="11268" max="11268" width="15" style="501" customWidth="1"/>
    <col min="11269" max="11269" width="19.7109375" style="501" customWidth="1"/>
    <col min="11270" max="11270" width="13.28515625" style="501" customWidth="1"/>
    <col min="11271" max="11271" width="11.7109375" style="501" bestFit="1" customWidth="1"/>
    <col min="11272" max="11272" width="15.42578125" style="501" bestFit="1" customWidth="1"/>
    <col min="11273" max="11516" width="9.140625" style="501"/>
    <col min="11517" max="11517" width="9.7109375" style="501" customWidth="1"/>
    <col min="11518" max="11518" width="96.28515625" style="501" customWidth="1"/>
    <col min="11519" max="11519" width="8.42578125" style="501" customWidth="1"/>
    <col min="11520" max="11520" width="10.140625" style="501" bestFit="1" customWidth="1"/>
    <col min="11521" max="11521" width="15" style="501" customWidth="1"/>
    <col min="11522" max="11522" width="19.7109375" style="501" customWidth="1"/>
    <col min="11523" max="11523" width="18.85546875" style="501" customWidth="1"/>
    <col min="11524" max="11524" width="15" style="501" customWidth="1"/>
    <col min="11525" max="11525" width="19.7109375" style="501" customWidth="1"/>
    <col min="11526" max="11526" width="13.28515625" style="501" customWidth="1"/>
    <col min="11527" max="11527" width="11.7109375" style="501" bestFit="1" customWidth="1"/>
    <col min="11528" max="11528" width="15.42578125" style="501" bestFit="1" customWidth="1"/>
    <col min="11529" max="11772" width="9.140625" style="501"/>
    <col min="11773" max="11773" width="9.7109375" style="501" customWidth="1"/>
    <col min="11774" max="11774" width="96.28515625" style="501" customWidth="1"/>
    <col min="11775" max="11775" width="8.42578125" style="501" customWidth="1"/>
    <col min="11776" max="11776" width="10.140625" style="501" bestFit="1" customWidth="1"/>
    <col min="11777" max="11777" width="15" style="501" customWidth="1"/>
    <col min="11778" max="11778" width="19.7109375" style="501" customWidth="1"/>
    <col min="11779" max="11779" width="18.85546875" style="501" customWidth="1"/>
    <col min="11780" max="11780" width="15" style="501" customWidth="1"/>
    <col min="11781" max="11781" width="19.7109375" style="501" customWidth="1"/>
    <col min="11782" max="11782" width="13.28515625" style="501" customWidth="1"/>
    <col min="11783" max="11783" width="11.7109375" style="501" bestFit="1" customWidth="1"/>
    <col min="11784" max="11784" width="15.42578125" style="501" bestFit="1" customWidth="1"/>
    <col min="11785" max="12028" width="9.140625" style="501"/>
    <col min="12029" max="12029" width="9.7109375" style="501" customWidth="1"/>
    <col min="12030" max="12030" width="96.28515625" style="501" customWidth="1"/>
    <col min="12031" max="12031" width="8.42578125" style="501" customWidth="1"/>
    <col min="12032" max="12032" width="10.140625" style="501" bestFit="1" customWidth="1"/>
    <col min="12033" max="12033" width="15" style="501" customWidth="1"/>
    <col min="12034" max="12034" width="19.7109375" style="501" customWidth="1"/>
    <col min="12035" max="12035" width="18.85546875" style="501" customWidth="1"/>
    <col min="12036" max="12036" width="15" style="501" customWidth="1"/>
    <col min="12037" max="12037" width="19.7109375" style="501" customWidth="1"/>
    <col min="12038" max="12038" width="13.28515625" style="501" customWidth="1"/>
    <col min="12039" max="12039" width="11.7109375" style="501" bestFit="1" customWidth="1"/>
    <col min="12040" max="12040" width="15.42578125" style="501" bestFit="1" customWidth="1"/>
    <col min="12041" max="12284" width="9.140625" style="501"/>
    <col min="12285" max="12285" width="9.7109375" style="501" customWidth="1"/>
    <col min="12286" max="12286" width="96.28515625" style="501" customWidth="1"/>
    <col min="12287" max="12287" width="8.42578125" style="501" customWidth="1"/>
    <col min="12288" max="12288" width="10.140625" style="501" bestFit="1" customWidth="1"/>
    <col min="12289" max="12289" width="15" style="501" customWidth="1"/>
    <col min="12290" max="12290" width="19.7109375" style="501" customWidth="1"/>
    <col min="12291" max="12291" width="18.85546875" style="501" customWidth="1"/>
    <col min="12292" max="12292" width="15" style="501" customWidth="1"/>
    <col min="12293" max="12293" width="19.7109375" style="501" customWidth="1"/>
    <col min="12294" max="12294" width="13.28515625" style="501" customWidth="1"/>
    <col min="12295" max="12295" width="11.7109375" style="501" bestFit="1" customWidth="1"/>
    <col min="12296" max="12296" width="15.42578125" style="501" bestFit="1" customWidth="1"/>
    <col min="12297" max="12540" width="9.140625" style="501"/>
    <col min="12541" max="12541" width="9.7109375" style="501" customWidth="1"/>
    <col min="12542" max="12542" width="96.28515625" style="501" customWidth="1"/>
    <col min="12543" max="12543" width="8.42578125" style="501" customWidth="1"/>
    <col min="12544" max="12544" width="10.140625" style="501" bestFit="1" customWidth="1"/>
    <col min="12545" max="12545" width="15" style="501" customWidth="1"/>
    <col min="12546" max="12546" width="19.7109375" style="501" customWidth="1"/>
    <col min="12547" max="12547" width="18.85546875" style="501" customWidth="1"/>
    <col min="12548" max="12548" width="15" style="501" customWidth="1"/>
    <col min="12549" max="12549" width="19.7109375" style="501" customWidth="1"/>
    <col min="12550" max="12550" width="13.28515625" style="501" customWidth="1"/>
    <col min="12551" max="12551" width="11.7109375" style="501" bestFit="1" customWidth="1"/>
    <col min="12552" max="12552" width="15.42578125" style="501" bestFit="1" customWidth="1"/>
    <col min="12553" max="12796" width="9.140625" style="501"/>
    <col min="12797" max="12797" width="9.7109375" style="501" customWidth="1"/>
    <col min="12798" max="12798" width="96.28515625" style="501" customWidth="1"/>
    <col min="12799" max="12799" width="8.42578125" style="501" customWidth="1"/>
    <col min="12800" max="12800" width="10.140625" style="501" bestFit="1" customWidth="1"/>
    <col min="12801" max="12801" width="15" style="501" customWidth="1"/>
    <col min="12802" max="12802" width="19.7109375" style="501" customWidth="1"/>
    <col min="12803" max="12803" width="18.85546875" style="501" customWidth="1"/>
    <col min="12804" max="12804" width="15" style="501" customWidth="1"/>
    <col min="12805" max="12805" width="19.7109375" style="501" customWidth="1"/>
    <col min="12806" max="12806" width="13.28515625" style="501" customWidth="1"/>
    <col min="12807" max="12807" width="11.7109375" style="501" bestFit="1" customWidth="1"/>
    <col min="12808" max="12808" width="15.42578125" style="501" bestFit="1" customWidth="1"/>
    <col min="12809" max="13052" width="9.140625" style="501"/>
    <col min="13053" max="13053" width="9.7109375" style="501" customWidth="1"/>
    <col min="13054" max="13054" width="96.28515625" style="501" customWidth="1"/>
    <col min="13055" max="13055" width="8.42578125" style="501" customWidth="1"/>
    <col min="13056" max="13056" width="10.140625" style="501" bestFit="1" customWidth="1"/>
    <col min="13057" max="13057" width="15" style="501" customWidth="1"/>
    <col min="13058" max="13058" width="19.7109375" style="501" customWidth="1"/>
    <col min="13059" max="13059" width="18.85546875" style="501" customWidth="1"/>
    <col min="13060" max="13060" width="15" style="501" customWidth="1"/>
    <col min="13061" max="13061" width="19.7109375" style="501" customWidth="1"/>
    <col min="13062" max="13062" width="13.28515625" style="501" customWidth="1"/>
    <col min="13063" max="13063" width="11.7109375" style="501" bestFit="1" customWidth="1"/>
    <col min="13064" max="13064" width="15.42578125" style="501" bestFit="1" customWidth="1"/>
    <col min="13065" max="13308" width="9.140625" style="501"/>
    <col min="13309" max="13309" width="9.7109375" style="501" customWidth="1"/>
    <col min="13310" max="13310" width="96.28515625" style="501" customWidth="1"/>
    <col min="13311" max="13311" width="8.42578125" style="501" customWidth="1"/>
    <col min="13312" max="13312" width="10.140625" style="501" bestFit="1" customWidth="1"/>
    <col min="13313" max="13313" width="15" style="501" customWidth="1"/>
    <col min="13314" max="13314" width="19.7109375" style="501" customWidth="1"/>
    <col min="13315" max="13315" width="18.85546875" style="501" customWidth="1"/>
    <col min="13316" max="13316" width="15" style="501" customWidth="1"/>
    <col min="13317" max="13317" width="19.7109375" style="501" customWidth="1"/>
    <col min="13318" max="13318" width="13.28515625" style="501" customWidth="1"/>
    <col min="13319" max="13319" width="11.7109375" style="501" bestFit="1" customWidth="1"/>
    <col min="13320" max="13320" width="15.42578125" style="501" bestFit="1" customWidth="1"/>
    <col min="13321" max="13564" width="9.140625" style="501"/>
    <col min="13565" max="13565" width="9.7109375" style="501" customWidth="1"/>
    <col min="13566" max="13566" width="96.28515625" style="501" customWidth="1"/>
    <col min="13567" max="13567" width="8.42578125" style="501" customWidth="1"/>
    <col min="13568" max="13568" width="10.140625" style="501" bestFit="1" customWidth="1"/>
    <col min="13569" max="13569" width="15" style="501" customWidth="1"/>
    <col min="13570" max="13570" width="19.7109375" style="501" customWidth="1"/>
    <col min="13571" max="13571" width="18.85546875" style="501" customWidth="1"/>
    <col min="13572" max="13572" width="15" style="501" customWidth="1"/>
    <col min="13573" max="13573" width="19.7109375" style="501" customWidth="1"/>
    <col min="13574" max="13574" width="13.28515625" style="501" customWidth="1"/>
    <col min="13575" max="13575" width="11.7109375" style="501" bestFit="1" customWidth="1"/>
    <col min="13576" max="13576" width="15.42578125" style="501" bestFit="1" customWidth="1"/>
    <col min="13577" max="13820" width="9.140625" style="501"/>
    <col min="13821" max="13821" width="9.7109375" style="501" customWidth="1"/>
    <col min="13822" max="13822" width="96.28515625" style="501" customWidth="1"/>
    <col min="13823" max="13823" width="8.42578125" style="501" customWidth="1"/>
    <col min="13824" max="13824" width="10.140625" style="501" bestFit="1" customWidth="1"/>
    <col min="13825" max="13825" width="15" style="501" customWidth="1"/>
    <col min="13826" max="13826" width="19.7109375" style="501" customWidth="1"/>
    <col min="13827" max="13827" width="18.85546875" style="501" customWidth="1"/>
    <col min="13828" max="13828" width="15" style="501" customWidth="1"/>
    <col min="13829" max="13829" width="19.7109375" style="501" customWidth="1"/>
    <col min="13830" max="13830" width="13.28515625" style="501" customWidth="1"/>
    <col min="13831" max="13831" width="11.7109375" style="501" bestFit="1" customWidth="1"/>
    <col min="13832" max="13832" width="15.42578125" style="501" bestFit="1" customWidth="1"/>
    <col min="13833" max="14076" width="9.140625" style="501"/>
    <col min="14077" max="14077" width="9.7109375" style="501" customWidth="1"/>
    <col min="14078" max="14078" width="96.28515625" style="501" customWidth="1"/>
    <col min="14079" max="14079" width="8.42578125" style="501" customWidth="1"/>
    <col min="14080" max="14080" width="10.140625" style="501" bestFit="1" customWidth="1"/>
    <col min="14081" max="14081" width="15" style="501" customWidth="1"/>
    <col min="14082" max="14082" width="19.7109375" style="501" customWidth="1"/>
    <col min="14083" max="14083" width="18.85546875" style="501" customWidth="1"/>
    <col min="14084" max="14084" width="15" style="501" customWidth="1"/>
    <col min="14085" max="14085" width="19.7109375" style="501" customWidth="1"/>
    <col min="14086" max="14086" width="13.28515625" style="501" customWidth="1"/>
    <col min="14087" max="14087" width="11.7109375" style="501" bestFit="1" customWidth="1"/>
    <col min="14088" max="14088" width="15.42578125" style="501" bestFit="1" customWidth="1"/>
    <col min="14089" max="14332" width="9.140625" style="501"/>
    <col min="14333" max="14333" width="9.7109375" style="501" customWidth="1"/>
    <col min="14334" max="14334" width="96.28515625" style="501" customWidth="1"/>
    <col min="14335" max="14335" width="8.42578125" style="501" customWidth="1"/>
    <col min="14336" max="14336" width="10.140625" style="501" bestFit="1" customWidth="1"/>
    <col min="14337" max="14337" width="15" style="501" customWidth="1"/>
    <col min="14338" max="14338" width="19.7109375" style="501" customWidth="1"/>
    <col min="14339" max="14339" width="18.85546875" style="501" customWidth="1"/>
    <col min="14340" max="14340" width="15" style="501" customWidth="1"/>
    <col min="14341" max="14341" width="19.7109375" style="501" customWidth="1"/>
    <col min="14342" max="14342" width="13.28515625" style="501" customWidth="1"/>
    <col min="14343" max="14343" width="11.7109375" style="501" bestFit="1" customWidth="1"/>
    <col min="14344" max="14344" width="15.42578125" style="501" bestFit="1" customWidth="1"/>
    <col min="14345" max="14588" width="9.140625" style="501"/>
    <col min="14589" max="14589" width="9.7109375" style="501" customWidth="1"/>
    <col min="14590" max="14590" width="96.28515625" style="501" customWidth="1"/>
    <col min="14591" max="14591" width="8.42578125" style="501" customWidth="1"/>
    <col min="14592" max="14592" width="10.140625" style="501" bestFit="1" customWidth="1"/>
    <col min="14593" max="14593" width="15" style="501" customWidth="1"/>
    <col min="14594" max="14594" width="19.7109375" style="501" customWidth="1"/>
    <col min="14595" max="14595" width="18.85546875" style="501" customWidth="1"/>
    <col min="14596" max="14596" width="15" style="501" customWidth="1"/>
    <col min="14597" max="14597" width="19.7109375" style="501" customWidth="1"/>
    <col min="14598" max="14598" width="13.28515625" style="501" customWidth="1"/>
    <col min="14599" max="14599" width="11.7109375" style="501" bestFit="1" customWidth="1"/>
    <col min="14600" max="14600" width="15.42578125" style="501" bestFit="1" customWidth="1"/>
    <col min="14601" max="14844" width="9.140625" style="501"/>
    <col min="14845" max="14845" width="9.7109375" style="501" customWidth="1"/>
    <col min="14846" max="14846" width="96.28515625" style="501" customWidth="1"/>
    <col min="14847" max="14847" width="8.42578125" style="501" customWidth="1"/>
    <col min="14848" max="14848" width="10.140625" style="501" bestFit="1" customWidth="1"/>
    <col min="14849" max="14849" width="15" style="501" customWidth="1"/>
    <col min="14850" max="14850" width="19.7109375" style="501" customWidth="1"/>
    <col min="14851" max="14851" width="18.85546875" style="501" customWidth="1"/>
    <col min="14852" max="14852" width="15" style="501" customWidth="1"/>
    <col min="14853" max="14853" width="19.7109375" style="501" customWidth="1"/>
    <col min="14854" max="14854" width="13.28515625" style="501" customWidth="1"/>
    <col min="14855" max="14855" width="11.7109375" style="501" bestFit="1" customWidth="1"/>
    <col min="14856" max="14856" width="15.42578125" style="501" bestFit="1" customWidth="1"/>
    <col min="14857" max="15100" width="9.140625" style="501"/>
    <col min="15101" max="15101" width="9.7109375" style="501" customWidth="1"/>
    <col min="15102" max="15102" width="96.28515625" style="501" customWidth="1"/>
    <col min="15103" max="15103" width="8.42578125" style="501" customWidth="1"/>
    <col min="15104" max="15104" width="10.140625" style="501" bestFit="1" customWidth="1"/>
    <col min="15105" max="15105" width="15" style="501" customWidth="1"/>
    <col min="15106" max="15106" width="19.7109375" style="501" customWidth="1"/>
    <col min="15107" max="15107" width="18.85546875" style="501" customWidth="1"/>
    <col min="15108" max="15108" width="15" style="501" customWidth="1"/>
    <col min="15109" max="15109" width="19.7109375" style="501" customWidth="1"/>
    <col min="15110" max="15110" width="13.28515625" style="501" customWidth="1"/>
    <col min="15111" max="15111" width="11.7109375" style="501" bestFit="1" customWidth="1"/>
    <col min="15112" max="15112" width="15.42578125" style="501" bestFit="1" customWidth="1"/>
    <col min="15113" max="15356" width="9.140625" style="501"/>
    <col min="15357" max="15357" width="9.7109375" style="501" customWidth="1"/>
    <col min="15358" max="15358" width="96.28515625" style="501" customWidth="1"/>
    <col min="15359" max="15359" width="8.42578125" style="501" customWidth="1"/>
    <col min="15360" max="15360" width="10.140625" style="501" bestFit="1" customWidth="1"/>
    <col min="15361" max="15361" width="15" style="501" customWidth="1"/>
    <col min="15362" max="15362" width="19.7109375" style="501" customWidth="1"/>
    <col min="15363" max="15363" width="18.85546875" style="501" customWidth="1"/>
    <col min="15364" max="15364" width="15" style="501" customWidth="1"/>
    <col min="15365" max="15365" width="19.7109375" style="501" customWidth="1"/>
    <col min="15366" max="15366" width="13.28515625" style="501" customWidth="1"/>
    <col min="15367" max="15367" width="11.7109375" style="501" bestFit="1" customWidth="1"/>
    <col min="15368" max="15368" width="15.42578125" style="501" bestFit="1" customWidth="1"/>
    <col min="15369" max="15612" width="9.140625" style="501"/>
    <col min="15613" max="15613" width="9.7109375" style="501" customWidth="1"/>
    <col min="15614" max="15614" width="96.28515625" style="501" customWidth="1"/>
    <col min="15615" max="15615" width="8.42578125" style="501" customWidth="1"/>
    <col min="15616" max="15616" width="10.140625" style="501" bestFit="1" customWidth="1"/>
    <col min="15617" max="15617" width="15" style="501" customWidth="1"/>
    <col min="15618" max="15618" width="19.7109375" style="501" customWidth="1"/>
    <col min="15619" max="15619" width="18.85546875" style="501" customWidth="1"/>
    <col min="15620" max="15620" width="15" style="501" customWidth="1"/>
    <col min="15621" max="15621" width="19.7109375" style="501" customWidth="1"/>
    <col min="15622" max="15622" width="13.28515625" style="501" customWidth="1"/>
    <col min="15623" max="15623" width="11.7109375" style="501" bestFit="1" customWidth="1"/>
    <col min="15624" max="15624" width="15.42578125" style="501" bestFit="1" customWidth="1"/>
    <col min="15625" max="15868" width="9.140625" style="501"/>
    <col min="15869" max="15869" width="9.7109375" style="501" customWidth="1"/>
    <col min="15870" max="15870" width="96.28515625" style="501" customWidth="1"/>
    <col min="15871" max="15871" width="8.42578125" style="501" customWidth="1"/>
    <col min="15872" max="15872" width="10.140625" style="501" bestFit="1" customWidth="1"/>
    <col min="15873" max="15873" width="15" style="501" customWidth="1"/>
    <col min="15874" max="15874" width="19.7109375" style="501" customWidth="1"/>
    <col min="15875" max="15875" width="18.85546875" style="501" customWidth="1"/>
    <col min="15876" max="15876" width="15" style="501" customWidth="1"/>
    <col min="15877" max="15877" width="19.7109375" style="501" customWidth="1"/>
    <col min="15878" max="15878" width="13.28515625" style="501" customWidth="1"/>
    <col min="15879" max="15879" width="11.7109375" style="501" bestFit="1" customWidth="1"/>
    <col min="15880" max="15880" width="15.42578125" style="501" bestFit="1" customWidth="1"/>
    <col min="15881" max="16124" width="9.140625" style="501"/>
    <col min="16125" max="16125" width="9.7109375" style="501" customWidth="1"/>
    <col min="16126" max="16126" width="96.28515625" style="501" customWidth="1"/>
    <col min="16127" max="16127" width="8.42578125" style="501" customWidth="1"/>
    <col min="16128" max="16128" width="10.140625" style="501" bestFit="1" customWidth="1"/>
    <col min="16129" max="16129" width="15" style="501" customWidth="1"/>
    <col min="16130" max="16130" width="19.7109375" style="501" customWidth="1"/>
    <col min="16131" max="16131" width="18.85546875" style="501" customWidth="1"/>
    <col min="16132" max="16132" width="15" style="501" customWidth="1"/>
    <col min="16133" max="16133" width="19.7109375" style="501" customWidth="1"/>
    <col min="16134" max="16134" width="13.28515625" style="501" customWidth="1"/>
    <col min="16135" max="16135" width="11.7109375" style="501" bestFit="1" customWidth="1"/>
    <col min="16136" max="16136" width="15.42578125" style="501" bestFit="1" customWidth="1"/>
    <col min="16137" max="16384" width="9.140625" style="501"/>
  </cols>
  <sheetData>
    <row r="1" spans="1:7" ht="10.5" customHeight="1">
      <c r="B1" s="500"/>
    </row>
    <row r="2" spans="1:7" ht="21">
      <c r="A2" s="505"/>
      <c r="B2" s="506" t="s">
        <v>1389</v>
      </c>
      <c r="F2" s="576"/>
    </row>
    <row r="3" spans="1:7" ht="10.5" customHeight="1">
      <c r="A3" s="507"/>
      <c r="C3" s="504"/>
      <c r="F3" s="508"/>
    </row>
    <row r="4" spans="1:7" s="511" customFormat="1" ht="22.95" customHeight="1">
      <c r="A4" s="509" t="s">
        <v>3952</v>
      </c>
      <c r="B4" s="509" t="s">
        <v>3953</v>
      </c>
      <c r="C4" s="846" t="s">
        <v>3954</v>
      </c>
      <c r="D4" s="847"/>
      <c r="E4" s="510" t="s">
        <v>3955</v>
      </c>
      <c r="F4" s="510" t="s">
        <v>3956</v>
      </c>
      <c r="G4" s="509" t="s">
        <v>3957</v>
      </c>
    </row>
    <row r="5" spans="1:7" s="511" customFormat="1" ht="148.5" customHeight="1">
      <c r="A5" s="512" t="s">
        <v>3617</v>
      </c>
      <c r="B5" s="513" t="s">
        <v>4212</v>
      </c>
      <c r="C5" s="514">
        <v>2</v>
      </c>
      <c r="D5" s="515" t="s">
        <v>2686</v>
      </c>
      <c r="E5" s="516"/>
      <c r="F5" s="517">
        <f>C5*E5</f>
        <v>0</v>
      </c>
      <c r="G5" s="518"/>
    </row>
    <row r="6" spans="1:7" s="511" customFormat="1" ht="161.25" customHeight="1">
      <c r="A6" s="512" t="s">
        <v>4213</v>
      </c>
      <c r="B6" s="519" t="s">
        <v>4214</v>
      </c>
      <c r="C6" s="514">
        <v>4</v>
      </c>
      <c r="D6" s="515" t="s">
        <v>282</v>
      </c>
      <c r="E6" s="516"/>
      <c r="F6" s="517">
        <f>C6*E6</f>
        <v>0</v>
      </c>
      <c r="G6" s="518"/>
    </row>
    <row r="7" spans="1:7" s="511" customFormat="1" ht="99.75" customHeight="1">
      <c r="A7" s="512" t="s">
        <v>4215</v>
      </c>
      <c r="B7" s="579" t="s">
        <v>3962</v>
      </c>
      <c r="C7" s="514">
        <v>1</v>
      </c>
      <c r="D7" s="515" t="s">
        <v>2686</v>
      </c>
      <c r="E7" s="516"/>
      <c r="F7" s="517">
        <f t="shared" ref="F7:F41" si="0">C7*E7</f>
        <v>0</v>
      </c>
      <c r="G7" s="518"/>
    </row>
    <row r="8" spans="1:7" s="511" customFormat="1" ht="53.25" customHeight="1">
      <c r="A8" s="512" t="s">
        <v>4216</v>
      </c>
      <c r="B8" s="521" t="s">
        <v>4217</v>
      </c>
      <c r="C8" s="514">
        <v>2</v>
      </c>
      <c r="D8" s="515" t="s">
        <v>2733</v>
      </c>
      <c r="E8" s="516"/>
      <c r="F8" s="517">
        <f t="shared" si="0"/>
        <v>0</v>
      </c>
      <c r="G8" s="518"/>
    </row>
    <row r="9" spans="1:7" s="511" customFormat="1" ht="129" customHeight="1">
      <c r="A9" s="512" t="s">
        <v>3618</v>
      </c>
      <c r="B9" s="522" t="s">
        <v>4174</v>
      </c>
      <c r="C9" s="514">
        <v>2</v>
      </c>
      <c r="D9" s="515" t="s">
        <v>2686</v>
      </c>
      <c r="E9" s="516"/>
      <c r="F9" s="517">
        <f t="shared" si="0"/>
        <v>0</v>
      </c>
      <c r="G9" s="518"/>
    </row>
    <row r="10" spans="1:7" s="511" customFormat="1" ht="74.25" customHeight="1">
      <c r="A10" s="512" t="s">
        <v>4218</v>
      </c>
      <c r="B10" s="513" t="s">
        <v>4095</v>
      </c>
      <c r="C10" s="514">
        <v>2</v>
      </c>
      <c r="D10" s="515" t="s">
        <v>2686</v>
      </c>
      <c r="E10" s="516"/>
      <c r="F10" s="517">
        <f t="shared" si="0"/>
        <v>0</v>
      </c>
      <c r="G10" s="518"/>
    </row>
    <row r="11" spans="1:7" s="511" customFormat="1" ht="283.5" customHeight="1">
      <c r="A11" s="512" t="s">
        <v>3620</v>
      </c>
      <c r="B11" s="523" t="s">
        <v>4176</v>
      </c>
      <c r="C11" s="514">
        <v>1</v>
      </c>
      <c r="D11" s="515" t="s">
        <v>2686</v>
      </c>
      <c r="E11" s="516"/>
      <c r="F11" s="517">
        <f t="shared" si="0"/>
        <v>0</v>
      </c>
      <c r="G11" s="518"/>
    </row>
    <row r="12" spans="1:7" s="511" customFormat="1" ht="93" customHeight="1">
      <c r="A12" s="512" t="s">
        <v>4219</v>
      </c>
      <c r="B12" s="520" t="s">
        <v>4098</v>
      </c>
      <c r="C12" s="514">
        <v>2</v>
      </c>
      <c r="D12" s="515" t="s">
        <v>2686</v>
      </c>
      <c r="E12" s="516"/>
      <c r="F12" s="517">
        <f t="shared" si="0"/>
        <v>0</v>
      </c>
      <c r="G12" s="518"/>
    </row>
    <row r="13" spans="1:7" s="511" customFormat="1" ht="151.5" customHeight="1">
      <c r="A13" s="596" t="s">
        <v>4220</v>
      </c>
      <c r="B13" s="513" t="s">
        <v>4221</v>
      </c>
      <c r="C13" s="514">
        <v>1</v>
      </c>
      <c r="D13" s="515" t="s">
        <v>2686</v>
      </c>
      <c r="E13" s="516"/>
      <c r="F13" s="517">
        <f t="shared" si="0"/>
        <v>0</v>
      </c>
      <c r="G13" s="518"/>
    </row>
    <row r="14" spans="1:7" s="511" customFormat="1" ht="128.25" customHeight="1">
      <c r="A14" s="512" t="s">
        <v>3622</v>
      </c>
      <c r="B14" s="513" t="s">
        <v>4222</v>
      </c>
      <c r="C14" s="514">
        <v>1</v>
      </c>
      <c r="D14" s="515" t="s">
        <v>2686</v>
      </c>
      <c r="E14" s="516"/>
      <c r="F14" s="517">
        <f t="shared" si="0"/>
        <v>0</v>
      </c>
      <c r="G14" s="518"/>
    </row>
    <row r="15" spans="1:7" s="511" customFormat="1" ht="59.25" customHeight="1">
      <c r="A15" s="512" t="s">
        <v>4223</v>
      </c>
      <c r="B15" s="521" t="s">
        <v>4179</v>
      </c>
      <c r="C15" s="514">
        <v>2</v>
      </c>
      <c r="D15" s="515" t="s">
        <v>2686</v>
      </c>
      <c r="E15" s="516"/>
      <c r="F15" s="517">
        <f t="shared" si="0"/>
        <v>0</v>
      </c>
      <c r="G15" s="518"/>
    </row>
    <row r="16" spans="1:7" s="511" customFormat="1" ht="168.75" customHeight="1">
      <c r="A16" s="512" t="s">
        <v>3623</v>
      </c>
      <c r="B16" s="593" t="s">
        <v>4180</v>
      </c>
      <c r="C16" s="514">
        <v>2</v>
      </c>
      <c r="D16" s="525" t="s">
        <v>2686</v>
      </c>
      <c r="E16" s="526"/>
      <c r="F16" s="517">
        <f t="shared" si="0"/>
        <v>0</v>
      </c>
      <c r="G16" s="518"/>
    </row>
    <row r="17" spans="1:7" s="511" customFormat="1" ht="101.25" customHeight="1">
      <c r="A17" s="512" t="s">
        <v>3624</v>
      </c>
      <c r="B17" s="513" t="s">
        <v>4181</v>
      </c>
      <c r="C17" s="514">
        <v>1</v>
      </c>
      <c r="D17" s="515" t="s">
        <v>2686</v>
      </c>
      <c r="E17" s="516"/>
      <c r="F17" s="517">
        <f t="shared" si="0"/>
        <v>0</v>
      </c>
      <c r="G17" s="514"/>
    </row>
    <row r="18" spans="1:7" s="511" customFormat="1" ht="206.25" customHeight="1">
      <c r="A18" s="512" t="s">
        <v>3626</v>
      </c>
      <c r="B18" s="524" t="s">
        <v>4182</v>
      </c>
      <c r="C18" s="514">
        <v>1</v>
      </c>
      <c r="D18" s="515" t="s">
        <v>2733</v>
      </c>
      <c r="E18" s="516"/>
      <c r="F18" s="517">
        <f t="shared" si="0"/>
        <v>0</v>
      </c>
      <c r="G18" s="518"/>
    </row>
    <row r="19" spans="1:7" s="511" customFormat="1" ht="101.25" customHeight="1">
      <c r="A19" s="512" t="s">
        <v>3628</v>
      </c>
      <c r="B19" s="594" t="s">
        <v>4183</v>
      </c>
      <c r="C19" s="514">
        <v>1</v>
      </c>
      <c r="D19" s="515" t="s">
        <v>2686</v>
      </c>
      <c r="E19" s="516"/>
      <c r="F19" s="517">
        <f>C19*E19</f>
        <v>0</v>
      </c>
      <c r="G19" s="514"/>
    </row>
    <row r="20" spans="1:7" s="511" customFormat="1" ht="173.25" customHeight="1">
      <c r="A20" s="512" t="s">
        <v>3632</v>
      </c>
      <c r="B20" s="524" t="s">
        <v>3979</v>
      </c>
      <c r="C20" s="514">
        <v>1</v>
      </c>
      <c r="D20" s="515" t="s">
        <v>2686</v>
      </c>
      <c r="E20" s="516"/>
      <c r="F20" s="517">
        <f t="shared" ref="F20:F21" si="1">C20*E20</f>
        <v>0</v>
      </c>
      <c r="G20" s="518"/>
    </row>
    <row r="21" spans="1:7" s="511" customFormat="1" ht="100.5" customHeight="1">
      <c r="A21" s="512" t="s">
        <v>3635</v>
      </c>
      <c r="B21" s="528" t="s">
        <v>3980</v>
      </c>
      <c r="C21" s="514">
        <v>2</v>
      </c>
      <c r="D21" s="515" t="s">
        <v>2686</v>
      </c>
      <c r="E21" s="516"/>
      <c r="F21" s="517">
        <f t="shared" si="1"/>
        <v>0</v>
      </c>
      <c r="G21" s="514"/>
    </row>
    <row r="22" spans="1:7" s="511" customFormat="1" ht="101.25" customHeight="1">
      <c r="A22" s="512" t="s">
        <v>4224</v>
      </c>
      <c r="B22" s="513" t="s">
        <v>4225</v>
      </c>
      <c r="C22" s="514">
        <v>2</v>
      </c>
      <c r="D22" s="515" t="s">
        <v>2686</v>
      </c>
      <c r="E22" s="516"/>
      <c r="F22" s="517">
        <f>C22*E22</f>
        <v>0</v>
      </c>
      <c r="G22" s="518"/>
    </row>
    <row r="23" spans="1:7" s="511" customFormat="1" ht="176.25" customHeight="1">
      <c r="A23" s="512" t="s">
        <v>4226</v>
      </c>
      <c r="B23" s="520" t="s">
        <v>4227</v>
      </c>
      <c r="C23" s="514">
        <v>2</v>
      </c>
      <c r="D23" s="515" t="s">
        <v>2686</v>
      </c>
      <c r="E23" s="516"/>
      <c r="F23" s="517">
        <f t="shared" si="0"/>
        <v>0</v>
      </c>
      <c r="G23" s="514"/>
    </row>
    <row r="24" spans="1:7" s="511" customFormat="1" ht="104.25" customHeight="1">
      <c r="A24" s="512" t="s">
        <v>4228</v>
      </c>
      <c r="B24" s="528" t="s">
        <v>3984</v>
      </c>
      <c r="C24" s="514">
        <v>2</v>
      </c>
      <c r="D24" s="515" t="s">
        <v>2686</v>
      </c>
      <c r="E24" s="516"/>
      <c r="F24" s="517">
        <f t="shared" si="0"/>
        <v>0</v>
      </c>
      <c r="G24" s="514"/>
    </row>
    <row r="25" spans="1:7" s="511" customFormat="1" ht="106.5" customHeight="1">
      <c r="A25" s="512" t="s">
        <v>4229</v>
      </c>
      <c r="B25" s="513" t="s">
        <v>4230</v>
      </c>
      <c r="C25" s="514">
        <v>1</v>
      </c>
      <c r="D25" s="515" t="s">
        <v>2686</v>
      </c>
      <c r="E25" s="516"/>
      <c r="F25" s="517">
        <f>C25*E25</f>
        <v>0</v>
      </c>
      <c r="G25" s="514"/>
    </row>
    <row r="26" spans="1:7" s="511" customFormat="1" ht="33.75" customHeight="1">
      <c r="A26" s="512" t="s">
        <v>4231</v>
      </c>
      <c r="B26" s="524" t="s">
        <v>3988</v>
      </c>
      <c r="C26" s="514">
        <v>1</v>
      </c>
      <c r="D26" s="515" t="s">
        <v>2686</v>
      </c>
      <c r="E26" s="516"/>
      <c r="F26" s="517">
        <f t="shared" ref="F26:F36" si="2">C26*E26</f>
        <v>0</v>
      </c>
      <c r="G26" s="529"/>
    </row>
    <row r="27" spans="1:7" s="511" customFormat="1" ht="27.6" customHeight="1">
      <c r="A27" s="512" t="s">
        <v>4232</v>
      </c>
      <c r="B27" s="530" t="s">
        <v>3992</v>
      </c>
      <c r="C27" s="514">
        <v>1</v>
      </c>
      <c r="D27" s="515" t="s">
        <v>2686</v>
      </c>
      <c r="E27" s="516"/>
      <c r="F27" s="517">
        <f t="shared" si="2"/>
        <v>0</v>
      </c>
      <c r="G27" s="514"/>
    </row>
    <row r="28" spans="1:7" s="511" customFormat="1" ht="69.599999999999994" customHeight="1">
      <c r="A28" s="512" t="s">
        <v>4233</v>
      </c>
      <c r="B28" s="513" t="s">
        <v>4116</v>
      </c>
      <c r="C28" s="514">
        <v>1</v>
      </c>
      <c r="D28" s="515" t="s">
        <v>2686</v>
      </c>
      <c r="E28" s="516"/>
      <c r="F28" s="517">
        <f t="shared" si="2"/>
        <v>0</v>
      </c>
      <c r="G28" s="514"/>
    </row>
    <row r="29" spans="1:7" s="511" customFormat="1" ht="113.25" customHeight="1">
      <c r="A29" s="512" t="s">
        <v>4234</v>
      </c>
      <c r="B29" s="522" t="s">
        <v>4235</v>
      </c>
      <c r="C29" s="514">
        <v>2</v>
      </c>
      <c r="D29" s="515" t="s">
        <v>2686</v>
      </c>
      <c r="E29" s="516"/>
      <c r="F29" s="517">
        <f t="shared" si="2"/>
        <v>0</v>
      </c>
      <c r="G29" s="514"/>
    </row>
    <row r="30" spans="1:7" s="511" customFormat="1" ht="84" customHeight="1">
      <c r="A30" s="512" t="s">
        <v>4236</v>
      </c>
      <c r="B30" s="523" t="s">
        <v>4237</v>
      </c>
      <c r="C30" s="514">
        <v>2</v>
      </c>
      <c r="D30" s="515" t="s">
        <v>2686</v>
      </c>
      <c r="E30" s="516"/>
      <c r="F30" s="517">
        <f>C30*E30</f>
        <v>0</v>
      </c>
      <c r="G30" s="514"/>
    </row>
    <row r="31" spans="1:7" s="511" customFormat="1" ht="33.75" customHeight="1">
      <c r="A31" s="512" t="s">
        <v>4238</v>
      </c>
      <c r="B31" s="524" t="s">
        <v>3988</v>
      </c>
      <c r="C31" s="514">
        <v>2</v>
      </c>
      <c r="D31" s="515" t="s">
        <v>2686</v>
      </c>
      <c r="E31" s="516"/>
      <c r="F31" s="517">
        <f t="shared" ref="F31" si="3">C31*E31</f>
        <v>0</v>
      </c>
      <c r="G31" s="529"/>
    </row>
    <row r="32" spans="1:7" s="511" customFormat="1" ht="99.75" customHeight="1">
      <c r="A32" s="512" t="s">
        <v>4239</v>
      </c>
      <c r="B32" s="523" t="s">
        <v>4240</v>
      </c>
      <c r="C32" s="514">
        <v>2</v>
      </c>
      <c r="D32" s="515" t="s">
        <v>2686</v>
      </c>
      <c r="E32" s="516"/>
      <c r="F32" s="517">
        <f t="shared" si="2"/>
        <v>0</v>
      </c>
      <c r="G32" s="514"/>
    </row>
    <row r="33" spans="1:8" s="511" customFormat="1" ht="33.75" customHeight="1">
      <c r="A33" s="512" t="s">
        <v>4241</v>
      </c>
      <c r="B33" s="524" t="s">
        <v>3988</v>
      </c>
      <c r="C33" s="514">
        <v>2</v>
      </c>
      <c r="D33" s="515" t="s">
        <v>2686</v>
      </c>
      <c r="E33" s="516"/>
      <c r="F33" s="517">
        <f t="shared" si="2"/>
        <v>0</v>
      </c>
      <c r="G33" s="529"/>
    </row>
    <row r="34" spans="1:8" s="511" customFormat="1" ht="87" customHeight="1">
      <c r="A34" s="512" t="s">
        <v>4242</v>
      </c>
      <c r="B34" s="523" t="s">
        <v>4243</v>
      </c>
      <c r="C34" s="514">
        <v>4</v>
      </c>
      <c r="D34" s="515" t="s">
        <v>2686</v>
      </c>
      <c r="E34" s="516"/>
      <c r="F34" s="517">
        <f t="shared" si="2"/>
        <v>0</v>
      </c>
      <c r="G34" s="514"/>
    </row>
    <row r="35" spans="1:8" s="511" customFormat="1" ht="72" customHeight="1">
      <c r="A35" s="512" t="s">
        <v>4244</v>
      </c>
      <c r="B35" s="513" t="s">
        <v>4245</v>
      </c>
      <c r="C35" s="514">
        <v>2</v>
      </c>
      <c r="D35" s="515" t="s">
        <v>2686</v>
      </c>
      <c r="E35" s="516"/>
      <c r="F35" s="517">
        <f t="shared" si="2"/>
        <v>0</v>
      </c>
      <c r="G35" s="514"/>
    </row>
    <row r="36" spans="1:8" s="511" customFormat="1" ht="72" customHeight="1">
      <c r="A36" s="512" t="s">
        <v>4246</v>
      </c>
      <c r="B36" s="513" t="s">
        <v>4146</v>
      </c>
      <c r="C36" s="514">
        <v>1</v>
      </c>
      <c r="D36" s="515" t="s">
        <v>2686</v>
      </c>
      <c r="E36" s="516"/>
      <c r="F36" s="517">
        <f t="shared" si="2"/>
        <v>0</v>
      </c>
      <c r="G36" s="514"/>
    </row>
    <row r="37" spans="1:8" s="511" customFormat="1" ht="103.5" customHeight="1">
      <c r="A37" s="512" t="s">
        <v>4247</v>
      </c>
      <c r="B37" s="513" t="s">
        <v>4012</v>
      </c>
      <c r="C37" s="514">
        <v>1</v>
      </c>
      <c r="D37" s="515" t="s">
        <v>2686</v>
      </c>
      <c r="E37" s="516"/>
      <c r="F37" s="517">
        <f t="shared" si="0"/>
        <v>0</v>
      </c>
      <c r="G37" s="514"/>
    </row>
    <row r="38" spans="1:8" s="511" customFormat="1" ht="27" customHeight="1">
      <c r="A38" s="512" t="s">
        <v>4248</v>
      </c>
      <c r="B38" s="513" t="s">
        <v>4025</v>
      </c>
      <c r="C38" s="514">
        <v>1</v>
      </c>
      <c r="D38" s="515" t="s">
        <v>2686</v>
      </c>
      <c r="E38" s="516"/>
      <c r="F38" s="517">
        <f t="shared" si="0"/>
        <v>0</v>
      </c>
      <c r="G38" s="514"/>
    </row>
    <row r="39" spans="1:8" s="511" customFormat="1" ht="54" customHeight="1">
      <c r="A39" s="512" t="s">
        <v>4249</v>
      </c>
      <c r="B39" s="513" t="s">
        <v>4027</v>
      </c>
      <c r="C39" s="514">
        <v>1</v>
      </c>
      <c r="D39" s="515" t="s">
        <v>2733</v>
      </c>
      <c r="E39" s="516"/>
      <c r="F39" s="517">
        <f t="shared" si="0"/>
        <v>0</v>
      </c>
      <c r="G39" s="514"/>
    </row>
    <row r="40" spans="1:8" s="511" customFormat="1" ht="104.25" customHeight="1">
      <c r="A40" s="512" t="s">
        <v>4250</v>
      </c>
      <c r="B40" s="513" t="s">
        <v>4151</v>
      </c>
      <c r="C40" s="514">
        <v>1</v>
      </c>
      <c r="D40" s="515" t="s">
        <v>2733</v>
      </c>
      <c r="E40" s="516"/>
      <c r="F40" s="517">
        <f t="shared" si="0"/>
        <v>0</v>
      </c>
      <c r="G40" s="514"/>
    </row>
    <row r="41" spans="1:8" s="511" customFormat="1" ht="112.5" customHeight="1">
      <c r="A41" s="512" t="s">
        <v>4251</v>
      </c>
      <c r="B41" s="520" t="s">
        <v>4153</v>
      </c>
      <c r="C41" s="514">
        <v>1</v>
      </c>
      <c r="D41" s="515" t="s">
        <v>2733</v>
      </c>
      <c r="E41" s="516"/>
      <c r="F41" s="517">
        <f t="shared" si="0"/>
        <v>0</v>
      </c>
      <c r="G41" s="514"/>
    </row>
    <row r="42" spans="1:8" s="511" customFormat="1" ht="79.5" customHeight="1">
      <c r="A42" s="532" t="s">
        <v>4252</v>
      </c>
      <c r="B42" s="533" t="s">
        <v>4035</v>
      </c>
      <c r="C42" s="534"/>
      <c r="D42" s="535"/>
      <c r="E42" s="536"/>
      <c r="F42" s="537"/>
      <c r="G42" s="534"/>
    </row>
    <row r="43" spans="1:8" s="511" customFormat="1" ht="18" customHeight="1">
      <c r="A43" s="512" t="s">
        <v>4036</v>
      </c>
      <c r="B43" s="520" t="s">
        <v>4037</v>
      </c>
      <c r="C43" s="514">
        <v>35</v>
      </c>
      <c r="D43" s="515" t="s">
        <v>155</v>
      </c>
      <c r="E43" s="516"/>
      <c r="F43" s="517">
        <f>C43*E43</f>
        <v>0</v>
      </c>
      <c r="G43" s="514"/>
    </row>
    <row r="44" spans="1:8" s="511" customFormat="1" ht="18" customHeight="1">
      <c r="A44" s="512" t="s">
        <v>4038</v>
      </c>
      <c r="B44" s="520" t="s">
        <v>4039</v>
      </c>
      <c r="C44" s="514">
        <v>35</v>
      </c>
      <c r="D44" s="515" t="s">
        <v>155</v>
      </c>
      <c r="E44" s="516"/>
      <c r="F44" s="517">
        <f>C44*E44</f>
        <v>0</v>
      </c>
      <c r="G44" s="514"/>
    </row>
    <row r="45" spans="1:8" s="511" customFormat="1" ht="18" customHeight="1">
      <c r="A45" s="512" t="s">
        <v>4040</v>
      </c>
      <c r="B45" s="520" t="s">
        <v>4041</v>
      </c>
      <c r="C45" s="514">
        <v>1</v>
      </c>
      <c r="D45" s="515" t="s">
        <v>4042</v>
      </c>
      <c r="E45" s="516"/>
      <c r="F45" s="517">
        <f>C45*E45</f>
        <v>0</v>
      </c>
      <c r="G45" s="514"/>
    </row>
    <row r="46" spans="1:8" s="511" customFormat="1" ht="18" customHeight="1">
      <c r="A46" s="512" t="s">
        <v>4043</v>
      </c>
      <c r="B46" s="539" t="s">
        <v>4044</v>
      </c>
      <c r="C46" s="514">
        <v>1</v>
      </c>
      <c r="D46" s="515" t="s">
        <v>2686</v>
      </c>
      <c r="E46" s="516"/>
      <c r="F46" s="517">
        <f>C46*E46</f>
        <v>0</v>
      </c>
      <c r="G46" s="514"/>
    </row>
    <row r="47" spans="1:8" s="540" customFormat="1" ht="42" customHeight="1">
      <c r="A47" s="541" t="s">
        <v>4045</v>
      </c>
      <c r="B47" s="542" t="s">
        <v>4046</v>
      </c>
      <c r="C47" s="543">
        <v>1</v>
      </c>
      <c r="D47" s="544" t="s">
        <v>2686</v>
      </c>
      <c r="E47" s="516"/>
      <c r="F47" s="517">
        <f t="shared" ref="F47" si="4">E47*C47</f>
        <v>0</v>
      </c>
      <c r="G47" s="514"/>
      <c r="H47" s="511"/>
    </row>
    <row r="48" spans="1:8" s="511" customFormat="1" ht="21.9" customHeight="1">
      <c r="A48" s="597" t="s">
        <v>4253</v>
      </c>
      <c r="B48" s="554" t="s">
        <v>4064</v>
      </c>
      <c r="C48" s="555"/>
      <c r="D48" s="556"/>
      <c r="E48" s="557"/>
      <c r="F48" s="537"/>
      <c r="G48" s="537"/>
    </row>
    <row r="49" spans="1:7" s="511" customFormat="1" ht="35.25" customHeight="1">
      <c r="A49" s="512" t="s">
        <v>4036</v>
      </c>
      <c r="B49" s="520" t="s">
        <v>4159</v>
      </c>
      <c r="C49" s="514">
        <v>1</v>
      </c>
      <c r="D49" s="515" t="s">
        <v>2733</v>
      </c>
      <c r="E49" s="516"/>
      <c r="F49" s="517">
        <f t="shared" ref="F49:F63" si="5">C49*E49</f>
        <v>0</v>
      </c>
      <c r="G49" s="517"/>
    </row>
    <row r="50" spans="1:7" s="511" customFormat="1" ht="35.25" customHeight="1">
      <c r="A50" s="512" t="s">
        <v>4038</v>
      </c>
      <c r="B50" s="520" t="s">
        <v>4066</v>
      </c>
      <c r="C50" s="514">
        <v>34</v>
      </c>
      <c r="D50" s="515" t="s">
        <v>165</v>
      </c>
      <c r="E50" s="516"/>
      <c r="F50" s="517">
        <f t="shared" si="5"/>
        <v>0</v>
      </c>
      <c r="G50" s="517"/>
    </row>
    <row r="51" spans="1:7" s="511" customFormat="1" ht="21.9" customHeight="1">
      <c r="A51" s="512" t="s">
        <v>4040</v>
      </c>
      <c r="B51" s="520" t="s">
        <v>4067</v>
      </c>
      <c r="C51" s="514">
        <v>1</v>
      </c>
      <c r="D51" s="515" t="s">
        <v>2733</v>
      </c>
      <c r="E51" s="516"/>
      <c r="F51" s="517">
        <f t="shared" si="5"/>
        <v>0</v>
      </c>
      <c r="G51" s="517"/>
    </row>
    <row r="52" spans="1:7" s="511" customFormat="1" ht="37.5" customHeight="1">
      <c r="A52" s="512" t="s">
        <v>4043</v>
      </c>
      <c r="B52" s="520" t="s">
        <v>4068</v>
      </c>
      <c r="C52" s="514">
        <v>1</v>
      </c>
      <c r="D52" s="515" t="s">
        <v>2733</v>
      </c>
      <c r="E52" s="516"/>
      <c r="F52" s="517">
        <f t="shared" si="5"/>
        <v>0</v>
      </c>
      <c r="G52" s="517"/>
    </row>
    <row r="53" spans="1:7" s="511" customFormat="1" ht="30" customHeight="1">
      <c r="A53" s="512" t="s">
        <v>4045</v>
      </c>
      <c r="B53" s="520" t="s">
        <v>4069</v>
      </c>
      <c r="C53" s="514">
        <v>1</v>
      </c>
      <c r="D53" s="515" t="s">
        <v>2733</v>
      </c>
      <c r="E53" s="516"/>
      <c r="F53" s="517">
        <f t="shared" si="5"/>
        <v>0</v>
      </c>
      <c r="G53" s="517"/>
    </row>
    <row r="54" spans="1:7" s="511" customFormat="1" ht="21.9" customHeight="1">
      <c r="A54" s="512" t="s">
        <v>4054</v>
      </c>
      <c r="B54" s="520" t="s">
        <v>4070</v>
      </c>
      <c r="C54" s="514">
        <v>1</v>
      </c>
      <c r="D54" s="515" t="s">
        <v>2733</v>
      </c>
      <c r="E54" s="516"/>
      <c r="F54" s="517">
        <f t="shared" si="5"/>
        <v>0</v>
      </c>
      <c r="G54" s="517"/>
    </row>
    <row r="55" spans="1:7" s="511" customFormat="1" ht="21.9" customHeight="1">
      <c r="A55" s="512" t="s">
        <v>4056</v>
      </c>
      <c r="B55" s="520" t="s">
        <v>4071</v>
      </c>
      <c r="C55" s="514">
        <v>1</v>
      </c>
      <c r="D55" s="515" t="s">
        <v>2733</v>
      </c>
      <c r="E55" s="516"/>
      <c r="F55" s="517">
        <f t="shared" si="5"/>
        <v>0</v>
      </c>
      <c r="G55" s="517"/>
    </row>
    <row r="56" spans="1:7" s="511" customFormat="1" ht="21.9" customHeight="1">
      <c r="A56" s="512" t="s">
        <v>3474</v>
      </c>
      <c r="B56" s="520" t="s">
        <v>4072</v>
      </c>
      <c r="C56" s="514">
        <v>1</v>
      </c>
      <c r="D56" s="515" t="s">
        <v>2733</v>
      </c>
      <c r="E56" s="516"/>
      <c r="F56" s="517">
        <f t="shared" si="5"/>
        <v>0</v>
      </c>
      <c r="G56" s="517"/>
    </row>
    <row r="57" spans="1:7" s="511" customFormat="1" ht="30" customHeight="1">
      <c r="A57" s="512" t="s">
        <v>4059</v>
      </c>
      <c r="B57" s="520" t="s">
        <v>4073</v>
      </c>
      <c r="C57" s="514">
        <v>1</v>
      </c>
      <c r="D57" s="515" t="s">
        <v>2733</v>
      </c>
      <c r="E57" s="516"/>
      <c r="F57" s="517">
        <f t="shared" si="5"/>
        <v>0</v>
      </c>
      <c r="G57" s="517"/>
    </row>
    <row r="58" spans="1:7" s="511" customFormat="1" ht="21.9" customHeight="1">
      <c r="A58" s="512" t="s">
        <v>4061</v>
      </c>
      <c r="B58" s="520" t="s">
        <v>4074</v>
      </c>
      <c r="C58" s="514">
        <v>1</v>
      </c>
      <c r="D58" s="515" t="s">
        <v>2733</v>
      </c>
      <c r="E58" s="516"/>
      <c r="F58" s="517">
        <f t="shared" si="5"/>
        <v>0</v>
      </c>
      <c r="G58" s="517"/>
    </row>
    <row r="59" spans="1:7" s="511" customFormat="1" ht="21.9" customHeight="1">
      <c r="A59" s="512" t="s">
        <v>4075</v>
      </c>
      <c r="B59" s="520" t="s">
        <v>4254</v>
      </c>
      <c r="C59" s="514">
        <v>1</v>
      </c>
      <c r="D59" s="515" t="s">
        <v>2733</v>
      </c>
      <c r="E59" s="516"/>
      <c r="F59" s="517">
        <f t="shared" si="5"/>
        <v>0</v>
      </c>
      <c r="G59" s="517"/>
    </row>
    <row r="60" spans="1:7" s="511" customFormat="1" ht="21.9" customHeight="1">
      <c r="A60" s="512" t="s">
        <v>4077</v>
      </c>
      <c r="B60" s="520" t="s">
        <v>4078</v>
      </c>
      <c r="C60" s="514">
        <v>1</v>
      </c>
      <c r="D60" s="515" t="s">
        <v>2733</v>
      </c>
      <c r="E60" s="516"/>
      <c r="F60" s="517">
        <f t="shared" si="5"/>
        <v>0</v>
      </c>
      <c r="G60" s="517"/>
    </row>
    <row r="61" spans="1:7" s="511" customFormat="1" ht="45.6">
      <c r="A61" s="512" t="s">
        <v>4255</v>
      </c>
      <c r="B61" s="559" t="s">
        <v>4080</v>
      </c>
      <c r="C61" s="560">
        <v>4</v>
      </c>
      <c r="D61" s="561" t="s">
        <v>2686</v>
      </c>
      <c r="E61" s="562"/>
      <c r="F61" s="591">
        <f t="shared" si="5"/>
        <v>0</v>
      </c>
      <c r="G61" s="531"/>
    </row>
    <row r="62" spans="1:7" s="511" customFormat="1" ht="30.6">
      <c r="A62" s="512" t="s">
        <v>4256</v>
      </c>
      <c r="B62" s="520" t="s">
        <v>4163</v>
      </c>
      <c r="C62" s="560">
        <v>5</v>
      </c>
      <c r="D62" s="561" t="s">
        <v>2686</v>
      </c>
      <c r="E62" s="562"/>
      <c r="F62" s="591">
        <f t="shared" si="5"/>
        <v>0</v>
      </c>
      <c r="G62" s="531"/>
    </row>
    <row r="63" spans="1:7" s="511" customFormat="1" ht="45.6">
      <c r="A63" s="512" t="s">
        <v>4257</v>
      </c>
      <c r="B63" s="520" t="s">
        <v>4165</v>
      </c>
      <c r="C63" s="560">
        <v>1</v>
      </c>
      <c r="D63" s="561" t="s">
        <v>2686</v>
      </c>
      <c r="E63" s="562"/>
      <c r="F63" s="591">
        <f t="shared" si="5"/>
        <v>0</v>
      </c>
      <c r="G63" s="531"/>
    </row>
    <row r="64" spans="1:7" s="511" customFormat="1" ht="26.4" customHeight="1">
      <c r="A64" s="592" t="s">
        <v>4258</v>
      </c>
      <c r="B64" s="592"/>
      <c r="C64" s="564"/>
      <c r="D64" s="565"/>
      <c r="E64" s="566"/>
      <c r="F64" s="567">
        <f>SUM(F5:F63)</f>
        <v>0</v>
      </c>
      <c r="G64" s="568"/>
    </row>
    <row r="65" spans="1:7" s="511" customFormat="1" ht="18" customHeight="1">
      <c r="A65" s="569"/>
      <c r="B65" s="569"/>
      <c r="C65" s="569"/>
      <c r="D65" s="570"/>
      <c r="E65" s="571"/>
      <c r="F65" s="571"/>
      <c r="G65" s="572"/>
    </row>
    <row r="66" spans="1:7" s="511" customFormat="1" ht="18" customHeight="1">
      <c r="A66" s="569"/>
      <c r="B66" s="569"/>
      <c r="C66" s="569"/>
      <c r="D66" s="570"/>
      <c r="E66" s="571"/>
      <c r="F66" s="571"/>
      <c r="G66" s="572"/>
    </row>
    <row r="67" spans="1:7" s="511" customFormat="1" ht="18" customHeight="1">
      <c r="A67" s="569"/>
      <c r="B67" s="569"/>
      <c r="C67" s="569"/>
      <c r="D67" s="570"/>
      <c r="E67" s="571"/>
      <c r="F67" s="571"/>
      <c r="G67" s="572"/>
    </row>
    <row r="68" spans="1:7" s="511" customFormat="1" ht="18" customHeight="1">
      <c r="A68" s="499"/>
      <c r="B68" s="569"/>
      <c r="C68" s="499"/>
      <c r="D68" s="573"/>
      <c r="E68" s="574"/>
      <c r="F68" s="574"/>
      <c r="G68" s="572"/>
    </row>
    <row r="69" spans="1:7" s="511" customFormat="1" ht="18" customHeight="1">
      <c r="A69" s="569"/>
      <c r="B69" s="499"/>
      <c r="C69" s="569"/>
      <c r="D69" s="570"/>
      <c r="E69" s="575"/>
      <c r="F69" s="575"/>
      <c r="G69" s="572"/>
    </row>
    <row r="70" spans="1:7" s="511" customFormat="1" ht="18" customHeight="1">
      <c r="A70" s="569"/>
      <c r="B70" s="569"/>
      <c r="C70" s="569"/>
      <c r="D70" s="570"/>
      <c r="E70" s="575"/>
      <c r="F70" s="575"/>
      <c r="G70" s="572"/>
    </row>
    <row r="71" spans="1:7" s="511" customFormat="1" ht="18" customHeight="1">
      <c r="A71" s="569"/>
      <c r="B71" s="569"/>
      <c r="C71" s="569"/>
      <c r="D71" s="570"/>
      <c r="E71" s="575"/>
      <c r="F71" s="575"/>
      <c r="G71" s="572"/>
    </row>
    <row r="72" spans="1:7" s="511" customFormat="1" ht="18" customHeight="1">
      <c r="A72" s="569"/>
      <c r="B72" s="569"/>
      <c r="C72" s="569"/>
      <c r="D72" s="570"/>
      <c r="E72" s="575"/>
      <c r="F72" s="575"/>
      <c r="G72" s="572"/>
    </row>
    <row r="73" spans="1:7" s="511" customFormat="1" ht="18" customHeight="1">
      <c r="A73" s="569"/>
      <c r="B73" s="569"/>
      <c r="C73" s="569"/>
      <c r="D73" s="570"/>
      <c r="E73" s="575"/>
      <c r="F73" s="575"/>
      <c r="G73" s="572"/>
    </row>
    <row r="74" spans="1:7" s="511" customFormat="1" ht="18" customHeight="1">
      <c r="A74" s="569"/>
      <c r="B74" s="569"/>
      <c r="C74" s="569"/>
      <c r="D74" s="570"/>
      <c r="E74" s="575"/>
      <c r="F74" s="575"/>
      <c r="G74" s="572"/>
    </row>
    <row r="75" spans="1:7" s="511" customFormat="1" ht="18" customHeight="1">
      <c r="A75" s="569"/>
      <c r="B75" s="569"/>
      <c r="C75" s="569"/>
      <c r="D75" s="570"/>
      <c r="E75" s="575"/>
      <c r="F75" s="575"/>
      <c r="G75" s="572"/>
    </row>
    <row r="76" spans="1:7" s="511" customFormat="1" ht="18" customHeight="1">
      <c r="A76" s="569"/>
      <c r="B76" s="569"/>
      <c r="C76" s="569"/>
      <c r="D76" s="570"/>
      <c r="E76" s="575"/>
      <c r="F76" s="575"/>
      <c r="G76" s="572"/>
    </row>
    <row r="77" spans="1:7" s="511" customFormat="1" ht="18" customHeight="1">
      <c r="A77" s="569"/>
      <c r="B77" s="569"/>
      <c r="C77" s="569"/>
      <c r="D77" s="570"/>
      <c r="E77" s="575"/>
      <c r="F77" s="575"/>
      <c r="G77" s="572"/>
    </row>
    <row r="78" spans="1:7" s="511" customFormat="1" ht="18" customHeight="1">
      <c r="A78" s="569"/>
      <c r="B78" s="569"/>
      <c r="C78" s="569"/>
      <c r="D78" s="570"/>
      <c r="E78" s="575"/>
      <c r="F78" s="575"/>
      <c r="G78" s="572"/>
    </row>
    <row r="79" spans="1:7" s="511" customFormat="1" ht="18" customHeight="1">
      <c r="A79" s="569"/>
      <c r="B79" s="569"/>
      <c r="C79" s="569"/>
      <c r="D79" s="570"/>
      <c r="E79" s="575"/>
      <c r="F79" s="575"/>
      <c r="G79" s="572"/>
    </row>
    <row r="80" spans="1:7" s="511" customFormat="1" ht="18" customHeight="1">
      <c r="A80" s="569"/>
      <c r="B80" s="569"/>
      <c r="C80" s="569"/>
      <c r="D80" s="570"/>
      <c r="E80" s="575"/>
      <c r="F80" s="575"/>
      <c r="G80" s="572"/>
    </row>
    <row r="81" spans="1:7" s="511" customFormat="1" ht="18" customHeight="1">
      <c r="A81" s="569"/>
      <c r="B81" s="569"/>
      <c r="C81" s="569"/>
      <c r="D81" s="570"/>
      <c r="E81" s="575"/>
      <c r="F81" s="575"/>
      <c r="G81" s="572"/>
    </row>
    <row r="82" spans="1:7" s="511" customFormat="1" ht="18" customHeight="1">
      <c r="A82" s="569"/>
      <c r="B82" s="569"/>
      <c r="C82" s="569"/>
      <c r="D82" s="570"/>
      <c r="E82" s="575"/>
      <c r="F82" s="575"/>
      <c r="G82" s="572"/>
    </row>
    <row r="83" spans="1:7" s="511" customFormat="1" ht="18" customHeight="1">
      <c r="A83" s="569"/>
      <c r="B83" s="569"/>
      <c r="C83" s="569"/>
      <c r="D83" s="570"/>
      <c r="E83" s="575"/>
      <c r="F83" s="575"/>
      <c r="G83" s="572"/>
    </row>
    <row r="84" spans="1:7" ht="18" customHeight="1">
      <c r="A84" s="569"/>
      <c r="B84" s="569"/>
      <c r="C84" s="569"/>
      <c r="D84" s="570"/>
      <c r="E84" s="575"/>
      <c r="F84" s="575"/>
      <c r="G84" s="507"/>
    </row>
    <row r="85" spans="1:7" ht="18" customHeight="1">
      <c r="A85" s="569"/>
      <c r="B85" s="569"/>
      <c r="C85" s="569"/>
      <c r="D85" s="570"/>
      <c r="E85" s="575"/>
      <c r="F85" s="575"/>
      <c r="G85" s="572"/>
    </row>
    <row r="86" spans="1:7" ht="15">
      <c r="A86" s="569"/>
      <c r="B86" s="569"/>
      <c r="C86" s="569"/>
      <c r="D86" s="570"/>
      <c r="E86" s="575"/>
      <c r="F86" s="575"/>
      <c r="G86" s="572"/>
    </row>
    <row r="87" spans="1:7" ht="15">
      <c r="A87" s="569"/>
      <c r="B87" s="569"/>
      <c r="C87" s="569"/>
      <c r="D87" s="570"/>
      <c r="E87" s="575"/>
      <c r="F87" s="575"/>
      <c r="G87" s="572"/>
    </row>
    <row r="88" spans="1:7" ht="18" customHeight="1">
      <c r="A88" s="569"/>
      <c r="B88" s="569"/>
      <c r="C88" s="569"/>
      <c r="D88" s="570"/>
      <c r="E88" s="575"/>
      <c r="F88" s="575"/>
      <c r="G88" s="572"/>
    </row>
    <row r="89" spans="1:7" ht="18" customHeight="1">
      <c r="B89" s="569"/>
      <c r="C89" s="499"/>
      <c r="D89" s="573"/>
      <c r="E89" s="574"/>
      <c r="F89" s="574"/>
      <c r="G89" s="572"/>
    </row>
    <row r="90" spans="1:7" ht="15">
      <c r="C90" s="499"/>
      <c r="D90" s="573"/>
      <c r="E90" s="574"/>
      <c r="F90" s="574"/>
      <c r="G90" s="572"/>
    </row>
    <row r="91" spans="1:7" s="511" customFormat="1" ht="15">
      <c r="A91" s="499"/>
      <c r="B91" s="499"/>
      <c r="C91" s="499"/>
      <c r="D91" s="573"/>
      <c r="E91" s="574"/>
      <c r="F91" s="574"/>
      <c r="G91" s="572"/>
    </row>
    <row r="92" spans="1:7" ht="15">
      <c r="C92" s="499"/>
      <c r="D92" s="573"/>
      <c r="E92" s="574"/>
      <c r="F92" s="574"/>
      <c r="G92" s="572"/>
    </row>
    <row r="93" spans="1:7" ht="15">
      <c r="C93" s="499"/>
      <c r="D93" s="573"/>
      <c r="E93" s="574"/>
      <c r="F93" s="574"/>
      <c r="G93" s="572"/>
    </row>
    <row r="94" spans="1:7" ht="15">
      <c r="C94" s="499"/>
      <c r="D94" s="573"/>
      <c r="E94" s="574"/>
      <c r="F94" s="574"/>
      <c r="G94" s="572"/>
    </row>
    <row r="95" spans="1:7" ht="15">
      <c r="C95" s="499"/>
      <c r="D95" s="573"/>
      <c r="E95" s="574"/>
      <c r="F95" s="574"/>
      <c r="G95" s="572"/>
    </row>
    <row r="96" spans="1:7" ht="15">
      <c r="C96" s="499"/>
      <c r="D96" s="573"/>
      <c r="E96" s="574"/>
      <c r="F96" s="574"/>
      <c r="G96" s="572"/>
    </row>
    <row r="97" spans="3:7" ht="15" customHeight="1">
      <c r="C97" s="499"/>
      <c r="D97" s="573"/>
      <c r="E97" s="574"/>
      <c r="F97" s="574"/>
      <c r="G97" s="572"/>
    </row>
    <row r="98" spans="3:7" ht="15.75" customHeight="1">
      <c r="C98" s="499"/>
      <c r="D98" s="573"/>
      <c r="E98" s="574"/>
      <c r="F98" s="574"/>
      <c r="G98" s="572"/>
    </row>
    <row r="99" spans="3:7" ht="15.75" customHeight="1">
      <c r="C99" s="499"/>
      <c r="D99" s="573"/>
      <c r="E99" s="574"/>
      <c r="F99" s="574"/>
      <c r="G99" s="572"/>
    </row>
    <row r="100" spans="3:7" ht="15">
      <c r="C100" s="499"/>
      <c r="D100" s="573"/>
      <c r="E100" s="574"/>
      <c r="F100" s="574"/>
      <c r="G100" s="572"/>
    </row>
    <row r="101" spans="3:7" ht="15">
      <c r="C101" s="499"/>
      <c r="D101" s="573"/>
      <c r="E101" s="574"/>
      <c r="F101" s="574"/>
      <c r="G101" s="572"/>
    </row>
    <row r="102" spans="3:7" ht="15">
      <c r="C102" s="499"/>
      <c r="D102" s="573"/>
      <c r="E102" s="574"/>
      <c r="F102" s="574"/>
      <c r="G102" s="572"/>
    </row>
    <row r="103" spans="3:7" ht="15">
      <c r="C103" s="499"/>
      <c r="D103" s="573"/>
      <c r="E103" s="574"/>
      <c r="F103" s="574"/>
      <c r="G103" s="572"/>
    </row>
    <row r="104" spans="3:7" ht="15">
      <c r="C104" s="499"/>
      <c r="D104" s="573"/>
      <c r="E104" s="574"/>
      <c r="F104" s="574"/>
      <c r="G104" s="572"/>
    </row>
    <row r="105" spans="3:7" ht="15">
      <c r="C105" s="499"/>
      <c r="D105" s="573"/>
      <c r="E105" s="574"/>
      <c r="F105" s="574"/>
      <c r="G105" s="572"/>
    </row>
    <row r="106" spans="3:7" ht="16.5" customHeight="1">
      <c r="C106" s="499"/>
      <c r="D106" s="573"/>
      <c r="E106" s="574"/>
      <c r="F106" s="574"/>
      <c r="G106" s="572"/>
    </row>
    <row r="107" spans="3:7" ht="15">
      <c r="C107" s="499"/>
      <c r="D107" s="573"/>
      <c r="E107" s="574"/>
      <c r="F107" s="574"/>
      <c r="G107" s="572"/>
    </row>
    <row r="108" spans="3:7" ht="15">
      <c r="C108" s="499"/>
      <c r="D108" s="573"/>
      <c r="E108" s="574"/>
      <c r="F108" s="574"/>
      <c r="G108" s="572"/>
    </row>
    <row r="109" spans="3:7">
      <c r="C109" s="499"/>
      <c r="D109" s="573"/>
      <c r="E109" s="574"/>
      <c r="F109" s="574"/>
      <c r="G109" s="507"/>
    </row>
    <row r="110" spans="3:7">
      <c r="C110" s="499"/>
      <c r="D110" s="573"/>
      <c r="E110" s="574"/>
      <c r="F110" s="574"/>
      <c r="G110" s="507"/>
    </row>
    <row r="111" spans="3:7">
      <c r="C111" s="499"/>
      <c r="D111" s="573"/>
      <c r="E111" s="574"/>
      <c r="F111" s="574"/>
      <c r="G111" s="507"/>
    </row>
    <row r="112" spans="3:7">
      <c r="C112" s="499"/>
      <c r="D112" s="573"/>
      <c r="E112" s="574"/>
      <c r="F112" s="574"/>
      <c r="G112" s="507"/>
    </row>
    <row r="113" spans="3:7">
      <c r="C113" s="499"/>
      <c r="D113" s="573"/>
      <c r="E113" s="574"/>
      <c r="F113" s="574"/>
      <c r="G113" s="507"/>
    </row>
    <row r="114" spans="3:7">
      <c r="C114" s="499"/>
      <c r="D114" s="573"/>
      <c r="E114" s="574"/>
      <c r="F114" s="574"/>
      <c r="G114" s="507"/>
    </row>
    <row r="115" spans="3:7">
      <c r="C115" s="499"/>
      <c r="D115" s="573"/>
      <c r="E115" s="574"/>
      <c r="F115" s="574"/>
      <c r="G115" s="507"/>
    </row>
    <row r="116" spans="3:7">
      <c r="C116" s="499"/>
      <c r="D116" s="573"/>
      <c r="E116" s="574"/>
      <c r="F116" s="574"/>
      <c r="G116" s="507"/>
    </row>
    <row r="117" spans="3:7">
      <c r="C117" s="499"/>
      <c r="D117" s="573"/>
      <c r="E117" s="574"/>
      <c r="F117" s="574"/>
      <c r="G117" s="507"/>
    </row>
    <row r="118" spans="3:7">
      <c r="C118" s="499"/>
      <c r="D118" s="573"/>
      <c r="E118" s="574"/>
      <c r="F118" s="574"/>
      <c r="G118" s="507"/>
    </row>
    <row r="119" spans="3:7">
      <c r="C119" s="499"/>
      <c r="D119" s="573"/>
      <c r="E119" s="574"/>
      <c r="F119" s="574"/>
      <c r="G119" s="507"/>
    </row>
    <row r="120" spans="3:7">
      <c r="C120" s="499"/>
      <c r="D120" s="573"/>
      <c r="E120" s="574"/>
      <c r="F120" s="574"/>
      <c r="G120" s="507"/>
    </row>
    <row r="121" spans="3:7">
      <c r="C121" s="499"/>
      <c r="D121" s="573"/>
      <c r="E121" s="574"/>
      <c r="F121" s="574"/>
      <c r="G121" s="507"/>
    </row>
    <row r="122" spans="3:7">
      <c r="C122" s="499"/>
      <c r="D122" s="573"/>
      <c r="E122" s="574"/>
      <c r="F122" s="574"/>
      <c r="G122" s="507"/>
    </row>
    <row r="123" spans="3:7">
      <c r="C123" s="499"/>
      <c r="D123" s="573"/>
      <c r="E123" s="574"/>
      <c r="F123" s="574"/>
      <c r="G123" s="507"/>
    </row>
    <row r="124" spans="3:7">
      <c r="C124" s="499"/>
      <c r="D124" s="573"/>
      <c r="E124" s="574"/>
      <c r="F124" s="574"/>
      <c r="G124" s="507"/>
    </row>
    <row r="125" spans="3:7">
      <c r="C125" s="499"/>
      <c r="D125" s="573"/>
      <c r="E125" s="574"/>
      <c r="F125" s="574"/>
      <c r="G125" s="507"/>
    </row>
    <row r="126" spans="3:7">
      <c r="C126" s="499"/>
      <c r="D126" s="573"/>
      <c r="E126" s="574"/>
      <c r="F126" s="574"/>
      <c r="G126" s="507"/>
    </row>
    <row r="127" spans="3:7">
      <c r="C127" s="499"/>
      <c r="D127" s="573"/>
      <c r="E127" s="574"/>
      <c r="F127" s="574"/>
      <c r="G127" s="507"/>
    </row>
    <row r="128" spans="3:7">
      <c r="C128" s="499"/>
      <c r="D128" s="573"/>
      <c r="E128" s="574"/>
      <c r="F128" s="574"/>
      <c r="G128" s="507"/>
    </row>
    <row r="129" spans="3:7">
      <c r="C129" s="499"/>
      <c r="D129" s="573"/>
      <c r="E129" s="574"/>
      <c r="F129" s="574"/>
      <c r="G129" s="507"/>
    </row>
    <row r="130" spans="3:7">
      <c r="C130" s="499"/>
      <c r="D130" s="573"/>
      <c r="E130" s="574"/>
      <c r="F130" s="574"/>
      <c r="G130" s="507"/>
    </row>
    <row r="131" spans="3:7">
      <c r="C131" s="499"/>
      <c r="D131" s="573"/>
      <c r="E131" s="574"/>
      <c r="F131" s="574"/>
      <c r="G131" s="507"/>
    </row>
    <row r="132" spans="3:7">
      <c r="C132" s="499"/>
      <c r="D132" s="573"/>
      <c r="E132" s="574"/>
      <c r="F132" s="574"/>
      <c r="G132" s="507"/>
    </row>
    <row r="133" spans="3:7">
      <c r="C133" s="499"/>
      <c r="D133" s="573"/>
      <c r="E133" s="574"/>
      <c r="F133" s="574"/>
      <c r="G133" s="507"/>
    </row>
    <row r="134" spans="3:7">
      <c r="C134" s="499"/>
      <c r="D134" s="573"/>
      <c r="E134" s="574"/>
      <c r="F134" s="574"/>
      <c r="G134" s="507"/>
    </row>
    <row r="135" spans="3:7">
      <c r="C135" s="499"/>
      <c r="D135" s="573"/>
      <c r="E135" s="574"/>
      <c r="F135" s="574"/>
      <c r="G135" s="507"/>
    </row>
    <row r="136" spans="3:7">
      <c r="C136" s="499"/>
      <c r="D136" s="573"/>
      <c r="E136" s="574"/>
      <c r="F136" s="574"/>
      <c r="G136" s="507"/>
    </row>
    <row r="137" spans="3:7">
      <c r="C137" s="499"/>
      <c r="D137" s="573"/>
      <c r="E137" s="574"/>
      <c r="F137" s="574"/>
      <c r="G137" s="507"/>
    </row>
    <row r="138" spans="3:7">
      <c r="C138" s="499"/>
      <c r="D138" s="573"/>
      <c r="E138" s="574"/>
      <c r="F138" s="574"/>
      <c r="G138" s="507"/>
    </row>
    <row r="139" spans="3:7">
      <c r="C139" s="499"/>
      <c r="D139" s="573"/>
      <c r="E139" s="574"/>
      <c r="F139" s="574"/>
      <c r="G139" s="507"/>
    </row>
    <row r="140" spans="3:7">
      <c r="C140" s="499"/>
      <c r="D140" s="573"/>
      <c r="E140" s="574"/>
      <c r="F140" s="574"/>
      <c r="G140" s="507"/>
    </row>
    <row r="141" spans="3:7">
      <c r="C141" s="499"/>
      <c r="D141" s="573"/>
      <c r="E141" s="574"/>
      <c r="F141" s="574"/>
      <c r="G141" s="507"/>
    </row>
    <row r="142" spans="3:7">
      <c r="C142" s="499"/>
      <c r="D142" s="573"/>
      <c r="E142" s="574"/>
      <c r="F142" s="574"/>
      <c r="G142" s="507"/>
    </row>
    <row r="143" spans="3:7">
      <c r="C143" s="499"/>
      <c r="D143" s="573"/>
      <c r="E143" s="574"/>
      <c r="F143" s="574"/>
      <c r="G143" s="507"/>
    </row>
    <row r="144" spans="3:7">
      <c r="C144" s="499"/>
      <c r="D144" s="573"/>
      <c r="E144" s="574"/>
      <c r="F144" s="574"/>
      <c r="G144" s="507"/>
    </row>
    <row r="145" spans="3:7">
      <c r="C145" s="499"/>
      <c r="D145" s="573"/>
      <c r="E145" s="574"/>
      <c r="F145" s="574"/>
      <c r="G145" s="507"/>
    </row>
    <row r="146" spans="3:7">
      <c r="C146" s="499"/>
      <c r="D146" s="573"/>
      <c r="E146" s="574"/>
      <c r="F146" s="574"/>
      <c r="G146" s="507"/>
    </row>
    <row r="147" spans="3:7">
      <c r="C147" s="499"/>
      <c r="D147" s="573"/>
      <c r="E147" s="574"/>
      <c r="F147" s="574"/>
      <c r="G147" s="507"/>
    </row>
    <row r="148" spans="3:7">
      <c r="C148" s="499"/>
      <c r="D148" s="573"/>
      <c r="E148" s="574"/>
      <c r="F148" s="574"/>
      <c r="G148" s="507"/>
    </row>
    <row r="149" spans="3:7">
      <c r="C149" s="499"/>
      <c r="D149" s="573"/>
      <c r="E149" s="574"/>
      <c r="F149" s="574"/>
      <c r="G149" s="507"/>
    </row>
    <row r="150" spans="3:7">
      <c r="C150" s="499"/>
      <c r="D150" s="573"/>
      <c r="E150" s="574"/>
      <c r="F150" s="574"/>
      <c r="G150" s="507"/>
    </row>
    <row r="151" spans="3:7">
      <c r="C151" s="499"/>
      <c r="D151" s="573"/>
      <c r="E151" s="574"/>
      <c r="F151" s="574"/>
      <c r="G151" s="507"/>
    </row>
    <row r="152" spans="3:7">
      <c r="C152" s="499"/>
      <c r="D152" s="573"/>
      <c r="E152" s="574"/>
      <c r="F152" s="574"/>
      <c r="G152" s="507"/>
    </row>
    <row r="153" spans="3:7">
      <c r="C153" s="499"/>
      <c r="D153" s="573"/>
      <c r="E153" s="574"/>
      <c r="F153" s="574"/>
      <c r="G153" s="507"/>
    </row>
    <row r="154" spans="3:7">
      <c r="C154" s="499"/>
      <c r="D154" s="573"/>
      <c r="E154" s="574"/>
      <c r="F154" s="574"/>
      <c r="G154" s="507"/>
    </row>
    <row r="155" spans="3:7">
      <c r="C155" s="499"/>
      <c r="D155" s="573"/>
      <c r="E155" s="574"/>
      <c r="F155" s="574"/>
      <c r="G155" s="507"/>
    </row>
    <row r="156" spans="3:7">
      <c r="C156" s="499"/>
      <c r="D156" s="573"/>
      <c r="E156" s="574"/>
      <c r="F156" s="574"/>
      <c r="G156" s="507"/>
    </row>
    <row r="157" spans="3:7">
      <c r="C157" s="499"/>
      <c r="D157" s="573"/>
      <c r="E157" s="574"/>
      <c r="F157" s="574"/>
      <c r="G157" s="507"/>
    </row>
    <row r="158" spans="3:7">
      <c r="C158" s="499"/>
      <c r="D158" s="573"/>
      <c r="E158" s="574"/>
      <c r="F158" s="574"/>
      <c r="G158" s="507"/>
    </row>
    <row r="159" spans="3:7">
      <c r="C159" s="499"/>
      <c r="D159" s="573"/>
      <c r="E159" s="574"/>
      <c r="F159" s="574"/>
      <c r="G159" s="507"/>
    </row>
    <row r="160" spans="3:7">
      <c r="C160" s="499"/>
      <c r="D160" s="573"/>
      <c r="E160" s="574"/>
      <c r="F160" s="574"/>
      <c r="G160" s="507"/>
    </row>
    <row r="161" spans="3:7">
      <c r="C161" s="499"/>
      <c r="D161" s="573"/>
      <c r="E161" s="574"/>
      <c r="F161" s="574"/>
      <c r="G161" s="507"/>
    </row>
    <row r="162" spans="3:7">
      <c r="C162" s="499"/>
      <c r="D162" s="573"/>
      <c r="E162" s="574"/>
      <c r="F162" s="574"/>
      <c r="G162" s="507"/>
    </row>
    <row r="163" spans="3:7">
      <c r="C163" s="499"/>
      <c r="D163" s="573"/>
      <c r="E163" s="574"/>
      <c r="F163" s="574"/>
      <c r="G163" s="507"/>
    </row>
    <row r="164" spans="3:7">
      <c r="C164" s="499"/>
      <c r="D164" s="573"/>
      <c r="E164" s="574"/>
      <c r="F164" s="574"/>
      <c r="G164" s="507"/>
    </row>
    <row r="165" spans="3:7">
      <c r="C165" s="499"/>
      <c r="D165" s="573"/>
      <c r="E165" s="574"/>
      <c r="F165" s="574"/>
      <c r="G165" s="507"/>
    </row>
    <row r="166" spans="3:7">
      <c r="C166" s="499"/>
      <c r="D166" s="573"/>
      <c r="E166" s="574"/>
      <c r="F166" s="574"/>
      <c r="G166" s="507"/>
    </row>
    <row r="167" spans="3:7">
      <c r="C167" s="499"/>
      <c r="D167" s="573"/>
      <c r="E167" s="574"/>
      <c r="F167" s="574"/>
      <c r="G167" s="507"/>
    </row>
    <row r="168" spans="3:7">
      <c r="C168" s="499"/>
      <c r="D168" s="573"/>
      <c r="E168" s="574"/>
      <c r="F168" s="574"/>
      <c r="G168" s="507"/>
    </row>
    <row r="169" spans="3:7">
      <c r="C169" s="499"/>
      <c r="D169" s="573"/>
      <c r="E169" s="574"/>
      <c r="F169" s="574"/>
      <c r="G169" s="507"/>
    </row>
    <row r="170" spans="3:7">
      <c r="C170" s="499"/>
      <c r="D170" s="573"/>
      <c r="E170" s="574"/>
      <c r="F170" s="574"/>
      <c r="G170" s="507"/>
    </row>
    <row r="171" spans="3:7">
      <c r="C171" s="499"/>
      <c r="D171" s="573"/>
      <c r="E171" s="574"/>
      <c r="F171" s="574"/>
      <c r="G171" s="507"/>
    </row>
    <row r="172" spans="3:7">
      <c r="C172" s="499"/>
      <c r="D172" s="573"/>
      <c r="E172" s="574"/>
      <c r="F172" s="574"/>
      <c r="G172" s="507"/>
    </row>
    <row r="173" spans="3:7">
      <c r="C173" s="499"/>
      <c r="D173" s="573"/>
      <c r="E173" s="574"/>
      <c r="F173" s="574"/>
      <c r="G173" s="507"/>
    </row>
    <row r="174" spans="3:7">
      <c r="C174" s="499"/>
      <c r="D174" s="573"/>
      <c r="E174" s="574"/>
      <c r="F174" s="574"/>
      <c r="G174" s="507"/>
    </row>
    <row r="175" spans="3:7">
      <c r="C175" s="499"/>
      <c r="D175" s="573"/>
      <c r="E175" s="574"/>
      <c r="F175" s="574"/>
      <c r="G175" s="507"/>
    </row>
    <row r="176" spans="3:7">
      <c r="C176" s="499"/>
      <c r="D176" s="573"/>
      <c r="E176" s="574"/>
      <c r="F176" s="574"/>
      <c r="G176" s="507"/>
    </row>
    <row r="177" spans="3:7">
      <c r="C177" s="499"/>
      <c r="D177" s="573"/>
      <c r="E177" s="574"/>
      <c r="F177" s="574"/>
      <c r="G177" s="507"/>
    </row>
    <row r="178" spans="3:7">
      <c r="C178" s="499"/>
      <c r="D178" s="573"/>
      <c r="E178" s="574"/>
      <c r="F178" s="574"/>
      <c r="G178" s="507"/>
    </row>
    <row r="179" spans="3:7">
      <c r="C179" s="499"/>
      <c r="D179" s="573"/>
      <c r="E179" s="574"/>
      <c r="F179" s="574"/>
      <c r="G179" s="507"/>
    </row>
    <row r="180" spans="3:7">
      <c r="C180" s="499"/>
      <c r="D180" s="573"/>
      <c r="E180" s="574"/>
      <c r="F180" s="574"/>
      <c r="G180" s="507"/>
    </row>
    <row r="181" spans="3:7">
      <c r="C181" s="499"/>
      <c r="D181" s="573"/>
      <c r="E181" s="574"/>
      <c r="F181" s="574"/>
      <c r="G181" s="507"/>
    </row>
    <row r="182" spans="3:7">
      <c r="C182" s="499"/>
      <c r="D182" s="573"/>
      <c r="E182" s="574"/>
      <c r="F182" s="574"/>
      <c r="G182" s="507"/>
    </row>
    <row r="183" spans="3:7">
      <c r="C183" s="499"/>
      <c r="D183" s="573"/>
      <c r="E183" s="574"/>
      <c r="F183" s="574"/>
      <c r="G183" s="507"/>
    </row>
    <row r="184" spans="3:7">
      <c r="C184" s="499"/>
      <c r="D184" s="573"/>
      <c r="E184" s="574"/>
      <c r="F184" s="574"/>
      <c r="G184" s="507"/>
    </row>
    <row r="185" spans="3:7">
      <c r="C185" s="499"/>
      <c r="D185" s="573"/>
      <c r="E185" s="574"/>
      <c r="F185" s="574"/>
      <c r="G185" s="507"/>
    </row>
    <row r="186" spans="3:7">
      <c r="C186" s="499"/>
      <c r="D186" s="573"/>
      <c r="E186" s="574"/>
      <c r="F186" s="574"/>
      <c r="G186" s="507"/>
    </row>
    <row r="187" spans="3:7">
      <c r="C187" s="499"/>
      <c r="D187" s="573"/>
      <c r="E187" s="574"/>
      <c r="F187" s="574"/>
      <c r="G187" s="507"/>
    </row>
    <row r="188" spans="3:7">
      <c r="C188" s="499"/>
      <c r="D188" s="573"/>
      <c r="E188" s="574"/>
      <c r="F188" s="574"/>
      <c r="G188" s="507"/>
    </row>
    <row r="189" spans="3:7">
      <c r="C189" s="499"/>
      <c r="D189" s="573"/>
      <c r="E189" s="574"/>
      <c r="F189" s="574"/>
      <c r="G189" s="507"/>
    </row>
    <row r="190" spans="3:7">
      <c r="C190" s="499"/>
      <c r="D190" s="573"/>
      <c r="E190" s="574"/>
      <c r="F190" s="574"/>
      <c r="G190" s="507"/>
    </row>
    <row r="191" spans="3:7">
      <c r="C191" s="499"/>
      <c r="D191" s="573"/>
      <c r="E191" s="574"/>
      <c r="F191" s="574"/>
      <c r="G191" s="507"/>
    </row>
    <row r="192" spans="3:7">
      <c r="C192" s="499"/>
      <c r="D192" s="573"/>
      <c r="E192" s="574"/>
      <c r="F192" s="574"/>
      <c r="G192" s="507"/>
    </row>
    <row r="193" spans="3:7">
      <c r="C193" s="499"/>
      <c r="D193" s="573"/>
      <c r="E193" s="574"/>
      <c r="F193" s="574"/>
      <c r="G193" s="507"/>
    </row>
    <row r="194" spans="3:7">
      <c r="C194" s="499"/>
      <c r="D194" s="573"/>
      <c r="E194" s="574"/>
      <c r="F194" s="574"/>
      <c r="G194" s="507"/>
    </row>
    <row r="195" spans="3:7">
      <c r="C195" s="499"/>
      <c r="D195" s="573"/>
      <c r="E195" s="574"/>
      <c r="F195" s="574"/>
      <c r="G195" s="507"/>
    </row>
    <row r="196" spans="3:7">
      <c r="C196" s="499"/>
      <c r="D196" s="573"/>
      <c r="E196" s="574"/>
      <c r="F196" s="574"/>
      <c r="G196" s="507"/>
    </row>
    <row r="197" spans="3:7">
      <c r="C197" s="499"/>
      <c r="D197" s="573"/>
      <c r="E197" s="574"/>
      <c r="F197" s="574"/>
      <c r="G197" s="507"/>
    </row>
    <row r="198" spans="3:7">
      <c r="C198" s="499"/>
      <c r="D198" s="573"/>
      <c r="E198" s="574"/>
      <c r="F198" s="574"/>
      <c r="G198" s="507"/>
    </row>
    <row r="199" spans="3:7">
      <c r="C199" s="499"/>
      <c r="D199" s="573"/>
      <c r="E199" s="574"/>
      <c r="F199" s="574"/>
      <c r="G199" s="507"/>
    </row>
    <row r="200" spans="3:7">
      <c r="C200" s="499"/>
      <c r="D200" s="573"/>
      <c r="E200" s="574"/>
      <c r="F200" s="574"/>
      <c r="G200" s="507"/>
    </row>
    <row r="201" spans="3:7">
      <c r="C201" s="499"/>
      <c r="D201" s="573"/>
      <c r="E201" s="574"/>
      <c r="F201" s="574"/>
      <c r="G201" s="507"/>
    </row>
    <row r="202" spans="3:7">
      <c r="C202" s="499"/>
      <c r="D202" s="573"/>
      <c r="E202" s="574"/>
      <c r="F202" s="574"/>
      <c r="G202" s="507"/>
    </row>
    <row r="203" spans="3:7">
      <c r="C203" s="499"/>
      <c r="D203" s="573"/>
      <c r="E203" s="574"/>
      <c r="F203" s="574"/>
      <c r="G203" s="507"/>
    </row>
    <row r="204" spans="3:7">
      <c r="C204" s="499"/>
      <c r="D204" s="573"/>
      <c r="E204" s="574"/>
      <c r="F204" s="574"/>
      <c r="G204" s="507"/>
    </row>
    <row r="205" spans="3:7">
      <c r="C205" s="499"/>
      <c r="D205" s="573"/>
      <c r="E205" s="574"/>
      <c r="F205" s="574"/>
      <c r="G205" s="507"/>
    </row>
    <row r="206" spans="3:7">
      <c r="C206" s="499"/>
      <c r="D206" s="573"/>
      <c r="E206" s="574"/>
      <c r="F206" s="574"/>
      <c r="G206" s="507"/>
    </row>
    <row r="207" spans="3:7">
      <c r="C207" s="499"/>
      <c r="D207" s="573"/>
      <c r="E207" s="574"/>
      <c r="F207" s="574"/>
      <c r="G207" s="507"/>
    </row>
    <row r="208" spans="3:7">
      <c r="C208" s="499"/>
      <c r="D208" s="573"/>
      <c r="E208" s="574"/>
      <c r="F208" s="574"/>
      <c r="G208" s="507"/>
    </row>
    <row r="209" spans="3:7">
      <c r="C209" s="499"/>
      <c r="D209" s="573"/>
      <c r="E209" s="574"/>
      <c r="F209" s="574"/>
      <c r="G209" s="507"/>
    </row>
    <row r="210" spans="3:7">
      <c r="C210" s="499"/>
      <c r="D210" s="573"/>
      <c r="E210" s="574"/>
      <c r="F210" s="574"/>
      <c r="G210" s="507"/>
    </row>
    <row r="211" spans="3:7">
      <c r="C211" s="499"/>
      <c r="D211" s="573"/>
      <c r="E211" s="574"/>
      <c r="F211" s="574"/>
      <c r="G211" s="507"/>
    </row>
    <row r="212" spans="3:7">
      <c r="C212" s="499"/>
      <c r="D212" s="573"/>
      <c r="E212" s="574"/>
      <c r="F212" s="574"/>
      <c r="G212" s="507"/>
    </row>
    <row r="213" spans="3:7">
      <c r="C213" s="499"/>
      <c r="D213" s="573"/>
      <c r="E213" s="574"/>
      <c r="F213" s="574"/>
      <c r="G213" s="507"/>
    </row>
    <row r="214" spans="3:7">
      <c r="C214" s="499"/>
      <c r="D214" s="573"/>
      <c r="E214" s="574"/>
      <c r="F214" s="574"/>
      <c r="G214" s="507"/>
    </row>
    <row r="215" spans="3:7">
      <c r="C215" s="499"/>
      <c r="D215" s="573"/>
      <c r="E215" s="574"/>
      <c r="F215" s="574"/>
      <c r="G215" s="507"/>
    </row>
    <row r="216" spans="3:7">
      <c r="C216" s="499"/>
      <c r="D216" s="573"/>
      <c r="E216" s="574"/>
      <c r="F216" s="574"/>
      <c r="G216" s="507"/>
    </row>
    <row r="217" spans="3:7">
      <c r="C217" s="499"/>
      <c r="D217" s="573"/>
      <c r="E217" s="574"/>
      <c r="F217" s="574"/>
      <c r="G217" s="507"/>
    </row>
    <row r="218" spans="3:7">
      <c r="C218" s="499"/>
      <c r="D218" s="573"/>
      <c r="E218" s="574"/>
      <c r="F218" s="574"/>
      <c r="G218" s="507"/>
    </row>
    <row r="219" spans="3:7">
      <c r="C219" s="499"/>
      <c r="D219" s="573"/>
      <c r="E219" s="574"/>
      <c r="F219" s="574"/>
      <c r="G219" s="507"/>
    </row>
    <row r="220" spans="3:7">
      <c r="C220" s="499"/>
      <c r="D220" s="573"/>
      <c r="E220" s="574"/>
      <c r="F220" s="574"/>
      <c r="G220" s="507"/>
    </row>
    <row r="221" spans="3:7">
      <c r="C221" s="499"/>
      <c r="D221" s="573"/>
      <c r="E221" s="574"/>
      <c r="F221" s="574"/>
      <c r="G221" s="507"/>
    </row>
    <row r="222" spans="3:7">
      <c r="C222" s="499"/>
      <c r="D222" s="573"/>
      <c r="E222" s="574"/>
      <c r="F222" s="574"/>
      <c r="G222" s="507"/>
    </row>
    <row r="223" spans="3:7">
      <c r="C223" s="499"/>
      <c r="D223" s="573"/>
      <c r="E223" s="574"/>
      <c r="F223" s="574"/>
      <c r="G223" s="507"/>
    </row>
    <row r="224" spans="3:7">
      <c r="C224" s="499"/>
      <c r="D224" s="573"/>
      <c r="E224" s="574"/>
      <c r="F224" s="574"/>
      <c r="G224" s="507"/>
    </row>
    <row r="225" spans="3:7">
      <c r="C225" s="499"/>
      <c r="D225" s="573"/>
      <c r="E225" s="574"/>
      <c r="F225" s="574"/>
      <c r="G225" s="507"/>
    </row>
    <row r="226" spans="3:7">
      <c r="C226" s="499"/>
      <c r="D226" s="573"/>
      <c r="E226" s="574"/>
      <c r="F226" s="574"/>
      <c r="G226" s="507"/>
    </row>
    <row r="227" spans="3:7">
      <c r="C227" s="499"/>
      <c r="D227" s="573"/>
      <c r="E227" s="574"/>
      <c r="F227" s="574"/>
      <c r="G227" s="507"/>
    </row>
    <row r="228" spans="3:7">
      <c r="C228" s="499"/>
      <c r="D228" s="573"/>
      <c r="E228" s="574"/>
      <c r="F228" s="574"/>
      <c r="G228" s="507"/>
    </row>
    <row r="229" spans="3:7">
      <c r="C229" s="499"/>
      <c r="D229" s="573"/>
      <c r="E229" s="574"/>
      <c r="F229" s="574"/>
      <c r="G229" s="507"/>
    </row>
    <row r="230" spans="3:7">
      <c r="C230" s="499"/>
      <c r="D230" s="573"/>
      <c r="E230" s="574"/>
      <c r="F230" s="574"/>
      <c r="G230" s="507"/>
    </row>
    <row r="231" spans="3:7">
      <c r="C231" s="499"/>
      <c r="D231" s="573"/>
      <c r="E231" s="574"/>
      <c r="F231" s="574"/>
      <c r="G231" s="507"/>
    </row>
    <row r="232" spans="3:7">
      <c r="C232" s="499"/>
      <c r="D232" s="573"/>
      <c r="E232" s="574"/>
      <c r="F232" s="574"/>
      <c r="G232" s="507"/>
    </row>
    <row r="233" spans="3:7">
      <c r="C233" s="499"/>
      <c r="D233" s="573"/>
      <c r="E233" s="574"/>
      <c r="F233" s="574"/>
      <c r="G233" s="507"/>
    </row>
    <row r="234" spans="3:7">
      <c r="C234" s="499"/>
      <c r="D234" s="573"/>
      <c r="E234" s="574"/>
      <c r="F234" s="574"/>
      <c r="G234" s="507"/>
    </row>
    <row r="235" spans="3:7">
      <c r="C235" s="499"/>
      <c r="D235" s="573"/>
      <c r="E235" s="574"/>
      <c r="F235" s="574"/>
      <c r="G235" s="507"/>
    </row>
    <row r="236" spans="3:7">
      <c r="C236" s="499"/>
      <c r="D236" s="573"/>
      <c r="E236" s="574"/>
      <c r="F236" s="574"/>
      <c r="G236" s="507"/>
    </row>
    <row r="237" spans="3:7">
      <c r="C237" s="499"/>
      <c r="D237" s="573"/>
      <c r="E237" s="574"/>
      <c r="F237" s="574"/>
      <c r="G237" s="507"/>
    </row>
    <row r="238" spans="3:7">
      <c r="C238" s="499"/>
      <c r="D238" s="573"/>
      <c r="E238" s="574"/>
      <c r="F238" s="574"/>
      <c r="G238" s="507"/>
    </row>
    <row r="239" spans="3:7">
      <c r="C239" s="499"/>
      <c r="D239" s="573"/>
      <c r="E239" s="574"/>
      <c r="F239" s="574"/>
      <c r="G239" s="507"/>
    </row>
    <row r="240" spans="3:7">
      <c r="C240" s="499"/>
      <c r="D240" s="573"/>
      <c r="E240" s="574"/>
      <c r="F240" s="574"/>
      <c r="G240" s="507"/>
    </row>
    <row r="241" spans="3:7">
      <c r="C241" s="499"/>
      <c r="D241" s="573"/>
      <c r="E241" s="574"/>
      <c r="F241" s="574"/>
      <c r="G241" s="507"/>
    </row>
    <row r="242" spans="3:7">
      <c r="C242" s="499"/>
      <c r="D242" s="573"/>
      <c r="E242" s="574"/>
      <c r="F242" s="574"/>
      <c r="G242" s="507"/>
    </row>
    <row r="243" spans="3:7">
      <c r="C243" s="499"/>
      <c r="D243" s="573"/>
      <c r="E243" s="574"/>
      <c r="F243" s="574"/>
      <c r="G243" s="507"/>
    </row>
    <row r="244" spans="3:7">
      <c r="C244" s="499"/>
      <c r="D244" s="573"/>
      <c r="E244" s="574"/>
      <c r="F244" s="574"/>
      <c r="G244" s="507"/>
    </row>
    <row r="245" spans="3:7">
      <c r="C245" s="499"/>
      <c r="D245" s="573"/>
      <c r="E245" s="574"/>
      <c r="F245" s="574"/>
      <c r="G245" s="507"/>
    </row>
    <row r="246" spans="3:7">
      <c r="C246" s="499"/>
      <c r="D246" s="573"/>
      <c r="E246" s="574"/>
      <c r="F246" s="574"/>
      <c r="G246" s="507"/>
    </row>
    <row r="247" spans="3:7">
      <c r="C247" s="499"/>
      <c r="D247" s="573"/>
      <c r="E247" s="574"/>
      <c r="F247" s="574"/>
      <c r="G247" s="507"/>
    </row>
    <row r="248" spans="3:7">
      <c r="C248" s="499"/>
      <c r="D248" s="573"/>
      <c r="E248" s="574"/>
      <c r="F248" s="574"/>
      <c r="G248" s="507"/>
    </row>
    <row r="249" spans="3:7">
      <c r="C249" s="499"/>
      <c r="D249" s="573"/>
      <c r="E249" s="574"/>
      <c r="F249" s="574"/>
      <c r="G249" s="507"/>
    </row>
    <row r="250" spans="3:7">
      <c r="C250" s="499"/>
      <c r="D250" s="573"/>
      <c r="E250" s="574"/>
      <c r="F250" s="574"/>
      <c r="G250" s="507"/>
    </row>
    <row r="251" spans="3:7">
      <c r="C251" s="499"/>
      <c r="D251" s="573"/>
      <c r="E251" s="574"/>
      <c r="F251" s="574"/>
      <c r="G251" s="507"/>
    </row>
    <row r="252" spans="3:7">
      <c r="C252" s="499"/>
      <c r="D252" s="573"/>
      <c r="E252" s="574"/>
      <c r="F252" s="574"/>
      <c r="G252" s="507"/>
    </row>
    <row r="253" spans="3:7">
      <c r="C253" s="499"/>
      <c r="D253" s="573"/>
      <c r="E253" s="574"/>
      <c r="F253" s="574"/>
      <c r="G253" s="507"/>
    </row>
    <row r="254" spans="3:7">
      <c r="C254" s="499"/>
      <c r="D254" s="573"/>
      <c r="E254" s="574"/>
      <c r="F254" s="574"/>
      <c r="G254" s="507"/>
    </row>
    <row r="255" spans="3:7">
      <c r="C255" s="499"/>
      <c r="D255" s="573"/>
      <c r="E255" s="574"/>
      <c r="F255" s="574"/>
      <c r="G255" s="507"/>
    </row>
    <row r="256" spans="3:7">
      <c r="C256" s="499"/>
      <c r="D256" s="573"/>
      <c r="E256" s="574"/>
      <c r="F256" s="574"/>
      <c r="G256" s="507"/>
    </row>
    <row r="257" spans="3:7">
      <c r="C257" s="499"/>
      <c r="D257" s="573"/>
      <c r="E257" s="574"/>
      <c r="F257" s="574"/>
      <c r="G257" s="507"/>
    </row>
    <row r="258" spans="3:7">
      <c r="C258" s="499"/>
      <c r="D258" s="573"/>
      <c r="E258" s="574"/>
      <c r="F258" s="574"/>
      <c r="G258" s="507"/>
    </row>
    <row r="259" spans="3:7">
      <c r="C259" s="499"/>
      <c r="D259" s="573"/>
      <c r="E259" s="574"/>
      <c r="F259" s="574"/>
      <c r="G259" s="507"/>
    </row>
    <row r="260" spans="3:7">
      <c r="C260" s="499"/>
      <c r="D260" s="573"/>
      <c r="E260" s="574"/>
      <c r="F260" s="574"/>
      <c r="G260" s="507"/>
    </row>
    <row r="261" spans="3:7">
      <c r="C261" s="499"/>
      <c r="D261" s="573"/>
      <c r="E261" s="574"/>
      <c r="F261" s="574"/>
      <c r="G261" s="507"/>
    </row>
    <row r="262" spans="3:7">
      <c r="C262" s="499"/>
      <c r="D262" s="573"/>
      <c r="E262" s="574"/>
      <c r="F262" s="574"/>
      <c r="G262" s="507"/>
    </row>
    <row r="263" spans="3:7">
      <c r="C263" s="499"/>
      <c r="D263" s="573"/>
      <c r="E263" s="574"/>
      <c r="F263" s="574"/>
      <c r="G263" s="507"/>
    </row>
    <row r="264" spans="3:7">
      <c r="C264" s="499"/>
      <c r="D264" s="573"/>
      <c r="E264" s="574"/>
      <c r="F264" s="574"/>
      <c r="G264" s="507"/>
    </row>
    <row r="265" spans="3:7">
      <c r="C265" s="499"/>
      <c r="D265" s="573"/>
      <c r="E265" s="574"/>
      <c r="F265" s="574"/>
      <c r="G265" s="507"/>
    </row>
    <row r="266" spans="3:7">
      <c r="C266" s="499"/>
      <c r="D266" s="573"/>
      <c r="E266" s="574"/>
      <c r="F266" s="574"/>
      <c r="G266" s="507"/>
    </row>
    <row r="267" spans="3:7">
      <c r="C267" s="499"/>
      <c r="D267" s="573"/>
      <c r="E267" s="574"/>
      <c r="F267" s="574"/>
      <c r="G267" s="507"/>
    </row>
    <row r="268" spans="3:7">
      <c r="C268" s="499"/>
      <c r="D268" s="573"/>
      <c r="E268" s="574"/>
      <c r="F268" s="574"/>
      <c r="G268" s="507"/>
    </row>
    <row r="269" spans="3:7">
      <c r="C269" s="499"/>
      <c r="D269" s="573"/>
      <c r="E269" s="574"/>
      <c r="F269" s="574"/>
      <c r="G269" s="507"/>
    </row>
    <row r="270" spans="3:7">
      <c r="C270" s="499"/>
      <c r="D270" s="573"/>
      <c r="E270" s="574"/>
      <c r="F270" s="574"/>
      <c r="G270" s="507"/>
    </row>
    <row r="271" spans="3:7">
      <c r="C271" s="499"/>
      <c r="D271" s="573"/>
      <c r="E271" s="574"/>
      <c r="F271" s="574"/>
      <c r="G271" s="507"/>
    </row>
    <row r="272" spans="3:7">
      <c r="C272" s="499"/>
      <c r="D272" s="573"/>
      <c r="E272" s="574"/>
      <c r="F272" s="574"/>
      <c r="G272" s="507"/>
    </row>
    <row r="273" spans="3:7">
      <c r="C273" s="499"/>
      <c r="D273" s="573"/>
      <c r="E273" s="574"/>
      <c r="F273" s="574"/>
      <c r="G273" s="507"/>
    </row>
    <row r="274" spans="3:7">
      <c r="C274" s="499"/>
      <c r="D274" s="573"/>
      <c r="E274" s="574"/>
      <c r="F274" s="574"/>
      <c r="G274" s="507"/>
    </row>
    <row r="275" spans="3:7">
      <c r="C275" s="499"/>
      <c r="D275" s="573"/>
      <c r="E275" s="574"/>
      <c r="F275" s="574"/>
      <c r="G275" s="507"/>
    </row>
    <row r="276" spans="3:7">
      <c r="C276" s="499"/>
      <c r="D276" s="573"/>
      <c r="E276" s="574"/>
      <c r="F276" s="574"/>
      <c r="G276" s="507"/>
    </row>
    <row r="277" spans="3:7">
      <c r="C277" s="499"/>
      <c r="D277" s="573"/>
      <c r="E277" s="574"/>
      <c r="F277" s="574"/>
      <c r="G277" s="507"/>
    </row>
    <row r="278" spans="3:7">
      <c r="C278" s="499"/>
      <c r="D278" s="573"/>
      <c r="E278" s="574"/>
      <c r="F278" s="574"/>
      <c r="G278" s="507"/>
    </row>
    <row r="279" spans="3:7">
      <c r="C279" s="499"/>
      <c r="D279" s="573"/>
      <c r="E279" s="574"/>
      <c r="F279" s="574"/>
      <c r="G279" s="507"/>
    </row>
    <row r="280" spans="3:7">
      <c r="C280" s="499"/>
      <c r="D280" s="573"/>
      <c r="E280" s="574"/>
      <c r="F280" s="574"/>
      <c r="G280" s="507"/>
    </row>
    <row r="281" spans="3:7">
      <c r="C281" s="499"/>
      <c r="D281" s="573"/>
      <c r="E281" s="574"/>
      <c r="F281" s="574"/>
      <c r="G281" s="507"/>
    </row>
    <row r="282" spans="3:7">
      <c r="C282" s="499"/>
      <c r="D282" s="573"/>
      <c r="E282" s="574"/>
      <c r="F282" s="574"/>
      <c r="G282" s="507"/>
    </row>
    <row r="283" spans="3:7">
      <c r="C283" s="499"/>
      <c r="D283" s="573"/>
      <c r="E283" s="574"/>
      <c r="F283" s="574"/>
      <c r="G283" s="507"/>
    </row>
    <row r="284" spans="3:7">
      <c r="C284" s="499"/>
      <c r="D284" s="573"/>
      <c r="E284" s="574"/>
      <c r="F284" s="574"/>
      <c r="G284" s="507"/>
    </row>
    <row r="285" spans="3:7">
      <c r="C285" s="499"/>
      <c r="D285" s="573"/>
      <c r="E285" s="574"/>
      <c r="F285" s="574"/>
      <c r="G285" s="507"/>
    </row>
    <row r="286" spans="3:7">
      <c r="C286" s="499"/>
      <c r="D286" s="573"/>
      <c r="E286" s="574"/>
      <c r="F286" s="574"/>
      <c r="G286" s="507"/>
    </row>
    <row r="287" spans="3:7">
      <c r="C287" s="499"/>
      <c r="D287" s="573"/>
      <c r="E287" s="574"/>
      <c r="F287" s="574"/>
      <c r="G287" s="507"/>
    </row>
    <row r="288" spans="3:7">
      <c r="C288" s="499"/>
      <c r="D288" s="573"/>
      <c r="E288" s="574"/>
      <c r="F288" s="574"/>
      <c r="G288" s="507"/>
    </row>
    <row r="289" spans="3:7">
      <c r="C289" s="499"/>
      <c r="D289" s="573"/>
      <c r="E289" s="574"/>
      <c r="F289" s="574"/>
      <c r="G289" s="507"/>
    </row>
    <row r="290" spans="3:7">
      <c r="C290" s="499"/>
      <c r="D290" s="573"/>
      <c r="E290" s="574"/>
      <c r="F290" s="574"/>
      <c r="G290" s="507"/>
    </row>
    <row r="291" spans="3:7">
      <c r="C291" s="499"/>
      <c r="D291" s="573"/>
      <c r="E291" s="574"/>
      <c r="F291" s="574"/>
      <c r="G291" s="507"/>
    </row>
    <row r="292" spans="3:7">
      <c r="C292" s="499"/>
      <c r="D292" s="573"/>
      <c r="E292" s="574"/>
      <c r="F292" s="574"/>
      <c r="G292" s="507"/>
    </row>
    <row r="293" spans="3:7">
      <c r="C293" s="499"/>
      <c r="D293" s="573"/>
      <c r="E293" s="574"/>
      <c r="F293" s="574"/>
      <c r="G293" s="507"/>
    </row>
    <row r="294" spans="3:7">
      <c r="C294" s="499"/>
      <c r="D294" s="573"/>
      <c r="E294" s="574"/>
      <c r="F294" s="574"/>
      <c r="G294" s="507"/>
    </row>
    <row r="295" spans="3:7">
      <c r="C295" s="499"/>
      <c r="D295" s="573"/>
      <c r="E295" s="574"/>
      <c r="F295" s="574"/>
      <c r="G295" s="507"/>
    </row>
    <row r="296" spans="3:7">
      <c r="C296" s="499"/>
      <c r="D296" s="573"/>
      <c r="E296" s="574"/>
      <c r="F296" s="574"/>
      <c r="G296" s="507"/>
    </row>
    <row r="297" spans="3:7">
      <c r="C297" s="499"/>
      <c r="D297" s="573"/>
      <c r="E297" s="574"/>
      <c r="F297" s="574"/>
      <c r="G297" s="507"/>
    </row>
    <row r="298" spans="3:7">
      <c r="C298" s="499"/>
      <c r="D298" s="573"/>
      <c r="E298" s="574"/>
      <c r="F298" s="574"/>
      <c r="G298" s="507"/>
    </row>
    <row r="299" spans="3:7">
      <c r="C299" s="499"/>
      <c r="D299" s="573"/>
      <c r="E299" s="574"/>
      <c r="F299" s="574"/>
      <c r="G299" s="507"/>
    </row>
    <row r="300" spans="3:7">
      <c r="C300" s="499"/>
      <c r="D300" s="573"/>
      <c r="E300" s="574"/>
      <c r="F300" s="574"/>
      <c r="G300" s="507"/>
    </row>
    <row r="301" spans="3:7">
      <c r="C301" s="499"/>
      <c r="D301" s="573"/>
      <c r="E301" s="574"/>
      <c r="F301" s="574"/>
      <c r="G301" s="507"/>
    </row>
    <row r="302" spans="3:7">
      <c r="C302" s="499"/>
      <c r="D302" s="573"/>
      <c r="E302" s="574"/>
      <c r="F302" s="574"/>
      <c r="G302" s="507"/>
    </row>
    <row r="303" spans="3:7">
      <c r="C303" s="499"/>
      <c r="D303" s="573"/>
      <c r="E303" s="574"/>
      <c r="F303" s="574"/>
      <c r="G303" s="507"/>
    </row>
    <row r="304" spans="3:7">
      <c r="C304" s="499"/>
      <c r="D304" s="573"/>
      <c r="E304" s="574"/>
      <c r="F304" s="574"/>
      <c r="G304" s="507"/>
    </row>
    <row r="305" spans="3:7">
      <c r="C305" s="499"/>
      <c r="D305" s="573"/>
      <c r="E305" s="574"/>
      <c r="F305" s="574"/>
      <c r="G305" s="507"/>
    </row>
    <row r="306" spans="3:7">
      <c r="C306" s="499"/>
      <c r="D306" s="573"/>
      <c r="E306" s="574"/>
      <c r="F306" s="574"/>
      <c r="G306" s="507"/>
    </row>
    <row r="307" spans="3:7">
      <c r="C307" s="499"/>
      <c r="D307" s="573"/>
      <c r="E307" s="574"/>
      <c r="F307" s="574"/>
      <c r="G307" s="507"/>
    </row>
    <row r="308" spans="3:7">
      <c r="C308" s="499"/>
      <c r="D308" s="573"/>
      <c r="E308" s="574"/>
      <c r="F308" s="574"/>
      <c r="G308" s="507"/>
    </row>
    <row r="309" spans="3:7">
      <c r="C309" s="499"/>
      <c r="D309" s="573"/>
      <c r="E309" s="574"/>
      <c r="F309" s="574"/>
      <c r="G309" s="507"/>
    </row>
    <row r="310" spans="3:7">
      <c r="C310" s="499"/>
      <c r="D310" s="573"/>
      <c r="E310" s="574"/>
      <c r="F310" s="574"/>
      <c r="G310" s="507"/>
    </row>
    <row r="311" spans="3:7">
      <c r="C311" s="499"/>
      <c r="D311" s="573"/>
      <c r="E311" s="574"/>
      <c r="F311" s="574"/>
      <c r="G311" s="507"/>
    </row>
    <row r="312" spans="3:7">
      <c r="C312" s="499"/>
      <c r="D312" s="573"/>
      <c r="E312" s="574"/>
      <c r="F312" s="574"/>
      <c r="G312" s="507"/>
    </row>
    <row r="313" spans="3:7">
      <c r="C313" s="499"/>
      <c r="D313" s="573"/>
      <c r="E313" s="574"/>
      <c r="F313" s="574"/>
      <c r="G313" s="507"/>
    </row>
    <row r="314" spans="3:7">
      <c r="C314" s="499"/>
      <c r="D314" s="573"/>
      <c r="E314" s="574"/>
      <c r="F314" s="574"/>
      <c r="G314" s="507"/>
    </row>
    <row r="315" spans="3:7">
      <c r="C315" s="499"/>
      <c r="D315" s="573"/>
      <c r="E315" s="574"/>
      <c r="F315" s="574"/>
      <c r="G315" s="507"/>
    </row>
    <row r="316" spans="3:7">
      <c r="C316" s="499"/>
      <c r="D316" s="573"/>
      <c r="E316" s="574"/>
      <c r="F316" s="574"/>
      <c r="G316" s="507"/>
    </row>
    <row r="317" spans="3:7">
      <c r="C317" s="499"/>
      <c r="D317" s="573"/>
      <c r="E317" s="574"/>
      <c r="F317" s="574"/>
      <c r="G317" s="507"/>
    </row>
    <row r="318" spans="3:7">
      <c r="C318" s="499"/>
      <c r="D318" s="573"/>
      <c r="E318" s="574"/>
      <c r="F318" s="574"/>
      <c r="G318" s="507"/>
    </row>
    <row r="319" spans="3:7">
      <c r="C319" s="499"/>
      <c r="D319" s="573"/>
      <c r="E319" s="574"/>
      <c r="F319" s="574"/>
      <c r="G319" s="507"/>
    </row>
    <row r="320" spans="3:7">
      <c r="C320" s="499"/>
      <c r="D320" s="573"/>
      <c r="E320" s="574"/>
      <c r="F320" s="574"/>
      <c r="G320" s="507"/>
    </row>
    <row r="321" spans="3:7">
      <c r="C321" s="499"/>
      <c r="D321" s="573"/>
      <c r="E321" s="574"/>
      <c r="F321" s="574"/>
      <c r="G321" s="507"/>
    </row>
    <row r="322" spans="3:7">
      <c r="C322" s="499"/>
      <c r="D322" s="573"/>
      <c r="E322" s="574"/>
      <c r="F322" s="574"/>
      <c r="G322" s="507"/>
    </row>
    <row r="323" spans="3:7">
      <c r="C323" s="499"/>
      <c r="D323" s="573"/>
      <c r="E323" s="574"/>
      <c r="F323" s="574"/>
      <c r="G323" s="507"/>
    </row>
    <row r="324" spans="3:7">
      <c r="C324" s="499"/>
      <c r="D324" s="573"/>
      <c r="E324" s="574"/>
      <c r="F324" s="574"/>
      <c r="G324" s="507"/>
    </row>
    <row r="325" spans="3:7">
      <c r="C325" s="499"/>
      <c r="D325" s="573"/>
      <c r="E325" s="574"/>
      <c r="F325" s="574"/>
      <c r="G325" s="507"/>
    </row>
    <row r="326" spans="3:7">
      <c r="C326" s="499"/>
      <c r="D326" s="573"/>
      <c r="E326" s="574"/>
      <c r="F326" s="574"/>
      <c r="G326" s="507"/>
    </row>
    <row r="327" spans="3:7">
      <c r="C327" s="499"/>
      <c r="D327" s="573"/>
      <c r="E327" s="574"/>
      <c r="F327" s="574"/>
      <c r="G327" s="507"/>
    </row>
    <row r="328" spans="3:7">
      <c r="C328" s="499"/>
      <c r="D328" s="573"/>
      <c r="E328" s="574"/>
      <c r="F328" s="574"/>
      <c r="G328" s="507"/>
    </row>
    <row r="329" spans="3:7">
      <c r="C329" s="499"/>
      <c r="D329" s="573"/>
      <c r="E329" s="574"/>
      <c r="F329" s="574"/>
      <c r="G329" s="507"/>
    </row>
    <row r="330" spans="3:7">
      <c r="C330" s="499"/>
      <c r="D330" s="573"/>
      <c r="E330" s="574"/>
      <c r="F330" s="574"/>
      <c r="G330" s="507"/>
    </row>
    <row r="331" spans="3:7">
      <c r="C331" s="499"/>
      <c r="D331" s="573"/>
      <c r="E331" s="574"/>
      <c r="F331" s="574"/>
      <c r="G331" s="507"/>
    </row>
    <row r="332" spans="3:7">
      <c r="C332" s="499"/>
      <c r="D332" s="573"/>
      <c r="E332" s="574"/>
      <c r="F332" s="574"/>
      <c r="G332" s="507"/>
    </row>
    <row r="333" spans="3:7">
      <c r="C333" s="499"/>
      <c r="D333" s="573"/>
      <c r="E333" s="574"/>
      <c r="F333" s="574"/>
      <c r="G333" s="507"/>
    </row>
    <row r="334" spans="3:7">
      <c r="C334" s="499"/>
      <c r="D334" s="573"/>
      <c r="E334" s="574"/>
      <c r="F334" s="574"/>
      <c r="G334" s="507"/>
    </row>
    <row r="335" spans="3:7">
      <c r="C335" s="499"/>
      <c r="D335" s="573"/>
      <c r="E335" s="574"/>
      <c r="F335" s="574"/>
      <c r="G335" s="507"/>
    </row>
    <row r="336" spans="3:7">
      <c r="C336" s="499"/>
      <c r="D336" s="573"/>
      <c r="E336" s="574"/>
      <c r="F336" s="574"/>
      <c r="G336" s="507"/>
    </row>
    <row r="337" spans="3:7">
      <c r="C337" s="499"/>
      <c r="D337" s="573"/>
      <c r="E337" s="574"/>
      <c r="F337" s="574"/>
      <c r="G337" s="507"/>
    </row>
    <row r="338" spans="3:7">
      <c r="C338" s="499"/>
      <c r="D338" s="573"/>
      <c r="E338" s="574"/>
      <c r="F338" s="574"/>
      <c r="G338" s="507"/>
    </row>
    <row r="339" spans="3:7">
      <c r="C339" s="499"/>
      <c r="D339" s="573"/>
      <c r="E339" s="574"/>
      <c r="F339" s="574"/>
      <c r="G339" s="507"/>
    </row>
    <row r="340" spans="3:7">
      <c r="C340" s="499"/>
      <c r="D340" s="573"/>
      <c r="E340" s="574"/>
      <c r="F340" s="574"/>
      <c r="G340" s="507"/>
    </row>
    <row r="341" spans="3:7">
      <c r="C341" s="499"/>
      <c r="D341" s="573"/>
      <c r="E341" s="574"/>
      <c r="F341" s="574"/>
      <c r="G341" s="507"/>
    </row>
    <row r="342" spans="3:7">
      <c r="C342" s="499"/>
      <c r="D342" s="573"/>
      <c r="E342" s="574"/>
      <c r="F342" s="574"/>
      <c r="G342" s="507"/>
    </row>
    <row r="343" spans="3:7">
      <c r="C343" s="499"/>
      <c r="D343" s="573"/>
      <c r="E343" s="574"/>
      <c r="F343" s="574"/>
      <c r="G343" s="507"/>
    </row>
    <row r="344" spans="3:7">
      <c r="C344" s="499"/>
      <c r="D344" s="573"/>
      <c r="E344" s="574"/>
      <c r="F344" s="574"/>
      <c r="G344" s="507"/>
    </row>
    <row r="345" spans="3:7">
      <c r="C345" s="499"/>
      <c r="D345" s="573"/>
      <c r="E345" s="574"/>
      <c r="F345" s="574"/>
      <c r="G345" s="507"/>
    </row>
    <row r="346" spans="3:7">
      <c r="C346" s="499"/>
      <c r="D346" s="573"/>
      <c r="E346" s="574"/>
      <c r="F346" s="574"/>
      <c r="G346" s="507"/>
    </row>
    <row r="347" spans="3:7">
      <c r="C347" s="499"/>
      <c r="D347" s="573"/>
      <c r="E347" s="574"/>
      <c r="F347" s="574"/>
      <c r="G347" s="507"/>
    </row>
    <row r="348" spans="3:7">
      <c r="C348" s="499"/>
      <c r="D348" s="573"/>
      <c r="E348" s="574"/>
      <c r="F348" s="574"/>
      <c r="G348" s="507"/>
    </row>
    <row r="349" spans="3:7">
      <c r="C349" s="499"/>
      <c r="D349" s="573"/>
      <c r="E349" s="574"/>
      <c r="F349" s="574"/>
      <c r="G349" s="507"/>
    </row>
    <row r="350" spans="3:7">
      <c r="C350" s="499"/>
      <c r="D350" s="573"/>
      <c r="E350" s="574"/>
      <c r="F350" s="574"/>
      <c r="G350" s="507"/>
    </row>
    <row r="351" spans="3:7">
      <c r="C351" s="499"/>
      <c r="D351" s="573"/>
      <c r="E351" s="574"/>
      <c r="F351" s="574"/>
      <c r="G351" s="507"/>
    </row>
    <row r="352" spans="3:7">
      <c r="C352" s="499"/>
      <c r="D352" s="573"/>
      <c r="E352" s="574"/>
      <c r="F352" s="574"/>
      <c r="G352" s="507"/>
    </row>
    <row r="353" spans="3:7">
      <c r="C353" s="499"/>
      <c r="D353" s="573"/>
      <c r="E353" s="574"/>
      <c r="F353" s="574"/>
      <c r="G353" s="507"/>
    </row>
    <row r="354" spans="3:7">
      <c r="C354" s="499"/>
      <c r="D354" s="573"/>
      <c r="E354" s="574"/>
      <c r="F354" s="574"/>
      <c r="G354" s="507"/>
    </row>
    <row r="355" spans="3:7">
      <c r="C355" s="499"/>
      <c r="D355" s="573"/>
      <c r="E355" s="574"/>
      <c r="F355" s="574"/>
      <c r="G355" s="507"/>
    </row>
    <row r="356" spans="3:7">
      <c r="C356" s="499"/>
      <c r="D356" s="573"/>
      <c r="E356" s="574"/>
      <c r="F356" s="574"/>
      <c r="G356" s="507"/>
    </row>
    <row r="357" spans="3:7">
      <c r="C357" s="499"/>
      <c r="D357" s="573"/>
      <c r="E357" s="574"/>
      <c r="F357" s="574"/>
      <c r="G357" s="507"/>
    </row>
    <row r="358" spans="3:7">
      <c r="C358" s="499"/>
      <c r="D358" s="573"/>
      <c r="E358" s="574"/>
      <c r="F358" s="574"/>
      <c r="G358" s="507"/>
    </row>
    <row r="359" spans="3:7">
      <c r="C359" s="499"/>
      <c r="D359" s="573"/>
      <c r="E359" s="574"/>
      <c r="F359" s="574"/>
      <c r="G359" s="507"/>
    </row>
    <row r="360" spans="3:7">
      <c r="C360" s="499"/>
      <c r="D360" s="573"/>
      <c r="E360" s="574"/>
      <c r="F360" s="574"/>
      <c r="G360" s="507"/>
    </row>
    <row r="361" spans="3:7">
      <c r="C361" s="499"/>
      <c r="D361" s="573"/>
      <c r="E361" s="574"/>
      <c r="F361" s="574"/>
      <c r="G361" s="507"/>
    </row>
    <row r="362" spans="3:7">
      <c r="C362" s="499"/>
      <c r="D362" s="573"/>
      <c r="E362" s="574"/>
      <c r="F362" s="574"/>
      <c r="G362" s="507"/>
    </row>
    <row r="363" spans="3:7">
      <c r="C363" s="499"/>
      <c r="D363" s="573"/>
      <c r="E363" s="574"/>
      <c r="F363" s="574"/>
      <c r="G363" s="507"/>
    </row>
    <row r="364" spans="3:7">
      <c r="C364" s="499"/>
      <c r="D364" s="573"/>
      <c r="E364" s="574"/>
      <c r="F364" s="574"/>
      <c r="G364" s="507"/>
    </row>
    <row r="365" spans="3:7">
      <c r="C365" s="499"/>
      <c r="D365" s="573"/>
      <c r="E365" s="574"/>
      <c r="F365" s="574"/>
      <c r="G365" s="507"/>
    </row>
    <row r="366" spans="3:7">
      <c r="C366" s="499"/>
      <c r="D366" s="573"/>
      <c r="E366" s="574"/>
      <c r="F366" s="574"/>
      <c r="G366" s="507"/>
    </row>
    <row r="367" spans="3:7">
      <c r="C367" s="499"/>
      <c r="D367" s="573"/>
      <c r="E367" s="574"/>
      <c r="F367" s="574"/>
      <c r="G367" s="507"/>
    </row>
    <row r="368" spans="3:7">
      <c r="C368" s="499"/>
      <c r="D368" s="573"/>
      <c r="E368" s="574"/>
      <c r="F368" s="574"/>
      <c r="G368" s="507"/>
    </row>
    <row r="369" spans="3:7">
      <c r="C369" s="499"/>
      <c r="D369" s="573"/>
      <c r="E369" s="574"/>
      <c r="F369" s="574"/>
      <c r="G369" s="507"/>
    </row>
    <row r="370" spans="3:7">
      <c r="C370" s="499"/>
      <c r="D370" s="573"/>
      <c r="E370" s="574"/>
      <c r="F370" s="574"/>
      <c r="G370" s="507"/>
    </row>
    <row r="371" spans="3:7">
      <c r="C371" s="499"/>
      <c r="D371" s="573"/>
      <c r="E371" s="574"/>
      <c r="F371" s="574"/>
      <c r="G371" s="507"/>
    </row>
    <row r="372" spans="3:7">
      <c r="C372" s="499"/>
      <c r="D372" s="573"/>
      <c r="E372" s="574"/>
      <c r="F372" s="574"/>
      <c r="G372" s="507"/>
    </row>
    <row r="373" spans="3:7">
      <c r="C373" s="499"/>
      <c r="D373" s="573"/>
      <c r="E373" s="574"/>
      <c r="F373" s="574"/>
      <c r="G373" s="507"/>
    </row>
    <row r="374" spans="3:7">
      <c r="C374" s="499"/>
      <c r="D374" s="573"/>
      <c r="E374" s="574"/>
      <c r="F374" s="574"/>
      <c r="G374" s="507"/>
    </row>
    <row r="375" spans="3:7">
      <c r="C375" s="499"/>
      <c r="D375" s="573"/>
      <c r="E375" s="574"/>
      <c r="F375" s="574"/>
      <c r="G375" s="507"/>
    </row>
    <row r="376" spans="3:7">
      <c r="C376" s="499"/>
      <c r="D376" s="573"/>
      <c r="E376" s="574"/>
      <c r="F376" s="574"/>
      <c r="G376" s="507"/>
    </row>
    <row r="377" spans="3:7">
      <c r="C377" s="499"/>
      <c r="D377" s="573"/>
      <c r="E377" s="574"/>
      <c r="F377" s="574"/>
      <c r="G377" s="507"/>
    </row>
    <row r="378" spans="3:7">
      <c r="C378" s="499"/>
      <c r="D378" s="573"/>
      <c r="E378" s="574"/>
      <c r="F378" s="574"/>
      <c r="G378" s="507"/>
    </row>
    <row r="379" spans="3:7">
      <c r="C379" s="499"/>
      <c r="D379" s="573"/>
      <c r="E379" s="574"/>
      <c r="F379" s="574"/>
      <c r="G379" s="507"/>
    </row>
    <row r="380" spans="3:7">
      <c r="C380" s="499"/>
      <c r="D380" s="573"/>
      <c r="E380" s="574"/>
      <c r="F380" s="574"/>
      <c r="G380" s="507"/>
    </row>
    <row r="381" spans="3:7">
      <c r="C381" s="499"/>
      <c r="D381" s="573"/>
      <c r="E381" s="574"/>
      <c r="F381" s="574"/>
      <c r="G381" s="507"/>
    </row>
    <row r="382" spans="3:7">
      <c r="C382" s="499"/>
      <c r="D382" s="573"/>
      <c r="E382" s="574"/>
      <c r="F382" s="574"/>
      <c r="G382" s="507"/>
    </row>
    <row r="383" spans="3:7">
      <c r="C383" s="499"/>
      <c r="D383" s="573"/>
      <c r="E383" s="574"/>
      <c r="F383" s="574"/>
      <c r="G383" s="507"/>
    </row>
    <row r="384" spans="3:7">
      <c r="C384" s="499"/>
      <c r="D384" s="573"/>
      <c r="E384" s="574"/>
      <c r="F384" s="574"/>
      <c r="G384" s="507"/>
    </row>
    <row r="385" spans="3:7">
      <c r="C385" s="499"/>
      <c r="D385" s="573"/>
      <c r="E385" s="574"/>
      <c r="F385" s="574"/>
      <c r="G385" s="507"/>
    </row>
    <row r="386" spans="3:7">
      <c r="C386" s="499"/>
      <c r="D386" s="573"/>
      <c r="E386" s="574"/>
      <c r="F386" s="574"/>
      <c r="G386" s="507"/>
    </row>
    <row r="387" spans="3:7">
      <c r="C387" s="499"/>
      <c r="D387" s="573"/>
      <c r="E387" s="574"/>
      <c r="F387" s="574"/>
      <c r="G387" s="507"/>
    </row>
    <row r="388" spans="3:7">
      <c r="C388" s="499"/>
      <c r="D388" s="573"/>
      <c r="E388" s="574"/>
      <c r="F388" s="574"/>
      <c r="G388" s="507"/>
    </row>
    <row r="389" spans="3:7">
      <c r="C389" s="499"/>
      <c r="D389" s="573"/>
      <c r="E389" s="574"/>
      <c r="F389" s="574"/>
      <c r="G389" s="507"/>
    </row>
    <row r="390" spans="3:7">
      <c r="C390" s="499"/>
      <c r="D390" s="573"/>
      <c r="E390" s="574"/>
      <c r="F390" s="574"/>
      <c r="G390" s="507"/>
    </row>
    <row r="391" spans="3:7">
      <c r="C391" s="499"/>
      <c r="D391" s="573"/>
      <c r="E391" s="574"/>
      <c r="F391" s="574"/>
      <c r="G391" s="507"/>
    </row>
    <row r="392" spans="3:7">
      <c r="C392" s="499"/>
      <c r="D392" s="573"/>
      <c r="E392" s="574"/>
      <c r="F392" s="574"/>
      <c r="G392" s="507"/>
    </row>
    <row r="393" spans="3:7">
      <c r="C393" s="499"/>
      <c r="D393" s="573"/>
      <c r="E393" s="574"/>
      <c r="F393" s="574"/>
      <c r="G393" s="507"/>
    </row>
    <row r="394" spans="3:7">
      <c r="C394" s="499"/>
      <c r="D394" s="573"/>
      <c r="E394" s="574"/>
      <c r="F394" s="574"/>
      <c r="G394" s="507"/>
    </row>
    <row r="395" spans="3:7">
      <c r="C395" s="499"/>
      <c r="D395" s="573"/>
      <c r="E395" s="574"/>
      <c r="F395" s="574"/>
      <c r="G395" s="507"/>
    </row>
    <row r="396" spans="3:7">
      <c r="C396" s="499"/>
      <c r="D396" s="573"/>
      <c r="E396" s="574"/>
      <c r="F396" s="574"/>
      <c r="G396" s="507"/>
    </row>
    <row r="397" spans="3:7">
      <c r="C397" s="499"/>
      <c r="D397" s="573"/>
      <c r="E397" s="574"/>
      <c r="F397" s="574"/>
      <c r="G397" s="507"/>
    </row>
    <row r="398" spans="3:7">
      <c r="C398" s="499"/>
      <c r="D398" s="573"/>
      <c r="E398" s="574"/>
      <c r="F398" s="574"/>
      <c r="G398" s="507"/>
    </row>
    <row r="399" spans="3:7">
      <c r="C399" s="499"/>
      <c r="D399" s="573"/>
      <c r="E399" s="574"/>
      <c r="F399" s="574"/>
      <c r="G399" s="507"/>
    </row>
    <row r="400" spans="3:7">
      <c r="C400" s="499"/>
      <c r="D400" s="573"/>
      <c r="E400" s="574"/>
      <c r="F400" s="574"/>
      <c r="G400" s="507"/>
    </row>
    <row r="401" spans="3:7">
      <c r="C401" s="499"/>
      <c r="D401" s="573"/>
      <c r="E401" s="574"/>
      <c r="F401" s="574"/>
      <c r="G401" s="507"/>
    </row>
    <row r="402" spans="3:7">
      <c r="C402" s="499"/>
      <c r="D402" s="573"/>
      <c r="E402" s="574"/>
      <c r="F402" s="574"/>
      <c r="G402" s="507"/>
    </row>
    <row r="403" spans="3:7">
      <c r="C403" s="499"/>
      <c r="D403" s="573"/>
      <c r="E403" s="574"/>
      <c r="F403" s="574"/>
      <c r="G403" s="507"/>
    </row>
    <row r="404" spans="3:7">
      <c r="C404" s="499"/>
      <c r="D404" s="573"/>
      <c r="E404" s="574"/>
      <c r="F404" s="574"/>
      <c r="G404" s="507"/>
    </row>
    <row r="405" spans="3:7">
      <c r="C405" s="499"/>
      <c r="D405" s="573"/>
      <c r="E405" s="574"/>
      <c r="F405" s="574"/>
      <c r="G405" s="507"/>
    </row>
    <row r="406" spans="3:7">
      <c r="C406" s="499"/>
      <c r="D406" s="573"/>
      <c r="E406" s="574"/>
      <c r="F406" s="574"/>
      <c r="G406" s="507"/>
    </row>
    <row r="407" spans="3:7">
      <c r="C407" s="499"/>
      <c r="D407" s="573"/>
      <c r="E407" s="574"/>
      <c r="F407" s="574"/>
      <c r="G407" s="507"/>
    </row>
    <row r="408" spans="3:7">
      <c r="C408" s="499"/>
      <c r="D408" s="573"/>
      <c r="E408" s="574"/>
      <c r="F408" s="574"/>
      <c r="G408" s="507"/>
    </row>
    <row r="409" spans="3:7">
      <c r="C409" s="499"/>
      <c r="D409" s="573"/>
      <c r="E409" s="574"/>
      <c r="F409" s="574"/>
      <c r="G409" s="507"/>
    </row>
    <row r="410" spans="3:7">
      <c r="C410" s="499"/>
      <c r="D410" s="573"/>
      <c r="E410" s="574"/>
      <c r="F410" s="574"/>
      <c r="G410" s="507"/>
    </row>
    <row r="411" spans="3:7">
      <c r="C411" s="499"/>
      <c r="D411" s="573"/>
      <c r="E411" s="574"/>
      <c r="F411" s="574"/>
      <c r="G411" s="507"/>
    </row>
    <row r="412" spans="3:7">
      <c r="C412" s="499"/>
      <c r="D412" s="573"/>
      <c r="E412" s="574"/>
      <c r="F412" s="574"/>
      <c r="G412" s="507"/>
    </row>
    <row r="413" spans="3:7">
      <c r="C413" s="499"/>
      <c r="D413" s="573"/>
      <c r="E413" s="574"/>
      <c r="F413" s="574"/>
      <c r="G413" s="507"/>
    </row>
    <row r="414" spans="3:7">
      <c r="C414" s="499"/>
      <c r="D414" s="573"/>
      <c r="E414" s="574"/>
      <c r="F414" s="574"/>
      <c r="G414" s="507"/>
    </row>
    <row r="415" spans="3:7">
      <c r="C415" s="499"/>
      <c r="D415" s="573"/>
      <c r="E415" s="574"/>
      <c r="F415" s="574"/>
      <c r="G415" s="507"/>
    </row>
    <row r="416" spans="3:7">
      <c r="C416" s="499"/>
      <c r="D416" s="573"/>
      <c r="E416" s="574"/>
      <c r="F416" s="574"/>
      <c r="G416" s="507"/>
    </row>
    <row r="417" spans="3:7">
      <c r="C417" s="499"/>
      <c r="D417" s="573"/>
      <c r="E417" s="574"/>
      <c r="F417" s="574"/>
      <c r="G417" s="507"/>
    </row>
    <row r="418" spans="3:7">
      <c r="C418" s="499"/>
      <c r="D418" s="573"/>
      <c r="E418" s="574"/>
      <c r="F418" s="574"/>
      <c r="G418" s="507"/>
    </row>
    <row r="419" spans="3:7">
      <c r="C419" s="499"/>
      <c r="D419" s="573"/>
      <c r="E419" s="574"/>
      <c r="F419" s="574"/>
      <c r="G419" s="507"/>
    </row>
    <row r="420" spans="3:7">
      <c r="C420" s="499"/>
      <c r="D420" s="573"/>
      <c r="E420" s="574"/>
      <c r="F420" s="574"/>
      <c r="G420" s="507"/>
    </row>
    <row r="421" spans="3:7">
      <c r="C421" s="499"/>
      <c r="D421" s="573"/>
      <c r="E421" s="574"/>
      <c r="F421" s="574"/>
      <c r="G421" s="507"/>
    </row>
    <row r="422" spans="3:7">
      <c r="C422" s="499"/>
      <c r="D422" s="573"/>
      <c r="E422" s="574"/>
      <c r="F422" s="574"/>
      <c r="G422" s="507"/>
    </row>
    <row r="423" spans="3:7">
      <c r="C423" s="499"/>
      <c r="D423" s="573"/>
      <c r="E423" s="574"/>
      <c r="F423" s="574"/>
      <c r="G423" s="507"/>
    </row>
    <row r="424" spans="3:7">
      <c r="C424" s="499"/>
      <c r="D424" s="573"/>
      <c r="E424" s="574"/>
      <c r="F424" s="574"/>
      <c r="G424" s="507"/>
    </row>
    <row r="425" spans="3:7">
      <c r="C425" s="499"/>
      <c r="D425" s="573"/>
      <c r="E425" s="574"/>
      <c r="F425" s="574"/>
      <c r="G425" s="507"/>
    </row>
    <row r="426" spans="3:7">
      <c r="C426" s="499"/>
      <c r="D426" s="573"/>
      <c r="E426" s="574"/>
      <c r="F426" s="574"/>
      <c r="G426" s="507"/>
    </row>
    <row r="427" spans="3:7">
      <c r="C427" s="499"/>
      <c r="D427" s="573"/>
      <c r="E427" s="574"/>
      <c r="F427" s="574"/>
      <c r="G427" s="507"/>
    </row>
    <row r="428" spans="3:7">
      <c r="C428" s="499"/>
      <c r="D428" s="573"/>
      <c r="E428" s="574"/>
      <c r="F428" s="574"/>
      <c r="G428" s="507"/>
    </row>
    <row r="429" spans="3:7">
      <c r="C429" s="499"/>
      <c r="D429" s="573"/>
      <c r="E429" s="574"/>
      <c r="F429" s="574"/>
      <c r="G429" s="507"/>
    </row>
    <row r="430" spans="3:7">
      <c r="C430" s="499"/>
      <c r="D430" s="573"/>
      <c r="E430" s="574"/>
      <c r="F430" s="574"/>
      <c r="G430" s="507"/>
    </row>
    <row r="431" spans="3:7">
      <c r="C431" s="499"/>
      <c r="D431" s="573"/>
      <c r="E431" s="574"/>
      <c r="F431" s="574"/>
      <c r="G431" s="507"/>
    </row>
    <row r="432" spans="3:7">
      <c r="C432" s="499"/>
      <c r="D432" s="573"/>
      <c r="E432" s="574"/>
      <c r="F432" s="574"/>
      <c r="G432" s="507"/>
    </row>
    <row r="433" spans="3:7">
      <c r="C433" s="499"/>
      <c r="D433" s="573"/>
      <c r="E433" s="574"/>
      <c r="F433" s="574"/>
      <c r="G433" s="507"/>
    </row>
    <row r="434" spans="3:7">
      <c r="C434" s="499"/>
      <c r="D434" s="573"/>
      <c r="E434" s="574"/>
      <c r="F434" s="574"/>
      <c r="G434" s="507"/>
    </row>
    <row r="435" spans="3:7">
      <c r="C435" s="499"/>
      <c r="D435" s="573"/>
      <c r="E435" s="574"/>
      <c r="F435" s="574"/>
      <c r="G435" s="507"/>
    </row>
    <row r="436" spans="3:7">
      <c r="C436" s="499"/>
      <c r="D436" s="573"/>
      <c r="E436" s="574"/>
      <c r="F436" s="574"/>
      <c r="G436" s="507"/>
    </row>
    <row r="437" spans="3:7">
      <c r="C437" s="499"/>
      <c r="D437" s="573"/>
      <c r="E437" s="574"/>
      <c r="F437" s="574"/>
      <c r="G437" s="507"/>
    </row>
    <row r="438" spans="3:7">
      <c r="C438" s="499"/>
      <c r="D438" s="573"/>
      <c r="E438" s="574"/>
      <c r="F438" s="574"/>
      <c r="G438" s="507"/>
    </row>
    <row r="439" spans="3:7">
      <c r="C439" s="499"/>
      <c r="D439" s="573"/>
      <c r="E439" s="574"/>
      <c r="F439" s="574"/>
      <c r="G439" s="507"/>
    </row>
    <row r="440" spans="3:7">
      <c r="C440" s="499"/>
      <c r="D440" s="573"/>
      <c r="E440" s="574"/>
      <c r="F440" s="574"/>
      <c r="G440" s="507"/>
    </row>
    <row r="441" spans="3:7">
      <c r="C441" s="499"/>
      <c r="D441" s="573"/>
      <c r="E441" s="574"/>
      <c r="F441" s="574"/>
      <c r="G441" s="507"/>
    </row>
    <row r="442" spans="3:7">
      <c r="C442" s="499"/>
      <c r="D442" s="573"/>
      <c r="E442" s="574"/>
      <c r="F442" s="574"/>
      <c r="G442" s="507"/>
    </row>
    <row r="443" spans="3:7">
      <c r="C443" s="499"/>
      <c r="D443" s="573"/>
      <c r="E443" s="574"/>
      <c r="F443" s="574"/>
      <c r="G443" s="507"/>
    </row>
    <row r="444" spans="3:7">
      <c r="C444" s="499"/>
      <c r="D444" s="573"/>
      <c r="E444" s="574"/>
      <c r="F444" s="574"/>
      <c r="G444" s="507"/>
    </row>
    <row r="445" spans="3:7">
      <c r="C445" s="499"/>
      <c r="D445" s="573"/>
      <c r="E445" s="574"/>
      <c r="F445" s="574"/>
      <c r="G445" s="507"/>
    </row>
    <row r="446" spans="3:7">
      <c r="C446" s="499"/>
      <c r="D446" s="573"/>
      <c r="E446" s="574"/>
      <c r="F446" s="574"/>
      <c r="G446" s="507"/>
    </row>
    <row r="447" spans="3:7">
      <c r="C447" s="499"/>
      <c r="D447" s="573"/>
      <c r="E447" s="574"/>
      <c r="F447" s="574"/>
      <c r="G447" s="507"/>
    </row>
    <row r="448" spans="3:7">
      <c r="C448" s="499"/>
      <c r="D448" s="573"/>
      <c r="E448" s="574"/>
      <c r="F448" s="574"/>
      <c r="G448" s="507"/>
    </row>
    <row r="449" spans="3:7">
      <c r="C449" s="499"/>
      <c r="D449" s="573"/>
      <c r="E449" s="574"/>
      <c r="F449" s="574"/>
      <c r="G449" s="507"/>
    </row>
    <row r="450" spans="3:7">
      <c r="C450" s="499"/>
      <c r="D450" s="573"/>
      <c r="E450" s="574"/>
      <c r="F450" s="574"/>
      <c r="G450" s="507"/>
    </row>
    <row r="451" spans="3:7">
      <c r="C451" s="499"/>
      <c r="D451" s="573"/>
      <c r="E451" s="574"/>
      <c r="F451" s="574"/>
      <c r="G451" s="507"/>
    </row>
    <row r="452" spans="3:7">
      <c r="C452" s="499"/>
      <c r="D452" s="573"/>
      <c r="E452" s="574"/>
      <c r="F452" s="574"/>
      <c r="G452" s="507"/>
    </row>
    <row r="453" spans="3:7">
      <c r="C453" s="499"/>
      <c r="D453" s="573"/>
      <c r="E453" s="574"/>
      <c r="F453" s="574"/>
      <c r="G453" s="507"/>
    </row>
    <row r="454" spans="3:7">
      <c r="C454" s="499"/>
      <c r="D454" s="573"/>
      <c r="E454" s="574"/>
      <c r="F454" s="574"/>
      <c r="G454" s="507"/>
    </row>
    <row r="455" spans="3:7">
      <c r="C455" s="499"/>
      <c r="D455" s="573"/>
      <c r="E455" s="574"/>
      <c r="F455" s="574"/>
      <c r="G455" s="507"/>
    </row>
    <row r="456" spans="3:7">
      <c r="C456" s="499"/>
      <c r="D456" s="573"/>
      <c r="E456" s="574"/>
      <c r="F456" s="574"/>
      <c r="G456" s="507"/>
    </row>
    <row r="457" spans="3:7">
      <c r="C457" s="499"/>
      <c r="D457" s="573"/>
      <c r="E457" s="574"/>
      <c r="F457" s="574"/>
      <c r="G457" s="507"/>
    </row>
    <row r="458" spans="3:7">
      <c r="C458" s="499"/>
      <c r="D458" s="573"/>
      <c r="E458" s="574"/>
      <c r="F458" s="574"/>
      <c r="G458" s="507"/>
    </row>
    <row r="459" spans="3:7">
      <c r="C459" s="499"/>
      <c r="D459" s="573"/>
      <c r="E459" s="574"/>
      <c r="F459" s="574"/>
      <c r="G459" s="507"/>
    </row>
    <row r="460" spans="3:7">
      <c r="C460" s="499"/>
      <c r="D460" s="573"/>
      <c r="E460" s="574"/>
      <c r="F460" s="574"/>
      <c r="G460" s="507"/>
    </row>
    <row r="461" spans="3:7">
      <c r="C461" s="499"/>
      <c r="D461" s="573"/>
      <c r="E461" s="574"/>
      <c r="F461" s="574"/>
      <c r="G461" s="507"/>
    </row>
    <row r="462" spans="3:7">
      <c r="C462" s="499"/>
      <c r="D462" s="573"/>
      <c r="E462" s="574"/>
      <c r="F462" s="574"/>
      <c r="G462" s="507"/>
    </row>
    <row r="463" spans="3:7">
      <c r="C463" s="499"/>
      <c r="D463" s="573"/>
      <c r="E463" s="574"/>
      <c r="F463" s="574"/>
      <c r="G463" s="507"/>
    </row>
    <row r="464" spans="3:7">
      <c r="C464" s="499"/>
      <c r="D464" s="573"/>
      <c r="E464" s="574"/>
      <c r="F464" s="574"/>
      <c r="G464" s="507"/>
    </row>
    <row r="465" spans="3:7">
      <c r="C465" s="499"/>
      <c r="D465" s="573"/>
      <c r="E465" s="574"/>
      <c r="F465" s="574"/>
      <c r="G465" s="507"/>
    </row>
    <row r="466" spans="3:7">
      <c r="C466" s="499"/>
      <c r="D466" s="573"/>
      <c r="E466" s="574"/>
      <c r="F466" s="574"/>
      <c r="G466" s="507"/>
    </row>
    <row r="467" spans="3:7">
      <c r="C467" s="499"/>
      <c r="D467" s="573"/>
      <c r="E467" s="574"/>
      <c r="F467" s="574"/>
      <c r="G467" s="507"/>
    </row>
    <row r="468" spans="3:7">
      <c r="C468" s="499"/>
      <c r="D468" s="573"/>
      <c r="E468" s="574"/>
      <c r="F468" s="574"/>
      <c r="G468" s="507"/>
    </row>
    <row r="469" spans="3:7">
      <c r="C469" s="499"/>
      <c r="D469" s="573"/>
      <c r="E469" s="574"/>
      <c r="F469" s="574"/>
      <c r="G469" s="507"/>
    </row>
    <row r="470" spans="3:7">
      <c r="C470" s="499"/>
      <c r="D470" s="573"/>
      <c r="E470" s="574"/>
      <c r="F470" s="574"/>
      <c r="G470" s="507"/>
    </row>
    <row r="471" spans="3:7">
      <c r="C471" s="499"/>
      <c r="D471" s="573"/>
      <c r="E471" s="574"/>
      <c r="F471" s="574"/>
      <c r="G471" s="507"/>
    </row>
    <row r="472" spans="3:7">
      <c r="C472" s="499"/>
      <c r="D472" s="573"/>
      <c r="E472" s="574"/>
      <c r="F472" s="574"/>
      <c r="G472" s="507"/>
    </row>
    <row r="473" spans="3:7">
      <c r="C473" s="499"/>
      <c r="D473" s="573"/>
      <c r="E473" s="574"/>
      <c r="F473" s="574"/>
      <c r="G473" s="507"/>
    </row>
    <row r="474" spans="3:7">
      <c r="C474" s="499"/>
      <c r="D474" s="573"/>
      <c r="E474" s="574"/>
      <c r="F474" s="574"/>
      <c r="G474" s="507"/>
    </row>
    <row r="475" spans="3:7">
      <c r="C475" s="499"/>
      <c r="D475" s="573"/>
      <c r="E475" s="574"/>
      <c r="F475" s="574"/>
      <c r="G475" s="507"/>
    </row>
    <row r="476" spans="3:7">
      <c r="C476" s="499"/>
      <c r="D476" s="573"/>
      <c r="E476" s="574"/>
      <c r="F476" s="574"/>
      <c r="G476" s="507"/>
    </row>
    <row r="477" spans="3:7">
      <c r="C477" s="499"/>
      <c r="D477" s="573"/>
      <c r="E477" s="574"/>
      <c r="F477" s="574"/>
      <c r="G477" s="507"/>
    </row>
    <row r="478" spans="3:7">
      <c r="C478" s="499"/>
      <c r="D478" s="573"/>
      <c r="E478" s="574"/>
      <c r="F478" s="574"/>
      <c r="G478" s="507"/>
    </row>
    <row r="479" spans="3:7">
      <c r="C479" s="499"/>
      <c r="D479" s="573"/>
      <c r="E479" s="574"/>
      <c r="F479" s="574"/>
      <c r="G479" s="507"/>
    </row>
    <row r="480" spans="3:7">
      <c r="C480" s="499"/>
      <c r="D480" s="573"/>
      <c r="E480" s="574"/>
      <c r="F480" s="574"/>
      <c r="G480" s="507"/>
    </row>
    <row r="481" spans="3:7">
      <c r="C481" s="499"/>
      <c r="D481" s="573"/>
      <c r="E481" s="574"/>
      <c r="F481" s="574"/>
      <c r="G481" s="507"/>
    </row>
    <row r="482" spans="3:7">
      <c r="C482" s="499"/>
      <c r="D482" s="573"/>
      <c r="E482" s="574"/>
      <c r="F482" s="574"/>
      <c r="G482" s="507"/>
    </row>
    <row r="483" spans="3:7">
      <c r="C483" s="499"/>
      <c r="D483" s="573"/>
      <c r="E483" s="574"/>
      <c r="F483" s="574"/>
      <c r="G483" s="507"/>
    </row>
    <row r="484" spans="3:7">
      <c r="C484" s="499"/>
      <c r="D484" s="573"/>
      <c r="E484" s="574"/>
      <c r="F484" s="574"/>
      <c r="G484" s="507"/>
    </row>
    <row r="485" spans="3:7">
      <c r="C485" s="499"/>
      <c r="D485" s="573"/>
      <c r="E485" s="574"/>
      <c r="F485" s="574"/>
      <c r="G485" s="507"/>
    </row>
    <row r="486" spans="3:7">
      <c r="C486" s="499"/>
      <c r="D486" s="573"/>
      <c r="E486" s="574"/>
      <c r="F486" s="574"/>
      <c r="G486" s="507"/>
    </row>
    <row r="487" spans="3:7">
      <c r="C487" s="499"/>
      <c r="D487" s="573"/>
      <c r="E487" s="574"/>
      <c r="F487" s="574"/>
      <c r="G487" s="507"/>
    </row>
    <row r="488" spans="3:7">
      <c r="C488" s="499"/>
      <c r="D488" s="573"/>
      <c r="E488" s="574"/>
      <c r="F488" s="574"/>
      <c r="G488" s="507"/>
    </row>
    <row r="489" spans="3:7">
      <c r="C489" s="499"/>
      <c r="D489" s="573"/>
      <c r="E489" s="574"/>
      <c r="F489" s="574"/>
      <c r="G489" s="507"/>
    </row>
    <row r="490" spans="3:7">
      <c r="C490" s="499"/>
      <c r="D490" s="573"/>
      <c r="E490" s="574"/>
      <c r="F490" s="574"/>
      <c r="G490" s="507"/>
    </row>
    <row r="491" spans="3:7">
      <c r="C491" s="499"/>
      <c r="D491" s="573"/>
      <c r="E491" s="574"/>
      <c r="F491" s="574"/>
      <c r="G491" s="507"/>
    </row>
    <row r="492" spans="3:7">
      <c r="C492" s="499"/>
      <c r="D492" s="573"/>
      <c r="E492" s="574"/>
      <c r="F492" s="574"/>
      <c r="G492" s="507"/>
    </row>
    <row r="493" spans="3:7">
      <c r="C493" s="499"/>
      <c r="D493" s="573"/>
      <c r="E493" s="574"/>
      <c r="F493" s="574"/>
      <c r="G493" s="507"/>
    </row>
    <row r="494" spans="3:7">
      <c r="C494" s="499"/>
      <c r="D494" s="573"/>
      <c r="E494" s="574"/>
      <c r="F494" s="574"/>
      <c r="G494" s="507"/>
    </row>
    <row r="495" spans="3:7">
      <c r="C495" s="499"/>
      <c r="D495" s="573"/>
      <c r="E495" s="574"/>
      <c r="F495" s="574"/>
      <c r="G495" s="507"/>
    </row>
    <row r="496" spans="3:7">
      <c r="C496" s="499"/>
      <c r="D496" s="573"/>
      <c r="E496" s="574"/>
      <c r="F496" s="574"/>
      <c r="G496" s="507"/>
    </row>
    <row r="497" spans="3:7">
      <c r="C497" s="499"/>
      <c r="D497" s="573"/>
      <c r="E497" s="574"/>
      <c r="F497" s="574"/>
      <c r="G497" s="507"/>
    </row>
    <row r="498" spans="3:7">
      <c r="C498" s="499"/>
      <c r="D498" s="573"/>
      <c r="E498" s="574"/>
      <c r="F498" s="574"/>
      <c r="G498" s="507"/>
    </row>
    <row r="499" spans="3:7">
      <c r="C499" s="499"/>
      <c r="D499" s="573"/>
      <c r="E499" s="574"/>
      <c r="F499" s="574"/>
      <c r="G499" s="507"/>
    </row>
    <row r="500" spans="3:7">
      <c r="C500" s="499"/>
      <c r="D500" s="573"/>
      <c r="E500" s="574"/>
      <c r="F500" s="574"/>
      <c r="G500" s="507"/>
    </row>
    <row r="501" spans="3:7">
      <c r="C501" s="499"/>
      <c r="D501" s="573"/>
      <c r="E501" s="574"/>
      <c r="F501" s="574"/>
      <c r="G501" s="507"/>
    </row>
    <row r="502" spans="3:7">
      <c r="C502" s="499"/>
      <c r="D502" s="573"/>
      <c r="E502" s="574"/>
      <c r="F502" s="574"/>
      <c r="G502" s="507"/>
    </row>
    <row r="503" spans="3:7">
      <c r="C503" s="499"/>
      <c r="D503" s="573"/>
      <c r="E503" s="574"/>
      <c r="F503" s="574"/>
      <c r="G503" s="507"/>
    </row>
    <row r="504" spans="3:7">
      <c r="C504" s="499"/>
      <c r="D504" s="573"/>
      <c r="E504" s="574"/>
      <c r="F504" s="574"/>
      <c r="G504" s="507"/>
    </row>
    <row r="505" spans="3:7">
      <c r="C505" s="499"/>
      <c r="D505" s="573"/>
      <c r="E505" s="574"/>
      <c r="F505" s="574"/>
      <c r="G505" s="507"/>
    </row>
    <row r="506" spans="3:7">
      <c r="C506" s="499"/>
      <c r="D506" s="573"/>
      <c r="E506" s="574"/>
      <c r="F506" s="574"/>
      <c r="G506" s="507"/>
    </row>
    <row r="507" spans="3:7">
      <c r="C507" s="499"/>
      <c r="D507" s="573"/>
      <c r="E507" s="574"/>
      <c r="F507" s="574"/>
      <c r="G507" s="507"/>
    </row>
    <row r="508" spans="3:7">
      <c r="C508" s="499"/>
      <c r="D508" s="573"/>
      <c r="E508" s="574"/>
      <c r="F508" s="574"/>
      <c r="G508" s="507"/>
    </row>
    <row r="509" spans="3:7">
      <c r="C509" s="499"/>
      <c r="D509" s="573"/>
      <c r="E509" s="574"/>
      <c r="F509" s="574"/>
      <c r="G509" s="507"/>
    </row>
    <row r="510" spans="3:7">
      <c r="C510" s="499"/>
      <c r="D510" s="573"/>
      <c r="E510" s="574"/>
      <c r="F510" s="574"/>
      <c r="G510" s="507"/>
    </row>
    <row r="511" spans="3:7">
      <c r="C511" s="499"/>
      <c r="D511" s="573"/>
      <c r="E511" s="574"/>
      <c r="F511" s="574"/>
      <c r="G511" s="507"/>
    </row>
    <row r="512" spans="3:7">
      <c r="C512" s="499"/>
      <c r="D512" s="573"/>
      <c r="E512" s="574"/>
      <c r="F512" s="574"/>
      <c r="G512" s="507"/>
    </row>
    <row r="513" spans="3:7">
      <c r="C513" s="499"/>
      <c r="D513" s="573"/>
      <c r="E513" s="574"/>
      <c r="F513" s="574"/>
      <c r="G513" s="507"/>
    </row>
    <row r="514" spans="3:7">
      <c r="C514" s="499"/>
      <c r="D514" s="573"/>
      <c r="E514" s="574"/>
      <c r="F514" s="574"/>
      <c r="G514" s="507"/>
    </row>
    <row r="515" spans="3:7">
      <c r="C515" s="499"/>
      <c r="D515" s="573"/>
      <c r="E515" s="574"/>
      <c r="F515" s="574"/>
      <c r="G515" s="507"/>
    </row>
    <row r="516" spans="3:7">
      <c r="C516" s="499"/>
      <c r="D516" s="573"/>
      <c r="E516" s="574"/>
      <c r="F516" s="574"/>
      <c r="G516" s="507"/>
    </row>
    <row r="517" spans="3:7">
      <c r="C517" s="499"/>
      <c r="D517" s="573"/>
      <c r="E517" s="574"/>
      <c r="F517" s="574"/>
      <c r="G517" s="507"/>
    </row>
    <row r="518" spans="3:7">
      <c r="C518" s="499"/>
      <c r="D518" s="573"/>
      <c r="E518" s="574"/>
      <c r="F518" s="574"/>
      <c r="G518" s="507"/>
    </row>
    <row r="519" spans="3:7">
      <c r="C519" s="499"/>
      <c r="D519" s="573"/>
      <c r="E519" s="574"/>
      <c r="F519" s="574"/>
      <c r="G519" s="507"/>
    </row>
    <row r="520" spans="3:7">
      <c r="C520" s="499"/>
      <c r="D520" s="573"/>
      <c r="E520" s="574"/>
      <c r="F520" s="574"/>
      <c r="G520" s="507"/>
    </row>
    <row r="521" spans="3:7">
      <c r="C521" s="499"/>
      <c r="D521" s="573"/>
      <c r="E521" s="574"/>
      <c r="F521" s="574"/>
      <c r="G521" s="507"/>
    </row>
    <row r="522" spans="3:7">
      <c r="C522" s="499"/>
      <c r="D522" s="573"/>
      <c r="E522" s="574"/>
      <c r="F522" s="574"/>
      <c r="G522" s="507"/>
    </row>
    <row r="523" spans="3:7">
      <c r="C523" s="499"/>
      <c r="D523" s="573"/>
      <c r="E523" s="574"/>
      <c r="F523" s="574"/>
      <c r="G523" s="507"/>
    </row>
    <row r="524" spans="3:7">
      <c r="C524" s="499"/>
      <c r="D524" s="573"/>
      <c r="E524" s="574"/>
      <c r="F524" s="574"/>
      <c r="G524" s="507"/>
    </row>
    <row r="525" spans="3:7">
      <c r="C525" s="499"/>
      <c r="D525" s="573"/>
      <c r="E525" s="574"/>
      <c r="F525" s="574"/>
      <c r="G525" s="507"/>
    </row>
    <row r="526" spans="3:7">
      <c r="C526" s="499"/>
      <c r="D526" s="573"/>
      <c r="E526" s="574"/>
      <c r="F526" s="574"/>
      <c r="G526" s="507"/>
    </row>
    <row r="527" spans="3:7">
      <c r="C527" s="499"/>
      <c r="D527" s="573"/>
      <c r="E527" s="574"/>
      <c r="F527" s="574"/>
      <c r="G527" s="507"/>
    </row>
    <row r="528" spans="3:7">
      <c r="C528" s="499"/>
      <c r="D528" s="573"/>
      <c r="E528" s="574"/>
      <c r="F528" s="574"/>
      <c r="G528" s="507"/>
    </row>
    <row r="529" spans="3:7">
      <c r="C529" s="499"/>
      <c r="D529" s="573"/>
      <c r="E529" s="574"/>
      <c r="F529" s="574"/>
      <c r="G529" s="507"/>
    </row>
    <row r="530" spans="3:7">
      <c r="C530" s="499"/>
      <c r="D530" s="573"/>
      <c r="E530" s="574"/>
      <c r="F530" s="574"/>
      <c r="G530" s="507"/>
    </row>
    <row r="531" spans="3:7">
      <c r="C531" s="499"/>
      <c r="D531" s="573"/>
      <c r="E531" s="574"/>
      <c r="F531" s="574"/>
      <c r="G531" s="507"/>
    </row>
    <row r="532" spans="3:7">
      <c r="C532" s="499"/>
      <c r="D532" s="573"/>
      <c r="E532" s="574"/>
      <c r="F532" s="574"/>
      <c r="G532" s="507"/>
    </row>
    <row r="533" spans="3:7">
      <c r="C533" s="499"/>
      <c r="D533" s="573"/>
      <c r="E533" s="574"/>
      <c r="F533" s="574"/>
      <c r="G533" s="507"/>
    </row>
    <row r="534" spans="3:7">
      <c r="C534" s="499"/>
      <c r="D534" s="573"/>
      <c r="E534" s="574"/>
      <c r="F534" s="574"/>
      <c r="G534" s="507"/>
    </row>
    <row r="535" spans="3:7">
      <c r="C535" s="499"/>
      <c r="D535" s="573"/>
      <c r="E535" s="574"/>
      <c r="F535" s="574"/>
      <c r="G535" s="507"/>
    </row>
    <row r="536" spans="3:7">
      <c r="C536" s="499"/>
      <c r="D536" s="573"/>
      <c r="E536" s="574"/>
      <c r="F536" s="574"/>
      <c r="G536" s="507"/>
    </row>
    <row r="537" spans="3:7">
      <c r="C537" s="499"/>
      <c r="D537" s="573"/>
      <c r="E537" s="574"/>
      <c r="F537" s="574"/>
      <c r="G537" s="507"/>
    </row>
    <row r="538" spans="3:7">
      <c r="C538" s="499"/>
      <c r="D538" s="573"/>
      <c r="E538" s="574"/>
      <c r="F538" s="574"/>
      <c r="G538" s="507"/>
    </row>
    <row r="539" spans="3:7">
      <c r="C539" s="499"/>
      <c r="D539" s="573"/>
      <c r="E539" s="574"/>
      <c r="F539" s="574"/>
      <c r="G539" s="507"/>
    </row>
    <row r="540" spans="3:7">
      <c r="C540" s="499"/>
      <c r="D540" s="573"/>
      <c r="E540" s="574"/>
      <c r="F540" s="574"/>
      <c r="G540" s="507"/>
    </row>
    <row r="541" spans="3:7">
      <c r="C541" s="499"/>
      <c r="D541" s="573"/>
      <c r="E541" s="574"/>
      <c r="F541" s="574"/>
      <c r="G541" s="507"/>
    </row>
    <row r="542" spans="3:7">
      <c r="C542" s="499"/>
      <c r="D542" s="573"/>
      <c r="E542" s="574"/>
      <c r="F542" s="574"/>
      <c r="G542" s="507"/>
    </row>
    <row r="543" spans="3:7">
      <c r="C543" s="499"/>
      <c r="D543" s="573"/>
      <c r="E543" s="574"/>
      <c r="F543" s="574"/>
      <c r="G543" s="507"/>
    </row>
    <row r="544" spans="3:7">
      <c r="C544" s="499"/>
      <c r="D544" s="573"/>
      <c r="E544" s="574"/>
      <c r="F544" s="574"/>
      <c r="G544" s="507"/>
    </row>
    <row r="545" spans="3:7">
      <c r="C545" s="499"/>
      <c r="D545" s="573"/>
      <c r="E545" s="574"/>
      <c r="F545" s="574"/>
      <c r="G545" s="507"/>
    </row>
    <row r="546" spans="3:7">
      <c r="C546" s="499"/>
      <c r="D546" s="573"/>
      <c r="E546" s="574"/>
      <c r="F546" s="574"/>
      <c r="G546" s="507"/>
    </row>
    <row r="547" spans="3:7">
      <c r="C547" s="499"/>
      <c r="D547" s="573"/>
      <c r="E547" s="574"/>
      <c r="F547" s="574"/>
      <c r="G547" s="507"/>
    </row>
    <row r="548" spans="3:7">
      <c r="C548" s="499"/>
      <c r="D548" s="573"/>
      <c r="E548" s="574"/>
      <c r="F548" s="574"/>
      <c r="G548" s="507"/>
    </row>
    <row r="549" spans="3:7">
      <c r="C549" s="499"/>
      <c r="D549" s="573"/>
      <c r="E549" s="574"/>
      <c r="F549" s="574"/>
      <c r="G549" s="507"/>
    </row>
    <row r="550" spans="3:7">
      <c r="C550" s="499"/>
      <c r="D550" s="573"/>
      <c r="E550" s="574"/>
      <c r="F550" s="574"/>
      <c r="G550" s="507"/>
    </row>
    <row r="551" spans="3:7">
      <c r="C551" s="499"/>
      <c r="D551" s="573"/>
      <c r="E551" s="574"/>
      <c r="F551" s="574"/>
      <c r="G551" s="507"/>
    </row>
    <row r="552" spans="3:7">
      <c r="C552" s="499"/>
      <c r="D552" s="573"/>
      <c r="E552" s="574"/>
      <c r="F552" s="574"/>
      <c r="G552" s="507"/>
    </row>
    <row r="553" spans="3:7">
      <c r="C553" s="499"/>
      <c r="D553" s="573"/>
      <c r="E553" s="574"/>
      <c r="F553" s="574"/>
      <c r="G553" s="507"/>
    </row>
    <row r="554" spans="3:7">
      <c r="C554" s="499"/>
      <c r="D554" s="573"/>
      <c r="E554" s="574"/>
      <c r="F554" s="574"/>
      <c r="G554" s="507"/>
    </row>
    <row r="555" spans="3:7">
      <c r="C555" s="499"/>
      <c r="D555" s="573"/>
      <c r="E555" s="574"/>
      <c r="F555" s="574"/>
      <c r="G555" s="507"/>
    </row>
    <row r="556" spans="3:7">
      <c r="C556" s="499"/>
      <c r="D556" s="573"/>
      <c r="E556" s="574"/>
      <c r="F556" s="574"/>
      <c r="G556" s="507"/>
    </row>
    <row r="557" spans="3:7">
      <c r="C557" s="499"/>
      <c r="D557" s="573"/>
      <c r="E557" s="574"/>
      <c r="F557" s="574"/>
      <c r="G557" s="507"/>
    </row>
    <row r="558" spans="3:7">
      <c r="C558" s="499"/>
      <c r="D558" s="573"/>
      <c r="E558" s="574"/>
      <c r="F558" s="574"/>
      <c r="G558" s="507"/>
    </row>
    <row r="559" spans="3:7">
      <c r="C559" s="499"/>
      <c r="D559" s="573"/>
      <c r="E559" s="574"/>
      <c r="F559" s="574"/>
      <c r="G559" s="507"/>
    </row>
    <row r="560" spans="3:7">
      <c r="C560" s="499"/>
      <c r="D560" s="573"/>
      <c r="E560" s="574"/>
      <c r="F560" s="574"/>
      <c r="G560" s="507"/>
    </row>
    <row r="561" spans="3:7">
      <c r="C561" s="499"/>
      <c r="D561" s="573"/>
      <c r="E561" s="574"/>
      <c r="F561" s="574"/>
      <c r="G561" s="507"/>
    </row>
    <row r="562" spans="3:7">
      <c r="C562" s="499"/>
      <c r="D562" s="573"/>
      <c r="E562" s="574"/>
      <c r="F562" s="574"/>
      <c r="G562" s="507"/>
    </row>
    <row r="563" spans="3:7">
      <c r="C563" s="499"/>
      <c r="D563" s="573"/>
      <c r="E563" s="574"/>
      <c r="F563" s="574"/>
      <c r="G563" s="507"/>
    </row>
    <row r="564" spans="3:7">
      <c r="C564" s="499"/>
      <c r="D564" s="573"/>
      <c r="E564" s="574"/>
      <c r="F564" s="574"/>
      <c r="G564" s="507"/>
    </row>
    <row r="565" spans="3:7">
      <c r="C565" s="499"/>
      <c r="D565" s="573"/>
      <c r="E565" s="574"/>
      <c r="F565" s="574"/>
      <c r="G565" s="507"/>
    </row>
    <row r="566" spans="3:7">
      <c r="C566" s="499"/>
      <c r="D566" s="573"/>
      <c r="E566" s="574"/>
      <c r="F566" s="574"/>
      <c r="G566" s="507"/>
    </row>
    <row r="567" spans="3:7">
      <c r="C567" s="499"/>
      <c r="D567" s="573"/>
      <c r="E567" s="574"/>
      <c r="F567" s="574"/>
      <c r="G567" s="507"/>
    </row>
    <row r="568" spans="3:7">
      <c r="C568" s="499"/>
      <c r="D568" s="573"/>
      <c r="E568" s="574"/>
      <c r="F568" s="574"/>
      <c r="G568" s="507"/>
    </row>
    <row r="569" spans="3:7">
      <c r="C569" s="499"/>
      <c r="D569" s="573"/>
      <c r="E569" s="574"/>
      <c r="F569" s="574"/>
      <c r="G569" s="507"/>
    </row>
    <row r="570" spans="3:7">
      <c r="C570" s="499"/>
      <c r="D570" s="573"/>
      <c r="E570" s="574"/>
      <c r="F570" s="574"/>
      <c r="G570" s="507"/>
    </row>
    <row r="571" spans="3:7">
      <c r="C571" s="499"/>
      <c r="D571" s="573"/>
      <c r="E571" s="574"/>
      <c r="F571" s="574"/>
      <c r="G571" s="507"/>
    </row>
    <row r="572" spans="3:7">
      <c r="C572" s="499"/>
      <c r="D572" s="573"/>
      <c r="E572" s="574"/>
      <c r="F572" s="574"/>
      <c r="G572" s="507"/>
    </row>
    <row r="573" spans="3:7">
      <c r="C573" s="499"/>
      <c r="D573" s="573"/>
      <c r="E573" s="574"/>
      <c r="F573" s="574"/>
      <c r="G573" s="507"/>
    </row>
    <row r="574" spans="3:7">
      <c r="C574" s="499"/>
      <c r="D574" s="573"/>
      <c r="E574" s="574"/>
      <c r="F574" s="574"/>
      <c r="G574" s="507"/>
    </row>
    <row r="575" spans="3:7">
      <c r="C575" s="499"/>
      <c r="D575" s="573"/>
      <c r="E575" s="574"/>
      <c r="F575" s="574"/>
      <c r="G575" s="507"/>
    </row>
    <row r="576" spans="3:7">
      <c r="C576" s="499"/>
      <c r="D576" s="573"/>
      <c r="E576" s="574"/>
      <c r="F576" s="574"/>
      <c r="G576" s="507"/>
    </row>
    <row r="577" spans="3:7">
      <c r="C577" s="499"/>
      <c r="D577" s="573"/>
      <c r="E577" s="574"/>
      <c r="F577" s="574"/>
      <c r="G577" s="507"/>
    </row>
    <row r="578" spans="3:7">
      <c r="C578" s="499"/>
      <c r="D578" s="573"/>
      <c r="E578" s="574"/>
      <c r="F578" s="574"/>
      <c r="G578" s="507"/>
    </row>
    <row r="579" spans="3:7">
      <c r="C579" s="499"/>
      <c r="D579" s="573"/>
      <c r="E579" s="574"/>
      <c r="F579" s="574"/>
      <c r="G579" s="507"/>
    </row>
    <row r="580" spans="3:7">
      <c r="C580" s="499"/>
      <c r="D580" s="573"/>
      <c r="E580" s="574"/>
      <c r="F580" s="574"/>
      <c r="G580" s="507"/>
    </row>
    <row r="581" spans="3:7">
      <c r="C581" s="499"/>
      <c r="D581" s="573"/>
      <c r="E581" s="574"/>
      <c r="F581" s="574"/>
      <c r="G581" s="507"/>
    </row>
    <row r="582" spans="3:7">
      <c r="C582" s="499"/>
      <c r="D582" s="573"/>
      <c r="E582" s="574"/>
      <c r="F582" s="574"/>
      <c r="G582" s="507"/>
    </row>
    <row r="583" spans="3:7">
      <c r="C583" s="499"/>
      <c r="D583" s="573"/>
      <c r="E583" s="574"/>
      <c r="F583" s="574"/>
      <c r="G583" s="507"/>
    </row>
    <row r="584" spans="3:7">
      <c r="C584" s="499"/>
      <c r="D584" s="573"/>
      <c r="E584" s="574"/>
      <c r="F584" s="574"/>
      <c r="G584" s="507"/>
    </row>
    <row r="585" spans="3:7">
      <c r="C585" s="499"/>
      <c r="D585" s="573"/>
      <c r="E585" s="574"/>
      <c r="F585" s="574"/>
      <c r="G585" s="507"/>
    </row>
    <row r="586" spans="3:7">
      <c r="C586" s="499"/>
      <c r="D586" s="573"/>
      <c r="E586" s="574"/>
      <c r="F586" s="574"/>
      <c r="G586" s="507"/>
    </row>
    <row r="587" spans="3:7">
      <c r="C587" s="499"/>
      <c r="D587" s="573"/>
      <c r="E587" s="574"/>
      <c r="F587" s="574"/>
      <c r="G587" s="507"/>
    </row>
    <row r="588" spans="3:7">
      <c r="C588" s="499"/>
      <c r="D588" s="573"/>
      <c r="E588" s="574"/>
      <c r="F588" s="574"/>
      <c r="G588" s="507"/>
    </row>
    <row r="589" spans="3:7">
      <c r="C589" s="499"/>
      <c r="D589" s="573"/>
      <c r="E589" s="574"/>
      <c r="F589" s="574"/>
      <c r="G589" s="507"/>
    </row>
    <row r="590" spans="3:7">
      <c r="C590" s="499"/>
      <c r="D590" s="573"/>
      <c r="E590" s="574"/>
      <c r="F590" s="574"/>
      <c r="G590" s="507"/>
    </row>
    <row r="591" spans="3:7">
      <c r="C591" s="499"/>
      <c r="D591" s="573"/>
      <c r="E591" s="574"/>
      <c r="F591" s="574"/>
      <c r="G591" s="507"/>
    </row>
    <row r="592" spans="3:7">
      <c r="C592" s="499"/>
      <c r="D592" s="573"/>
      <c r="E592" s="574"/>
      <c r="F592" s="574"/>
      <c r="G592" s="507"/>
    </row>
    <row r="593" spans="3:7">
      <c r="C593" s="499"/>
      <c r="D593" s="573"/>
      <c r="E593" s="574"/>
      <c r="F593" s="574"/>
      <c r="G593" s="507"/>
    </row>
    <row r="594" spans="3:7">
      <c r="C594" s="499"/>
      <c r="D594" s="573"/>
      <c r="E594" s="574"/>
      <c r="F594" s="574"/>
      <c r="G594" s="507"/>
    </row>
    <row r="595" spans="3:7">
      <c r="C595" s="499"/>
      <c r="D595" s="573"/>
      <c r="E595" s="574"/>
      <c r="F595" s="574"/>
      <c r="G595" s="507"/>
    </row>
    <row r="596" spans="3:7">
      <c r="C596" s="499"/>
      <c r="D596" s="573"/>
      <c r="E596" s="574"/>
      <c r="F596" s="574"/>
      <c r="G596" s="507"/>
    </row>
    <row r="597" spans="3:7">
      <c r="C597" s="499"/>
      <c r="D597" s="573"/>
      <c r="E597" s="574"/>
      <c r="F597" s="574"/>
      <c r="G597" s="507"/>
    </row>
    <row r="598" spans="3:7">
      <c r="C598" s="499"/>
      <c r="D598" s="573"/>
      <c r="E598" s="574"/>
      <c r="F598" s="574"/>
      <c r="G598" s="507"/>
    </row>
    <row r="599" spans="3:7">
      <c r="C599" s="499"/>
      <c r="D599" s="573"/>
      <c r="E599" s="574"/>
      <c r="F599" s="574"/>
      <c r="G599" s="507"/>
    </row>
    <row r="600" spans="3:7">
      <c r="C600" s="499"/>
      <c r="D600" s="573"/>
      <c r="E600" s="574"/>
      <c r="F600" s="574"/>
      <c r="G600" s="507"/>
    </row>
    <row r="601" spans="3:7">
      <c r="C601" s="499"/>
      <c r="D601" s="573"/>
      <c r="E601" s="574"/>
      <c r="F601" s="574"/>
      <c r="G601" s="507"/>
    </row>
    <row r="602" spans="3:7">
      <c r="C602" s="499"/>
      <c r="D602" s="573"/>
      <c r="E602" s="574"/>
      <c r="F602" s="574"/>
      <c r="G602" s="507"/>
    </row>
    <row r="603" spans="3:7">
      <c r="C603" s="499"/>
      <c r="D603" s="573"/>
      <c r="E603" s="574"/>
      <c r="F603" s="574"/>
      <c r="G603" s="507"/>
    </row>
    <row r="604" spans="3:7">
      <c r="C604" s="499"/>
      <c r="D604" s="573"/>
      <c r="E604" s="574"/>
      <c r="F604" s="574"/>
      <c r="G604" s="507"/>
    </row>
    <row r="605" spans="3:7">
      <c r="C605" s="499"/>
      <c r="D605" s="573"/>
      <c r="E605" s="574"/>
      <c r="F605" s="574"/>
      <c r="G605" s="507"/>
    </row>
    <row r="606" spans="3:7">
      <c r="C606" s="499"/>
      <c r="D606" s="573"/>
      <c r="E606" s="574"/>
      <c r="F606" s="574"/>
      <c r="G606" s="507"/>
    </row>
    <row r="607" spans="3:7">
      <c r="C607" s="499"/>
      <c r="D607" s="573"/>
      <c r="E607" s="574"/>
      <c r="F607" s="574"/>
      <c r="G607" s="507"/>
    </row>
    <row r="608" spans="3:7">
      <c r="C608" s="499"/>
      <c r="D608" s="573"/>
      <c r="E608" s="574"/>
      <c r="F608" s="574"/>
      <c r="G608" s="507"/>
    </row>
    <row r="609" spans="3:7">
      <c r="C609" s="499"/>
      <c r="D609" s="573"/>
      <c r="E609" s="574"/>
      <c r="F609" s="574"/>
      <c r="G609" s="507"/>
    </row>
    <row r="610" spans="3:7">
      <c r="C610" s="499"/>
      <c r="D610" s="573"/>
      <c r="E610" s="574"/>
      <c r="F610" s="574"/>
      <c r="G610" s="507"/>
    </row>
    <row r="611" spans="3:7">
      <c r="C611" s="499"/>
      <c r="D611" s="573"/>
      <c r="E611" s="574"/>
      <c r="F611" s="574"/>
      <c r="G611" s="507"/>
    </row>
    <row r="612" spans="3:7">
      <c r="C612" s="499"/>
      <c r="D612" s="573"/>
      <c r="E612" s="574"/>
      <c r="F612" s="574"/>
      <c r="G612" s="507"/>
    </row>
    <row r="613" spans="3:7">
      <c r="C613" s="499"/>
      <c r="D613" s="573"/>
      <c r="E613" s="574"/>
      <c r="F613" s="574"/>
      <c r="G613" s="507"/>
    </row>
    <row r="614" spans="3:7">
      <c r="C614" s="499"/>
      <c r="D614" s="573"/>
      <c r="E614" s="574"/>
      <c r="F614" s="574"/>
      <c r="G614" s="507"/>
    </row>
    <row r="615" spans="3:7">
      <c r="C615" s="499"/>
      <c r="D615" s="573"/>
      <c r="E615" s="574"/>
      <c r="F615" s="574"/>
      <c r="G615" s="507"/>
    </row>
    <row r="616" spans="3:7">
      <c r="C616" s="499"/>
      <c r="D616" s="573"/>
      <c r="E616" s="574"/>
      <c r="F616" s="574"/>
      <c r="G616" s="507"/>
    </row>
    <row r="617" spans="3:7">
      <c r="C617" s="499"/>
      <c r="D617" s="573"/>
      <c r="E617" s="574"/>
      <c r="F617" s="574"/>
      <c r="G617" s="507"/>
    </row>
    <row r="618" spans="3:7">
      <c r="C618" s="499"/>
      <c r="D618" s="573"/>
      <c r="E618" s="574"/>
      <c r="F618" s="574"/>
      <c r="G618" s="507"/>
    </row>
    <row r="619" spans="3:7">
      <c r="C619" s="499"/>
      <c r="D619" s="573"/>
      <c r="E619" s="574"/>
      <c r="F619" s="574"/>
      <c r="G619" s="507"/>
    </row>
    <row r="620" spans="3:7">
      <c r="C620" s="499"/>
      <c r="D620" s="573"/>
      <c r="E620" s="574"/>
      <c r="F620" s="574"/>
      <c r="G620" s="507"/>
    </row>
    <row r="621" spans="3:7">
      <c r="C621" s="499"/>
      <c r="D621" s="573"/>
      <c r="E621" s="574"/>
      <c r="F621" s="574"/>
      <c r="G621" s="507"/>
    </row>
    <row r="622" spans="3:7">
      <c r="C622" s="499"/>
      <c r="D622" s="573"/>
      <c r="E622" s="574"/>
      <c r="F622" s="574"/>
      <c r="G622" s="507"/>
    </row>
    <row r="623" spans="3:7">
      <c r="C623" s="499"/>
      <c r="D623" s="573"/>
      <c r="E623" s="574"/>
      <c r="F623" s="574"/>
      <c r="G623" s="507"/>
    </row>
    <row r="624" spans="3:7">
      <c r="C624" s="499"/>
      <c r="D624" s="573"/>
      <c r="E624" s="574"/>
      <c r="F624" s="574"/>
      <c r="G624" s="507"/>
    </row>
    <row r="625" spans="3:7">
      <c r="C625" s="499"/>
      <c r="D625" s="573"/>
      <c r="E625" s="574"/>
      <c r="F625" s="574"/>
      <c r="G625" s="507"/>
    </row>
    <row r="626" spans="3:7">
      <c r="C626" s="499"/>
      <c r="D626" s="573"/>
      <c r="E626" s="574"/>
      <c r="F626" s="574"/>
      <c r="G626" s="507"/>
    </row>
    <row r="627" spans="3:7">
      <c r="C627" s="499"/>
      <c r="D627" s="573"/>
      <c r="E627" s="574"/>
      <c r="F627" s="574"/>
      <c r="G627" s="507"/>
    </row>
    <row r="628" spans="3:7">
      <c r="C628" s="499"/>
      <c r="D628" s="573"/>
      <c r="E628" s="574"/>
      <c r="F628" s="574"/>
      <c r="G628" s="507"/>
    </row>
    <row r="629" spans="3:7">
      <c r="C629" s="499"/>
      <c r="D629" s="573"/>
      <c r="E629" s="574"/>
      <c r="F629" s="574"/>
      <c r="G629" s="507"/>
    </row>
    <row r="630" spans="3:7">
      <c r="C630" s="499"/>
      <c r="D630" s="573"/>
      <c r="E630" s="574"/>
      <c r="F630" s="574"/>
      <c r="G630" s="507"/>
    </row>
    <row r="631" spans="3:7">
      <c r="C631" s="499"/>
      <c r="D631" s="573"/>
      <c r="E631" s="574"/>
      <c r="F631" s="574"/>
      <c r="G631" s="507"/>
    </row>
    <row r="632" spans="3:7">
      <c r="C632" s="499"/>
      <c r="D632" s="573"/>
      <c r="E632" s="574"/>
      <c r="F632" s="574"/>
      <c r="G632" s="507"/>
    </row>
    <row r="633" spans="3:7">
      <c r="C633" s="499"/>
      <c r="D633" s="573"/>
      <c r="E633" s="574"/>
      <c r="F633" s="574"/>
      <c r="G633" s="507"/>
    </row>
    <row r="634" spans="3:7">
      <c r="C634" s="499"/>
      <c r="D634" s="573"/>
      <c r="E634" s="574"/>
      <c r="F634" s="574"/>
      <c r="G634" s="507"/>
    </row>
    <row r="635" spans="3:7">
      <c r="C635" s="499"/>
      <c r="D635" s="573"/>
      <c r="E635" s="574"/>
      <c r="F635" s="574"/>
      <c r="G635" s="507"/>
    </row>
    <row r="636" spans="3:7">
      <c r="C636" s="499"/>
      <c r="D636" s="573"/>
      <c r="E636" s="574"/>
      <c r="F636" s="574"/>
      <c r="G636" s="507"/>
    </row>
    <row r="637" spans="3:7">
      <c r="C637" s="499"/>
      <c r="D637" s="573"/>
      <c r="E637" s="574"/>
      <c r="F637" s="574"/>
      <c r="G637" s="507"/>
    </row>
    <row r="638" spans="3:7">
      <c r="C638" s="499"/>
      <c r="D638" s="573"/>
      <c r="E638" s="574"/>
      <c r="F638" s="574"/>
      <c r="G638" s="507"/>
    </row>
    <row r="639" spans="3:7">
      <c r="C639" s="499"/>
      <c r="D639" s="573"/>
      <c r="E639" s="574"/>
      <c r="F639" s="574"/>
      <c r="G639" s="507"/>
    </row>
    <row r="640" spans="3:7">
      <c r="C640" s="499"/>
      <c r="D640" s="573"/>
      <c r="E640" s="574"/>
      <c r="F640" s="574"/>
      <c r="G640" s="507"/>
    </row>
    <row r="641" spans="3:7">
      <c r="C641" s="499"/>
      <c r="D641" s="573"/>
      <c r="E641" s="574"/>
      <c r="F641" s="574"/>
      <c r="G641" s="507"/>
    </row>
    <row r="642" spans="3:7">
      <c r="C642" s="499"/>
      <c r="D642" s="573"/>
      <c r="E642" s="574"/>
      <c r="F642" s="574"/>
      <c r="G642" s="507"/>
    </row>
    <row r="643" spans="3:7">
      <c r="C643" s="499"/>
      <c r="D643" s="573"/>
      <c r="E643" s="574"/>
      <c r="F643" s="574"/>
      <c r="G643" s="507"/>
    </row>
    <row r="644" spans="3:7">
      <c r="C644" s="499"/>
      <c r="D644" s="573"/>
      <c r="E644" s="574"/>
      <c r="F644" s="574"/>
      <c r="G644" s="507"/>
    </row>
    <row r="645" spans="3:7">
      <c r="C645" s="499"/>
      <c r="D645" s="573"/>
      <c r="E645" s="574"/>
      <c r="F645" s="574"/>
      <c r="G645" s="507"/>
    </row>
    <row r="646" spans="3:7">
      <c r="C646" s="499"/>
      <c r="D646" s="573"/>
      <c r="E646" s="574"/>
      <c r="F646" s="574"/>
      <c r="G646" s="507"/>
    </row>
    <row r="647" spans="3:7">
      <c r="C647" s="499"/>
      <c r="D647" s="573"/>
      <c r="E647" s="574"/>
      <c r="F647" s="574"/>
      <c r="G647" s="507"/>
    </row>
    <row r="648" spans="3:7">
      <c r="C648" s="499"/>
      <c r="D648" s="573"/>
      <c r="E648" s="574"/>
      <c r="F648" s="574"/>
      <c r="G648" s="507"/>
    </row>
    <row r="649" spans="3:7">
      <c r="C649" s="499"/>
      <c r="D649" s="573"/>
      <c r="E649" s="574"/>
      <c r="F649" s="574"/>
      <c r="G649" s="507"/>
    </row>
    <row r="650" spans="3:7">
      <c r="C650" s="499"/>
      <c r="D650" s="573"/>
      <c r="E650" s="574"/>
      <c r="F650" s="574"/>
      <c r="G650" s="507"/>
    </row>
    <row r="651" spans="3:7">
      <c r="C651" s="499"/>
      <c r="D651" s="573"/>
      <c r="E651" s="574"/>
      <c r="F651" s="574"/>
      <c r="G651" s="507"/>
    </row>
    <row r="652" spans="3:7">
      <c r="C652" s="499"/>
      <c r="D652" s="573"/>
      <c r="E652" s="574"/>
      <c r="F652" s="574"/>
      <c r="G652" s="507"/>
    </row>
    <row r="653" spans="3:7">
      <c r="C653" s="499"/>
      <c r="D653" s="573"/>
      <c r="E653" s="574"/>
      <c r="F653" s="574"/>
      <c r="G653" s="507"/>
    </row>
    <row r="654" spans="3:7">
      <c r="C654" s="499"/>
      <c r="D654" s="573"/>
      <c r="E654" s="574"/>
      <c r="F654" s="574"/>
      <c r="G654" s="507"/>
    </row>
    <row r="655" spans="3:7">
      <c r="C655" s="499"/>
      <c r="D655" s="573"/>
      <c r="E655" s="574"/>
      <c r="F655" s="574"/>
      <c r="G655" s="507"/>
    </row>
    <row r="656" spans="3:7">
      <c r="C656" s="499"/>
      <c r="D656" s="573"/>
      <c r="E656" s="574"/>
      <c r="F656" s="574"/>
      <c r="G656" s="507"/>
    </row>
    <row r="657" spans="3:7">
      <c r="C657" s="499"/>
      <c r="D657" s="573"/>
      <c r="E657" s="574"/>
      <c r="F657" s="574"/>
      <c r="G657" s="507"/>
    </row>
    <row r="658" spans="3:7">
      <c r="C658" s="499"/>
      <c r="D658" s="573"/>
      <c r="E658" s="574"/>
      <c r="F658" s="574"/>
      <c r="G658" s="507"/>
    </row>
    <row r="659" spans="3:7">
      <c r="C659" s="499"/>
      <c r="D659" s="573"/>
      <c r="E659" s="574"/>
      <c r="F659" s="574"/>
      <c r="G659" s="507"/>
    </row>
    <row r="660" spans="3:7">
      <c r="C660" s="499"/>
      <c r="D660" s="573"/>
      <c r="E660" s="574"/>
      <c r="F660" s="574"/>
      <c r="G660" s="507"/>
    </row>
    <row r="661" spans="3:7">
      <c r="C661" s="499"/>
      <c r="D661" s="573"/>
      <c r="E661" s="574"/>
      <c r="F661" s="574"/>
      <c r="G661" s="507"/>
    </row>
    <row r="662" spans="3:7">
      <c r="C662" s="499"/>
      <c r="D662" s="573"/>
      <c r="E662" s="574"/>
      <c r="F662" s="574"/>
      <c r="G662" s="507"/>
    </row>
    <row r="663" spans="3:7">
      <c r="C663" s="499"/>
      <c r="D663" s="573"/>
      <c r="E663" s="574"/>
      <c r="F663" s="574"/>
      <c r="G663" s="507"/>
    </row>
    <row r="664" spans="3:7">
      <c r="C664" s="499"/>
      <c r="D664" s="573"/>
      <c r="E664" s="574"/>
      <c r="F664" s="574"/>
      <c r="G664" s="507"/>
    </row>
    <row r="665" spans="3:7">
      <c r="C665" s="499"/>
      <c r="D665" s="573"/>
      <c r="E665" s="574"/>
      <c r="F665" s="574"/>
      <c r="G665" s="507"/>
    </row>
    <row r="666" spans="3:7">
      <c r="C666" s="499"/>
      <c r="D666" s="573"/>
      <c r="E666" s="574"/>
      <c r="F666" s="574"/>
      <c r="G666" s="507"/>
    </row>
    <row r="667" spans="3:7">
      <c r="C667" s="499"/>
      <c r="D667" s="573"/>
      <c r="E667" s="574"/>
      <c r="F667" s="574"/>
      <c r="G667" s="507"/>
    </row>
    <row r="668" spans="3:7">
      <c r="C668" s="499"/>
      <c r="D668" s="573"/>
      <c r="E668" s="574"/>
      <c r="F668" s="574"/>
      <c r="G668" s="507"/>
    </row>
    <row r="669" spans="3:7">
      <c r="C669" s="499"/>
      <c r="D669" s="573"/>
      <c r="E669" s="574"/>
      <c r="F669" s="574"/>
      <c r="G669" s="507"/>
    </row>
    <row r="670" spans="3:7">
      <c r="C670" s="499"/>
      <c r="D670" s="573"/>
      <c r="E670" s="574"/>
      <c r="F670" s="574"/>
      <c r="G670" s="507"/>
    </row>
    <row r="671" spans="3:7">
      <c r="C671" s="499"/>
      <c r="D671" s="573"/>
      <c r="E671" s="574"/>
      <c r="F671" s="574"/>
      <c r="G671" s="507"/>
    </row>
    <row r="672" spans="3:7">
      <c r="C672" s="499"/>
      <c r="D672" s="573"/>
      <c r="E672" s="574"/>
      <c r="F672" s="574"/>
      <c r="G672" s="507"/>
    </row>
    <row r="673" spans="3:7">
      <c r="C673" s="499"/>
      <c r="D673" s="573"/>
      <c r="E673" s="574"/>
      <c r="F673" s="574"/>
      <c r="G673" s="507"/>
    </row>
    <row r="674" spans="3:7">
      <c r="C674" s="499"/>
      <c r="D674" s="573"/>
      <c r="E674" s="574"/>
      <c r="F674" s="574"/>
      <c r="G674" s="507"/>
    </row>
    <row r="675" spans="3:7">
      <c r="C675" s="499"/>
      <c r="D675" s="573"/>
      <c r="E675" s="574"/>
      <c r="F675" s="574"/>
      <c r="G675" s="507"/>
    </row>
    <row r="676" spans="3:7">
      <c r="C676" s="499"/>
      <c r="D676" s="573"/>
      <c r="E676" s="574"/>
      <c r="F676" s="574"/>
      <c r="G676" s="507"/>
    </row>
    <row r="677" spans="3:7">
      <c r="C677" s="499"/>
      <c r="D677" s="573"/>
      <c r="E677" s="574"/>
      <c r="F677" s="574"/>
      <c r="G677" s="507"/>
    </row>
    <row r="678" spans="3:7">
      <c r="C678" s="499"/>
      <c r="D678" s="573"/>
      <c r="E678" s="574"/>
      <c r="F678" s="574"/>
      <c r="G678" s="507"/>
    </row>
    <row r="679" spans="3:7">
      <c r="C679" s="499"/>
      <c r="D679" s="573"/>
      <c r="E679" s="574"/>
      <c r="F679" s="574"/>
      <c r="G679" s="507"/>
    </row>
    <row r="680" spans="3:7">
      <c r="C680" s="499"/>
      <c r="D680" s="573"/>
      <c r="E680" s="574"/>
      <c r="F680" s="574"/>
      <c r="G680" s="507"/>
    </row>
    <row r="681" spans="3:7">
      <c r="C681" s="499"/>
      <c r="D681" s="573"/>
      <c r="E681" s="574"/>
      <c r="F681" s="574"/>
      <c r="G681" s="507"/>
    </row>
    <row r="682" spans="3:7">
      <c r="C682" s="499"/>
      <c r="D682" s="573"/>
      <c r="E682" s="574"/>
      <c r="F682" s="574"/>
      <c r="G682" s="507"/>
    </row>
    <row r="683" spans="3:7">
      <c r="C683" s="499"/>
      <c r="D683" s="573"/>
      <c r="E683" s="574"/>
      <c r="F683" s="574"/>
      <c r="G683" s="507"/>
    </row>
    <row r="684" spans="3:7">
      <c r="C684" s="499"/>
      <c r="D684" s="573"/>
      <c r="E684" s="574"/>
      <c r="F684" s="574"/>
      <c r="G684" s="507"/>
    </row>
    <row r="685" spans="3:7">
      <c r="C685" s="499"/>
      <c r="D685" s="573"/>
      <c r="E685" s="574"/>
      <c r="F685" s="574"/>
      <c r="G685" s="507"/>
    </row>
    <row r="686" spans="3:7">
      <c r="C686" s="499"/>
      <c r="D686" s="573"/>
      <c r="E686" s="574"/>
      <c r="F686" s="574"/>
      <c r="G686" s="507"/>
    </row>
    <row r="687" spans="3:7">
      <c r="C687" s="499"/>
      <c r="D687" s="573"/>
      <c r="E687" s="574"/>
      <c r="F687" s="574"/>
      <c r="G687" s="507"/>
    </row>
    <row r="688" spans="3:7">
      <c r="C688" s="499"/>
      <c r="D688" s="573"/>
      <c r="E688" s="574"/>
      <c r="F688" s="574"/>
      <c r="G688" s="507"/>
    </row>
    <row r="689" spans="3:7">
      <c r="C689" s="499"/>
      <c r="D689" s="573"/>
      <c r="E689" s="574"/>
      <c r="F689" s="574"/>
      <c r="G689" s="507"/>
    </row>
    <row r="690" spans="3:7">
      <c r="C690" s="499"/>
      <c r="D690" s="573"/>
      <c r="E690" s="574"/>
      <c r="F690" s="574"/>
      <c r="G690" s="507"/>
    </row>
    <row r="691" spans="3:7">
      <c r="C691" s="499"/>
      <c r="D691" s="573"/>
      <c r="E691" s="574"/>
      <c r="F691" s="574"/>
      <c r="G691" s="507"/>
    </row>
    <row r="692" spans="3:7">
      <c r="C692" s="499"/>
      <c r="D692" s="573"/>
      <c r="E692" s="574"/>
      <c r="F692" s="574"/>
      <c r="G692" s="507"/>
    </row>
    <row r="693" spans="3:7">
      <c r="C693" s="499"/>
      <c r="D693" s="573"/>
      <c r="E693" s="574"/>
      <c r="F693" s="574"/>
      <c r="G693" s="507"/>
    </row>
    <row r="694" spans="3:7">
      <c r="C694" s="499"/>
      <c r="D694" s="573"/>
      <c r="E694" s="574"/>
      <c r="F694" s="574"/>
      <c r="G694" s="507"/>
    </row>
    <row r="695" spans="3:7">
      <c r="C695" s="499"/>
      <c r="D695" s="573"/>
      <c r="E695" s="574"/>
      <c r="F695" s="574"/>
      <c r="G695" s="507"/>
    </row>
    <row r="696" spans="3:7">
      <c r="C696" s="499"/>
      <c r="D696" s="573"/>
      <c r="E696" s="574"/>
      <c r="F696" s="574"/>
      <c r="G696" s="507"/>
    </row>
    <row r="697" spans="3:7">
      <c r="C697" s="499"/>
      <c r="D697" s="573"/>
      <c r="E697" s="574"/>
      <c r="F697" s="574"/>
      <c r="G697" s="507"/>
    </row>
    <row r="698" spans="3:7">
      <c r="C698" s="499"/>
      <c r="D698" s="573"/>
      <c r="E698" s="574"/>
      <c r="F698" s="574"/>
      <c r="G698" s="507"/>
    </row>
    <row r="699" spans="3:7">
      <c r="C699" s="499"/>
      <c r="D699" s="573"/>
      <c r="E699" s="574"/>
      <c r="F699" s="574"/>
      <c r="G699" s="507"/>
    </row>
    <row r="700" spans="3:7">
      <c r="C700" s="499"/>
      <c r="D700" s="573"/>
      <c r="E700" s="574"/>
      <c r="F700" s="574"/>
      <c r="G700" s="507"/>
    </row>
    <row r="701" spans="3:7">
      <c r="C701" s="499"/>
      <c r="D701" s="573"/>
      <c r="E701" s="574"/>
      <c r="F701" s="574"/>
      <c r="G701" s="507"/>
    </row>
    <row r="702" spans="3:7">
      <c r="C702" s="499"/>
      <c r="D702" s="573"/>
      <c r="E702" s="574"/>
      <c r="F702" s="574"/>
      <c r="G702" s="507"/>
    </row>
    <row r="703" spans="3:7">
      <c r="C703" s="499"/>
      <c r="D703" s="573"/>
      <c r="E703" s="574"/>
      <c r="F703" s="574"/>
      <c r="G703" s="507"/>
    </row>
    <row r="704" spans="3:7">
      <c r="C704" s="499"/>
      <c r="D704" s="573"/>
      <c r="E704" s="574"/>
      <c r="F704" s="574"/>
      <c r="G704" s="507"/>
    </row>
    <row r="705" spans="3:7">
      <c r="C705" s="499"/>
      <c r="D705" s="573"/>
      <c r="E705" s="574"/>
      <c r="F705" s="574"/>
      <c r="G705" s="507"/>
    </row>
    <row r="706" spans="3:7">
      <c r="C706" s="499"/>
      <c r="D706" s="573"/>
      <c r="E706" s="574"/>
      <c r="F706" s="574"/>
      <c r="G706" s="507"/>
    </row>
    <row r="707" spans="3:7">
      <c r="C707" s="499"/>
      <c r="D707" s="573"/>
      <c r="E707" s="574"/>
      <c r="F707" s="574"/>
      <c r="G707" s="507"/>
    </row>
    <row r="708" spans="3:7">
      <c r="C708" s="499"/>
      <c r="D708" s="573"/>
      <c r="E708" s="574"/>
      <c r="F708" s="574"/>
      <c r="G708" s="507"/>
    </row>
    <row r="709" spans="3:7">
      <c r="C709" s="499"/>
      <c r="D709" s="573"/>
      <c r="E709" s="574"/>
      <c r="F709" s="574"/>
      <c r="G709" s="507"/>
    </row>
    <row r="710" spans="3:7">
      <c r="C710" s="499"/>
      <c r="D710" s="573"/>
      <c r="E710" s="574"/>
      <c r="F710" s="574"/>
      <c r="G710" s="507"/>
    </row>
    <row r="711" spans="3:7">
      <c r="C711" s="499"/>
      <c r="D711" s="573"/>
      <c r="E711" s="574"/>
      <c r="F711" s="574"/>
      <c r="G711" s="507"/>
    </row>
    <row r="712" spans="3:7">
      <c r="C712" s="499"/>
      <c r="D712" s="573"/>
      <c r="E712" s="574"/>
      <c r="F712" s="574"/>
      <c r="G712" s="507"/>
    </row>
    <row r="713" spans="3:7">
      <c r="C713" s="499"/>
      <c r="D713" s="573"/>
      <c r="E713" s="574"/>
      <c r="F713" s="574"/>
      <c r="G713" s="507"/>
    </row>
    <row r="714" spans="3:7">
      <c r="C714" s="499"/>
      <c r="D714" s="573"/>
      <c r="E714" s="574"/>
      <c r="F714" s="574"/>
      <c r="G714" s="507"/>
    </row>
    <row r="715" spans="3:7">
      <c r="C715" s="499"/>
      <c r="D715" s="573"/>
      <c r="E715" s="574"/>
      <c r="F715" s="574"/>
      <c r="G715" s="507"/>
    </row>
    <row r="716" spans="3:7">
      <c r="C716" s="499"/>
      <c r="D716" s="573"/>
      <c r="E716" s="574"/>
      <c r="F716" s="574"/>
      <c r="G716" s="507"/>
    </row>
    <row r="717" spans="3:7">
      <c r="C717" s="499"/>
      <c r="D717" s="573"/>
      <c r="E717" s="574"/>
      <c r="F717" s="574"/>
      <c r="G717" s="507"/>
    </row>
    <row r="718" spans="3:7">
      <c r="C718" s="499"/>
      <c r="D718" s="573"/>
      <c r="E718" s="574"/>
      <c r="F718" s="574"/>
      <c r="G718" s="507"/>
    </row>
    <row r="719" spans="3:7">
      <c r="C719" s="499"/>
      <c r="D719" s="573"/>
      <c r="E719" s="574"/>
      <c r="F719" s="574"/>
      <c r="G719" s="507"/>
    </row>
    <row r="720" spans="3:7">
      <c r="C720" s="499"/>
      <c r="D720" s="573"/>
      <c r="E720" s="574"/>
      <c r="F720" s="574"/>
      <c r="G720" s="507"/>
    </row>
    <row r="721" spans="3:7">
      <c r="C721" s="499"/>
      <c r="D721" s="573"/>
      <c r="E721" s="574"/>
      <c r="F721" s="574"/>
      <c r="G721" s="507"/>
    </row>
    <row r="722" spans="3:7">
      <c r="C722" s="499"/>
      <c r="D722" s="573"/>
      <c r="E722" s="574"/>
      <c r="F722" s="574"/>
      <c r="G722" s="507"/>
    </row>
    <row r="723" spans="3:7">
      <c r="C723" s="499"/>
      <c r="D723" s="573"/>
      <c r="E723" s="574"/>
      <c r="F723" s="574"/>
      <c r="G723" s="507"/>
    </row>
    <row r="724" spans="3:7">
      <c r="C724" s="499"/>
      <c r="D724" s="573"/>
      <c r="E724" s="574"/>
      <c r="F724" s="574"/>
      <c r="G724" s="507"/>
    </row>
    <row r="725" spans="3:7">
      <c r="C725" s="499"/>
      <c r="D725" s="573"/>
      <c r="E725" s="574"/>
      <c r="F725" s="574"/>
      <c r="G725" s="507"/>
    </row>
    <row r="726" spans="3:7">
      <c r="C726" s="499"/>
      <c r="D726" s="573"/>
      <c r="E726" s="574"/>
      <c r="F726" s="574"/>
      <c r="G726" s="507"/>
    </row>
    <row r="727" spans="3:7">
      <c r="C727" s="499"/>
      <c r="D727" s="573"/>
      <c r="E727" s="574"/>
      <c r="F727" s="574"/>
      <c r="G727" s="507"/>
    </row>
    <row r="728" spans="3:7">
      <c r="C728" s="499"/>
      <c r="D728" s="573"/>
      <c r="E728" s="574"/>
      <c r="F728" s="574"/>
      <c r="G728" s="507"/>
    </row>
    <row r="729" spans="3:7">
      <c r="C729" s="499"/>
      <c r="D729" s="573"/>
      <c r="E729" s="574"/>
      <c r="F729" s="574"/>
      <c r="G729" s="507"/>
    </row>
    <row r="730" spans="3:7">
      <c r="C730" s="499"/>
      <c r="D730" s="573"/>
      <c r="E730" s="574"/>
      <c r="F730" s="574"/>
      <c r="G730" s="507"/>
    </row>
    <row r="731" spans="3:7">
      <c r="C731" s="499"/>
      <c r="D731" s="573"/>
      <c r="E731" s="574"/>
      <c r="F731" s="574"/>
      <c r="G731" s="507"/>
    </row>
    <row r="732" spans="3:7">
      <c r="C732" s="499"/>
      <c r="D732" s="573"/>
      <c r="E732" s="574"/>
      <c r="F732" s="574"/>
      <c r="G732" s="507"/>
    </row>
    <row r="733" spans="3:7">
      <c r="C733" s="499"/>
      <c r="D733" s="573"/>
      <c r="E733" s="574"/>
      <c r="F733" s="574"/>
      <c r="G733" s="507"/>
    </row>
    <row r="734" spans="3:7">
      <c r="C734" s="499"/>
      <c r="D734" s="573"/>
      <c r="E734" s="574"/>
      <c r="F734" s="574"/>
      <c r="G734" s="507"/>
    </row>
    <row r="735" spans="3:7">
      <c r="C735" s="499"/>
      <c r="D735" s="573"/>
      <c r="E735" s="574"/>
      <c r="F735" s="574"/>
      <c r="G735" s="507"/>
    </row>
    <row r="736" spans="3:7">
      <c r="C736" s="499"/>
      <c r="D736" s="573"/>
      <c r="E736" s="574"/>
      <c r="F736" s="574"/>
      <c r="G736" s="507"/>
    </row>
    <row r="737" spans="3:7">
      <c r="C737" s="499"/>
      <c r="D737" s="573"/>
      <c r="E737" s="574"/>
      <c r="F737" s="574"/>
      <c r="G737" s="507"/>
    </row>
    <row r="738" spans="3:7">
      <c r="C738" s="499"/>
      <c r="D738" s="573"/>
      <c r="E738" s="574"/>
      <c r="F738" s="574"/>
      <c r="G738" s="507"/>
    </row>
    <row r="739" spans="3:7">
      <c r="C739" s="499"/>
      <c r="D739" s="573"/>
      <c r="E739" s="574"/>
      <c r="F739" s="574"/>
      <c r="G739" s="507"/>
    </row>
    <row r="740" spans="3:7">
      <c r="C740" s="499"/>
      <c r="D740" s="573"/>
      <c r="E740" s="574"/>
      <c r="F740" s="574"/>
      <c r="G740" s="507"/>
    </row>
    <row r="741" spans="3:7">
      <c r="C741" s="499"/>
      <c r="D741" s="573"/>
      <c r="E741" s="574"/>
      <c r="F741" s="574"/>
      <c r="G741" s="507"/>
    </row>
    <row r="742" spans="3:7">
      <c r="C742" s="499"/>
      <c r="D742" s="573"/>
      <c r="E742" s="574"/>
      <c r="F742" s="574"/>
      <c r="G742" s="507"/>
    </row>
    <row r="743" spans="3:7">
      <c r="C743" s="499"/>
      <c r="D743" s="573"/>
      <c r="E743" s="574"/>
      <c r="F743" s="574"/>
      <c r="G743" s="507"/>
    </row>
    <row r="744" spans="3:7">
      <c r="C744" s="499"/>
      <c r="D744" s="573"/>
      <c r="E744" s="574"/>
      <c r="F744" s="574"/>
      <c r="G744" s="507"/>
    </row>
    <row r="745" spans="3:7">
      <c r="C745" s="499"/>
      <c r="D745" s="573"/>
      <c r="E745" s="574"/>
      <c r="F745" s="574"/>
      <c r="G745" s="507"/>
    </row>
    <row r="746" spans="3:7">
      <c r="C746" s="499"/>
      <c r="D746" s="573"/>
      <c r="E746" s="574"/>
      <c r="F746" s="574"/>
      <c r="G746" s="507"/>
    </row>
    <row r="747" spans="3:7">
      <c r="C747" s="499"/>
      <c r="D747" s="573"/>
      <c r="E747" s="574"/>
      <c r="F747" s="574"/>
      <c r="G747" s="507"/>
    </row>
    <row r="748" spans="3:7">
      <c r="C748" s="499"/>
      <c r="D748" s="573"/>
      <c r="E748" s="574"/>
      <c r="F748" s="574"/>
      <c r="G748" s="507"/>
    </row>
    <row r="749" spans="3:7">
      <c r="C749" s="499"/>
      <c r="D749" s="573"/>
      <c r="E749" s="574"/>
      <c r="F749" s="574"/>
      <c r="G749" s="507"/>
    </row>
    <row r="750" spans="3:7">
      <c r="C750" s="499"/>
      <c r="D750" s="573"/>
      <c r="E750" s="574"/>
      <c r="F750" s="574"/>
      <c r="G750" s="507"/>
    </row>
    <row r="751" spans="3:7">
      <c r="C751" s="499"/>
      <c r="D751" s="573"/>
      <c r="E751" s="574"/>
      <c r="F751" s="574"/>
      <c r="G751" s="507"/>
    </row>
    <row r="752" spans="3:7">
      <c r="C752" s="499"/>
      <c r="D752" s="573"/>
      <c r="E752" s="574"/>
      <c r="F752" s="574"/>
      <c r="G752" s="507"/>
    </row>
    <row r="753" spans="3:7">
      <c r="C753" s="499"/>
      <c r="D753" s="573"/>
      <c r="E753" s="574"/>
      <c r="F753" s="574"/>
      <c r="G753" s="507"/>
    </row>
    <row r="754" spans="3:7">
      <c r="C754" s="499"/>
      <c r="D754" s="573"/>
      <c r="E754" s="574"/>
      <c r="F754" s="574"/>
      <c r="G754" s="507"/>
    </row>
    <row r="755" spans="3:7">
      <c r="C755" s="499"/>
      <c r="D755" s="573"/>
      <c r="E755" s="574"/>
      <c r="F755" s="574"/>
      <c r="G755" s="507"/>
    </row>
    <row r="756" spans="3:7">
      <c r="C756" s="499"/>
      <c r="D756" s="573"/>
      <c r="E756" s="574"/>
      <c r="F756" s="574"/>
      <c r="G756" s="507"/>
    </row>
    <row r="757" spans="3:7">
      <c r="C757" s="499"/>
      <c r="D757" s="573"/>
      <c r="E757" s="574"/>
      <c r="F757" s="574"/>
      <c r="G757" s="507"/>
    </row>
    <row r="758" spans="3:7">
      <c r="C758" s="499"/>
      <c r="D758" s="573"/>
      <c r="E758" s="574"/>
      <c r="F758" s="574"/>
      <c r="G758" s="507"/>
    </row>
    <row r="759" spans="3:7">
      <c r="C759" s="499"/>
      <c r="D759" s="573"/>
      <c r="E759" s="574"/>
      <c r="F759" s="574"/>
      <c r="G759" s="507"/>
    </row>
    <row r="760" spans="3:7">
      <c r="C760" s="499"/>
      <c r="D760" s="573"/>
      <c r="E760" s="574"/>
      <c r="F760" s="574"/>
      <c r="G760" s="507"/>
    </row>
    <row r="761" spans="3:7">
      <c r="C761" s="499"/>
      <c r="D761" s="573"/>
      <c r="E761" s="574"/>
      <c r="F761" s="574"/>
      <c r="G761" s="507"/>
    </row>
    <row r="762" spans="3:7">
      <c r="C762" s="499"/>
      <c r="D762" s="573"/>
      <c r="E762" s="574"/>
      <c r="F762" s="574"/>
      <c r="G762" s="507"/>
    </row>
    <row r="763" spans="3:7">
      <c r="C763" s="499"/>
      <c r="D763" s="573"/>
      <c r="E763" s="574"/>
      <c r="F763" s="574"/>
      <c r="G763" s="507"/>
    </row>
    <row r="764" spans="3:7">
      <c r="C764" s="499"/>
      <c r="D764" s="573"/>
      <c r="E764" s="574"/>
      <c r="F764" s="574"/>
      <c r="G764" s="507"/>
    </row>
    <row r="765" spans="3:7">
      <c r="C765" s="499"/>
      <c r="D765" s="573"/>
      <c r="E765" s="574"/>
      <c r="F765" s="574"/>
      <c r="G765" s="507"/>
    </row>
    <row r="766" spans="3:7">
      <c r="C766" s="499"/>
      <c r="D766" s="573"/>
      <c r="E766" s="574"/>
      <c r="F766" s="574"/>
      <c r="G766" s="507"/>
    </row>
    <row r="767" spans="3:7">
      <c r="C767" s="499"/>
      <c r="D767" s="573"/>
      <c r="E767" s="574"/>
      <c r="F767" s="574"/>
      <c r="G767" s="507"/>
    </row>
    <row r="768" spans="3:7">
      <c r="C768" s="499"/>
      <c r="D768" s="573"/>
      <c r="E768" s="574"/>
      <c r="F768" s="574"/>
      <c r="G768" s="507"/>
    </row>
    <row r="769" spans="3:7">
      <c r="C769" s="499"/>
      <c r="D769" s="573"/>
      <c r="E769" s="574"/>
      <c r="F769" s="574"/>
      <c r="G769" s="507"/>
    </row>
    <row r="770" spans="3:7">
      <c r="C770" s="499"/>
      <c r="D770" s="573"/>
      <c r="E770" s="574"/>
      <c r="F770" s="574"/>
      <c r="G770" s="507"/>
    </row>
    <row r="771" spans="3:7">
      <c r="C771" s="499"/>
      <c r="D771" s="573"/>
      <c r="E771" s="574"/>
      <c r="F771" s="574"/>
      <c r="G771" s="507"/>
    </row>
    <row r="772" spans="3:7">
      <c r="C772" s="499"/>
      <c r="D772" s="573"/>
      <c r="E772" s="574"/>
      <c r="F772" s="574"/>
      <c r="G772" s="507"/>
    </row>
    <row r="773" spans="3:7">
      <c r="C773" s="499"/>
      <c r="D773" s="573"/>
      <c r="E773" s="574"/>
      <c r="F773" s="574"/>
      <c r="G773" s="507"/>
    </row>
    <row r="774" spans="3:7">
      <c r="C774" s="499"/>
      <c r="D774" s="573"/>
      <c r="E774" s="574"/>
      <c r="F774" s="574"/>
      <c r="G774" s="507"/>
    </row>
    <row r="775" spans="3:7">
      <c r="C775" s="499"/>
      <c r="D775" s="573"/>
      <c r="E775" s="574"/>
      <c r="F775" s="574"/>
      <c r="G775" s="507"/>
    </row>
    <row r="776" spans="3:7">
      <c r="C776" s="499"/>
      <c r="D776" s="573"/>
      <c r="E776" s="574"/>
      <c r="F776" s="574"/>
      <c r="G776" s="507"/>
    </row>
    <row r="777" spans="3:7">
      <c r="C777" s="499"/>
      <c r="D777" s="573"/>
      <c r="E777" s="574"/>
      <c r="F777" s="574"/>
      <c r="G777" s="507"/>
    </row>
    <row r="778" spans="3:7">
      <c r="C778" s="499"/>
      <c r="D778" s="573"/>
      <c r="E778" s="574"/>
      <c r="F778" s="574"/>
      <c r="G778" s="507"/>
    </row>
    <row r="779" spans="3:7">
      <c r="C779" s="499"/>
      <c r="D779" s="573"/>
      <c r="E779" s="574"/>
      <c r="F779" s="574"/>
      <c r="G779" s="507"/>
    </row>
    <row r="780" spans="3:7">
      <c r="C780" s="499"/>
      <c r="D780" s="573"/>
      <c r="E780" s="574"/>
      <c r="F780" s="574"/>
      <c r="G780" s="507"/>
    </row>
    <row r="781" spans="3:7">
      <c r="C781" s="499"/>
      <c r="D781" s="573"/>
      <c r="E781" s="574"/>
      <c r="F781" s="574"/>
      <c r="G781" s="507"/>
    </row>
    <row r="782" spans="3:7">
      <c r="C782" s="499"/>
      <c r="D782" s="573"/>
      <c r="E782" s="574"/>
      <c r="F782" s="574"/>
      <c r="G782" s="507"/>
    </row>
    <row r="783" spans="3:7">
      <c r="C783" s="499"/>
      <c r="D783" s="573"/>
      <c r="E783" s="574"/>
      <c r="F783" s="574"/>
      <c r="G783" s="507"/>
    </row>
    <row r="784" spans="3:7">
      <c r="C784" s="499"/>
      <c r="D784" s="573"/>
      <c r="E784" s="574"/>
      <c r="F784" s="574"/>
      <c r="G784" s="507"/>
    </row>
    <row r="785" spans="3:7">
      <c r="C785" s="499"/>
      <c r="D785" s="573"/>
      <c r="E785" s="574"/>
      <c r="F785" s="574"/>
      <c r="G785" s="507"/>
    </row>
    <row r="786" spans="3:7">
      <c r="C786" s="499"/>
      <c r="D786" s="573"/>
      <c r="E786" s="574"/>
      <c r="F786" s="574"/>
      <c r="G786" s="507"/>
    </row>
    <row r="787" spans="3:7">
      <c r="C787" s="499"/>
      <c r="D787" s="573"/>
      <c r="E787" s="574"/>
      <c r="F787" s="574"/>
      <c r="G787" s="507"/>
    </row>
    <row r="788" spans="3:7">
      <c r="C788" s="499"/>
      <c r="D788" s="573"/>
      <c r="E788" s="574"/>
      <c r="F788" s="574"/>
      <c r="G788" s="507"/>
    </row>
    <row r="789" spans="3:7">
      <c r="C789" s="499"/>
      <c r="D789" s="573"/>
      <c r="E789" s="574"/>
      <c r="F789" s="574"/>
      <c r="G789" s="507"/>
    </row>
    <row r="790" spans="3:7">
      <c r="C790" s="499"/>
      <c r="D790" s="573"/>
      <c r="E790" s="574"/>
      <c r="F790" s="574"/>
      <c r="G790" s="507"/>
    </row>
    <row r="791" spans="3:7">
      <c r="C791" s="499"/>
      <c r="D791" s="573"/>
      <c r="E791" s="574"/>
      <c r="F791" s="574"/>
      <c r="G791" s="507"/>
    </row>
    <row r="792" spans="3:7">
      <c r="C792" s="499"/>
      <c r="D792" s="573"/>
      <c r="E792" s="574"/>
      <c r="F792" s="574"/>
      <c r="G792" s="507"/>
    </row>
    <row r="793" spans="3:7">
      <c r="C793" s="499"/>
      <c r="D793" s="573"/>
      <c r="E793" s="574"/>
      <c r="F793" s="574"/>
      <c r="G793" s="507"/>
    </row>
    <row r="794" spans="3:7">
      <c r="C794" s="499"/>
      <c r="D794" s="573"/>
      <c r="E794" s="574"/>
      <c r="F794" s="574"/>
      <c r="G794" s="507"/>
    </row>
    <row r="795" spans="3:7">
      <c r="C795" s="499"/>
      <c r="D795" s="573"/>
      <c r="E795" s="574"/>
      <c r="F795" s="574"/>
      <c r="G795" s="507"/>
    </row>
    <row r="796" spans="3:7">
      <c r="C796" s="499"/>
      <c r="D796" s="573"/>
      <c r="E796" s="574"/>
      <c r="F796" s="574"/>
      <c r="G796" s="507"/>
    </row>
    <row r="797" spans="3:7">
      <c r="C797" s="499"/>
      <c r="D797" s="573"/>
      <c r="E797" s="574"/>
      <c r="F797" s="574"/>
      <c r="G797" s="507"/>
    </row>
    <row r="798" spans="3:7">
      <c r="C798" s="499"/>
      <c r="D798" s="573"/>
      <c r="E798" s="574"/>
      <c r="F798" s="574"/>
      <c r="G798" s="507"/>
    </row>
    <row r="799" spans="3:7">
      <c r="C799" s="499"/>
      <c r="D799" s="573"/>
      <c r="E799" s="574"/>
      <c r="F799" s="574"/>
      <c r="G799" s="507"/>
    </row>
    <row r="800" spans="3:7">
      <c r="C800" s="499"/>
      <c r="D800" s="573"/>
      <c r="E800" s="574"/>
      <c r="F800" s="574"/>
      <c r="G800" s="507"/>
    </row>
    <row r="801" spans="3:7">
      <c r="C801" s="499"/>
      <c r="D801" s="573"/>
      <c r="E801" s="574"/>
      <c r="F801" s="574"/>
      <c r="G801" s="507"/>
    </row>
    <row r="802" spans="3:7">
      <c r="C802" s="499"/>
      <c r="D802" s="573"/>
      <c r="E802" s="574"/>
      <c r="F802" s="574"/>
      <c r="G802" s="507"/>
    </row>
    <row r="803" spans="3:7">
      <c r="C803" s="499"/>
      <c r="D803" s="573"/>
      <c r="E803" s="574"/>
      <c r="F803" s="574"/>
      <c r="G803" s="507"/>
    </row>
    <row r="804" spans="3:7">
      <c r="C804" s="499"/>
      <c r="D804" s="573"/>
      <c r="E804" s="574"/>
      <c r="F804" s="574"/>
      <c r="G804" s="507"/>
    </row>
    <row r="805" spans="3:7">
      <c r="C805" s="499"/>
      <c r="D805" s="573"/>
      <c r="E805" s="574"/>
      <c r="F805" s="574"/>
      <c r="G805" s="507"/>
    </row>
    <row r="806" spans="3:7">
      <c r="C806" s="499"/>
      <c r="D806" s="573"/>
      <c r="E806" s="574"/>
      <c r="F806" s="574"/>
      <c r="G806" s="507"/>
    </row>
    <row r="807" spans="3:7">
      <c r="C807" s="499"/>
      <c r="D807" s="573"/>
      <c r="E807" s="574"/>
      <c r="F807" s="574"/>
      <c r="G807" s="507"/>
    </row>
    <row r="808" spans="3:7">
      <c r="C808" s="499"/>
      <c r="D808" s="573"/>
      <c r="E808" s="574"/>
      <c r="F808" s="574"/>
      <c r="G808" s="507"/>
    </row>
    <row r="809" spans="3:7">
      <c r="C809" s="499"/>
      <c r="D809" s="573"/>
      <c r="E809" s="574"/>
      <c r="F809" s="574"/>
      <c r="G809" s="507"/>
    </row>
    <row r="810" spans="3:7">
      <c r="C810" s="499"/>
      <c r="D810" s="573"/>
      <c r="E810" s="574"/>
      <c r="F810" s="574"/>
      <c r="G810" s="507"/>
    </row>
    <row r="811" spans="3:7">
      <c r="C811" s="499"/>
      <c r="D811" s="573"/>
      <c r="E811" s="574"/>
      <c r="F811" s="574"/>
      <c r="G811" s="507"/>
    </row>
    <row r="812" spans="3:7">
      <c r="C812" s="499"/>
      <c r="D812" s="573"/>
      <c r="E812" s="574"/>
      <c r="F812" s="574"/>
      <c r="G812" s="507"/>
    </row>
    <row r="813" spans="3:7">
      <c r="C813" s="499"/>
      <c r="D813" s="573"/>
      <c r="E813" s="574"/>
      <c r="F813" s="574"/>
      <c r="G813" s="507"/>
    </row>
    <row r="814" spans="3:7">
      <c r="C814" s="499"/>
      <c r="D814" s="573"/>
      <c r="E814" s="574"/>
      <c r="F814" s="574"/>
      <c r="G814" s="507"/>
    </row>
    <row r="815" spans="3:7">
      <c r="C815" s="499"/>
      <c r="D815" s="573"/>
      <c r="E815" s="574"/>
      <c r="F815" s="574"/>
      <c r="G815" s="507"/>
    </row>
    <row r="816" spans="3:7">
      <c r="C816" s="499"/>
      <c r="D816" s="573"/>
      <c r="E816" s="574"/>
      <c r="F816" s="574"/>
      <c r="G816" s="507"/>
    </row>
    <row r="817" spans="3:7">
      <c r="C817" s="499"/>
      <c r="D817" s="573"/>
      <c r="E817" s="574"/>
      <c r="F817" s="574"/>
      <c r="G817" s="507"/>
    </row>
    <row r="818" spans="3:7">
      <c r="C818" s="499"/>
      <c r="D818" s="573"/>
      <c r="E818" s="574"/>
      <c r="F818" s="574"/>
      <c r="G818" s="507"/>
    </row>
    <row r="819" spans="3:7">
      <c r="C819" s="499"/>
      <c r="D819" s="573"/>
      <c r="E819" s="574"/>
      <c r="F819" s="574"/>
      <c r="G819" s="507"/>
    </row>
    <row r="820" spans="3:7">
      <c r="C820" s="499"/>
      <c r="D820" s="573"/>
      <c r="E820" s="574"/>
      <c r="F820" s="574"/>
      <c r="G820" s="507"/>
    </row>
    <row r="821" spans="3:7">
      <c r="C821" s="499"/>
      <c r="D821" s="573"/>
      <c r="E821" s="574"/>
      <c r="F821" s="574"/>
      <c r="G821" s="507"/>
    </row>
    <row r="822" spans="3:7">
      <c r="C822" s="499"/>
      <c r="D822" s="573"/>
      <c r="E822" s="574"/>
      <c r="F822" s="574"/>
      <c r="G822" s="507"/>
    </row>
    <row r="823" spans="3:7">
      <c r="C823" s="499"/>
      <c r="D823" s="573"/>
      <c r="E823" s="574"/>
      <c r="F823" s="574"/>
      <c r="G823" s="507"/>
    </row>
    <row r="824" spans="3:7">
      <c r="C824" s="499"/>
      <c r="D824" s="573"/>
      <c r="E824" s="574"/>
      <c r="F824" s="574"/>
      <c r="G824" s="507"/>
    </row>
    <row r="825" spans="3:7">
      <c r="C825" s="499"/>
      <c r="D825" s="573"/>
      <c r="E825" s="574"/>
      <c r="F825" s="574"/>
      <c r="G825" s="507"/>
    </row>
    <row r="826" spans="3:7">
      <c r="C826" s="499"/>
      <c r="D826" s="573"/>
      <c r="E826" s="574"/>
      <c r="F826" s="574"/>
      <c r="G826" s="507"/>
    </row>
    <row r="827" spans="3:7">
      <c r="C827" s="499"/>
      <c r="D827" s="573"/>
      <c r="E827" s="574"/>
      <c r="F827" s="574"/>
      <c r="G827" s="507"/>
    </row>
    <row r="828" spans="3:7">
      <c r="C828" s="499"/>
      <c r="D828" s="573"/>
      <c r="E828" s="574"/>
      <c r="F828" s="574"/>
      <c r="G828" s="507"/>
    </row>
    <row r="829" spans="3:7">
      <c r="C829" s="499"/>
      <c r="D829" s="573"/>
      <c r="E829" s="574"/>
      <c r="F829" s="574"/>
      <c r="G829" s="507"/>
    </row>
    <row r="830" spans="3:7">
      <c r="C830" s="499"/>
      <c r="D830" s="573"/>
      <c r="E830" s="574"/>
      <c r="F830" s="574"/>
      <c r="G830" s="507"/>
    </row>
    <row r="831" spans="3:7">
      <c r="C831" s="499"/>
      <c r="D831" s="573"/>
      <c r="E831" s="574"/>
      <c r="F831" s="574"/>
      <c r="G831" s="507"/>
    </row>
    <row r="832" spans="3:7">
      <c r="C832" s="499"/>
      <c r="D832" s="573"/>
      <c r="E832" s="574"/>
      <c r="F832" s="574"/>
      <c r="G832" s="507"/>
    </row>
    <row r="833" spans="3:7">
      <c r="C833" s="499"/>
      <c r="D833" s="573"/>
      <c r="E833" s="574"/>
      <c r="F833" s="574"/>
      <c r="G833" s="507"/>
    </row>
    <row r="834" spans="3:7">
      <c r="C834" s="499"/>
      <c r="D834" s="573"/>
      <c r="E834" s="574"/>
      <c r="F834" s="574"/>
      <c r="G834" s="507"/>
    </row>
    <row r="835" spans="3:7">
      <c r="C835" s="499"/>
      <c r="D835" s="573"/>
      <c r="E835" s="574"/>
      <c r="F835" s="574"/>
      <c r="G835" s="507"/>
    </row>
    <row r="836" spans="3:7">
      <c r="C836" s="499"/>
      <c r="D836" s="573"/>
      <c r="E836" s="574"/>
      <c r="F836" s="574"/>
      <c r="G836" s="507"/>
    </row>
    <row r="837" spans="3:7">
      <c r="C837" s="499"/>
      <c r="D837" s="573"/>
      <c r="E837" s="574"/>
      <c r="F837" s="574"/>
      <c r="G837" s="507"/>
    </row>
    <row r="838" spans="3:7">
      <c r="C838" s="499"/>
      <c r="D838" s="573"/>
      <c r="E838" s="574"/>
      <c r="F838" s="574"/>
      <c r="G838" s="507"/>
    </row>
    <row r="839" spans="3:7">
      <c r="C839" s="499"/>
      <c r="D839" s="573"/>
      <c r="E839" s="574"/>
      <c r="F839" s="574"/>
      <c r="G839" s="507"/>
    </row>
    <row r="840" spans="3:7">
      <c r="C840" s="499"/>
      <c r="D840" s="573"/>
      <c r="E840" s="574"/>
      <c r="F840" s="574"/>
      <c r="G840" s="507"/>
    </row>
    <row r="841" spans="3:7">
      <c r="C841" s="499"/>
      <c r="D841" s="573"/>
      <c r="E841" s="574"/>
      <c r="F841" s="574"/>
      <c r="G841" s="507"/>
    </row>
    <row r="842" spans="3:7">
      <c r="C842" s="499"/>
      <c r="D842" s="573"/>
      <c r="E842" s="574"/>
      <c r="F842" s="574"/>
      <c r="G842" s="507"/>
    </row>
    <row r="843" spans="3:7">
      <c r="C843" s="499"/>
      <c r="D843" s="573"/>
      <c r="E843" s="574"/>
      <c r="F843" s="574"/>
      <c r="G843" s="507"/>
    </row>
    <row r="844" spans="3:7">
      <c r="C844" s="499"/>
      <c r="D844" s="573"/>
      <c r="E844" s="574"/>
      <c r="F844" s="574"/>
      <c r="G844" s="507"/>
    </row>
    <row r="845" spans="3:7">
      <c r="C845" s="499"/>
      <c r="D845" s="573"/>
      <c r="E845" s="574"/>
      <c r="F845" s="574"/>
      <c r="G845" s="507"/>
    </row>
    <row r="846" spans="3:7">
      <c r="C846" s="499"/>
      <c r="D846" s="573"/>
      <c r="E846" s="574"/>
      <c r="F846" s="574"/>
      <c r="G846" s="507"/>
    </row>
    <row r="847" spans="3:7">
      <c r="C847" s="499"/>
      <c r="D847" s="573"/>
      <c r="E847" s="574"/>
      <c r="F847" s="574"/>
      <c r="G847" s="507"/>
    </row>
    <row r="848" spans="3:7">
      <c r="C848" s="499"/>
      <c r="D848" s="573"/>
      <c r="E848" s="574"/>
      <c r="F848" s="574"/>
      <c r="G848" s="507"/>
    </row>
    <row r="849" spans="3:7">
      <c r="C849" s="499"/>
      <c r="D849" s="573"/>
      <c r="E849" s="574"/>
      <c r="F849" s="574"/>
      <c r="G849" s="507"/>
    </row>
    <row r="850" spans="3:7">
      <c r="C850" s="499"/>
      <c r="D850" s="573"/>
      <c r="E850" s="574"/>
      <c r="F850" s="574"/>
      <c r="G850" s="507"/>
    </row>
    <row r="851" spans="3:7">
      <c r="C851" s="499"/>
      <c r="D851" s="573"/>
      <c r="E851" s="574"/>
      <c r="F851" s="574"/>
      <c r="G851" s="507"/>
    </row>
    <row r="852" spans="3:7">
      <c r="C852" s="499"/>
      <c r="D852" s="573"/>
      <c r="E852" s="574"/>
      <c r="F852" s="574"/>
      <c r="G852" s="507"/>
    </row>
    <row r="853" spans="3:7">
      <c r="C853" s="499"/>
      <c r="D853" s="573"/>
      <c r="E853" s="574"/>
      <c r="F853" s="574"/>
      <c r="G853" s="507"/>
    </row>
    <row r="854" spans="3:7">
      <c r="C854" s="499"/>
      <c r="D854" s="573"/>
      <c r="E854" s="574"/>
      <c r="F854" s="574"/>
      <c r="G854" s="507"/>
    </row>
    <row r="855" spans="3:7">
      <c r="C855" s="499"/>
      <c r="D855" s="573"/>
      <c r="E855" s="574"/>
      <c r="F855" s="574"/>
      <c r="G855" s="507"/>
    </row>
    <row r="856" spans="3:7">
      <c r="C856" s="499"/>
      <c r="D856" s="573"/>
      <c r="E856" s="574"/>
      <c r="F856" s="574"/>
      <c r="G856" s="507"/>
    </row>
    <row r="857" spans="3:7">
      <c r="C857" s="499"/>
      <c r="D857" s="573"/>
      <c r="E857" s="574"/>
      <c r="F857" s="574"/>
      <c r="G857" s="507"/>
    </row>
    <row r="858" spans="3:7">
      <c r="C858" s="499"/>
      <c r="D858" s="573"/>
      <c r="E858" s="574"/>
      <c r="F858" s="574"/>
      <c r="G858" s="507"/>
    </row>
    <row r="859" spans="3:7">
      <c r="C859" s="499"/>
      <c r="D859" s="573"/>
      <c r="E859" s="574"/>
      <c r="F859" s="574"/>
      <c r="G859" s="507"/>
    </row>
    <row r="860" spans="3:7">
      <c r="C860" s="499"/>
      <c r="D860" s="573"/>
      <c r="E860" s="574"/>
      <c r="F860" s="574"/>
      <c r="G860" s="507"/>
    </row>
    <row r="861" spans="3:7">
      <c r="C861" s="499"/>
      <c r="D861" s="573"/>
      <c r="E861" s="574"/>
      <c r="F861" s="574"/>
      <c r="G861" s="507"/>
    </row>
    <row r="862" spans="3:7">
      <c r="C862" s="499"/>
      <c r="D862" s="573"/>
      <c r="E862" s="574"/>
      <c r="F862" s="574"/>
      <c r="G862" s="507"/>
    </row>
    <row r="863" spans="3:7">
      <c r="C863" s="499"/>
      <c r="D863" s="573"/>
      <c r="E863" s="574"/>
      <c r="F863" s="574"/>
      <c r="G863" s="507"/>
    </row>
    <row r="864" spans="3:7">
      <c r="C864" s="499"/>
      <c r="D864" s="573"/>
      <c r="E864" s="574"/>
      <c r="F864" s="574"/>
      <c r="G864" s="507"/>
    </row>
    <row r="865" spans="3:7">
      <c r="C865" s="499"/>
      <c r="D865" s="573"/>
      <c r="E865" s="574"/>
      <c r="F865" s="574"/>
      <c r="G865" s="507"/>
    </row>
    <row r="866" spans="3:7">
      <c r="C866" s="499"/>
      <c r="D866" s="573"/>
      <c r="E866" s="574"/>
      <c r="F866" s="574"/>
      <c r="G866" s="507"/>
    </row>
    <row r="867" spans="3:7">
      <c r="C867" s="499"/>
      <c r="D867" s="573"/>
      <c r="E867" s="574"/>
      <c r="F867" s="574"/>
      <c r="G867" s="507"/>
    </row>
    <row r="868" spans="3:7">
      <c r="C868" s="499"/>
      <c r="D868" s="573"/>
      <c r="E868" s="574"/>
      <c r="F868" s="574"/>
      <c r="G868" s="507"/>
    </row>
    <row r="869" spans="3:7">
      <c r="C869" s="499"/>
      <c r="D869" s="573"/>
      <c r="E869" s="574"/>
      <c r="F869" s="574"/>
      <c r="G869" s="507"/>
    </row>
    <row r="870" spans="3:7">
      <c r="C870" s="499"/>
      <c r="D870" s="573"/>
      <c r="E870" s="574"/>
      <c r="F870" s="574"/>
      <c r="G870" s="507"/>
    </row>
    <row r="871" spans="3:7">
      <c r="C871" s="499"/>
      <c r="D871" s="573"/>
      <c r="E871" s="574"/>
      <c r="F871" s="574"/>
      <c r="G871" s="507"/>
    </row>
    <row r="872" spans="3:7">
      <c r="C872" s="499"/>
      <c r="D872" s="573"/>
      <c r="E872" s="574"/>
      <c r="F872" s="574"/>
      <c r="G872" s="507"/>
    </row>
    <row r="873" spans="3:7">
      <c r="C873" s="499"/>
      <c r="D873" s="573"/>
      <c r="E873" s="574"/>
      <c r="F873" s="574"/>
      <c r="G873" s="507"/>
    </row>
    <row r="874" spans="3:7">
      <c r="C874" s="499"/>
      <c r="D874" s="573"/>
      <c r="E874" s="574"/>
      <c r="F874" s="574"/>
      <c r="G874" s="507"/>
    </row>
    <row r="875" spans="3:7">
      <c r="C875" s="499"/>
      <c r="D875" s="573"/>
      <c r="E875" s="574"/>
      <c r="F875" s="574"/>
      <c r="G875" s="507"/>
    </row>
    <row r="876" spans="3:7">
      <c r="C876" s="499"/>
      <c r="D876" s="573"/>
      <c r="E876" s="574"/>
      <c r="F876" s="574"/>
      <c r="G876" s="507"/>
    </row>
    <row r="877" spans="3:7">
      <c r="C877" s="499"/>
      <c r="D877" s="573"/>
      <c r="E877" s="574"/>
      <c r="F877" s="574"/>
      <c r="G877" s="507"/>
    </row>
    <row r="878" spans="3:7">
      <c r="C878" s="499"/>
      <c r="D878" s="573"/>
      <c r="E878" s="574"/>
      <c r="F878" s="574"/>
      <c r="G878" s="507"/>
    </row>
    <row r="879" spans="3:7">
      <c r="C879" s="499"/>
      <c r="D879" s="573"/>
      <c r="E879" s="574"/>
      <c r="F879" s="574"/>
      <c r="G879" s="507"/>
    </row>
    <row r="880" spans="3:7">
      <c r="C880" s="499"/>
      <c r="D880" s="573"/>
      <c r="E880" s="574"/>
      <c r="F880" s="574"/>
      <c r="G880" s="507"/>
    </row>
    <row r="881" spans="3:7">
      <c r="C881" s="499"/>
      <c r="D881" s="573"/>
      <c r="E881" s="574"/>
      <c r="F881" s="574"/>
      <c r="G881" s="507"/>
    </row>
    <row r="882" spans="3:7">
      <c r="C882" s="499"/>
      <c r="D882" s="573"/>
      <c r="E882" s="574"/>
      <c r="F882" s="574"/>
      <c r="G882" s="507"/>
    </row>
    <row r="883" spans="3:7">
      <c r="C883" s="499"/>
      <c r="D883" s="573"/>
      <c r="E883" s="574"/>
      <c r="F883" s="574"/>
      <c r="G883" s="507"/>
    </row>
    <row r="884" spans="3:7">
      <c r="C884" s="499"/>
      <c r="D884" s="573"/>
      <c r="E884" s="574"/>
      <c r="F884" s="574"/>
      <c r="G884" s="507"/>
    </row>
    <row r="885" spans="3:7">
      <c r="C885" s="499"/>
      <c r="D885" s="573"/>
      <c r="E885" s="574"/>
      <c r="F885" s="574"/>
      <c r="G885" s="507"/>
    </row>
    <row r="886" spans="3:7">
      <c r="C886" s="499"/>
      <c r="D886" s="573"/>
      <c r="E886" s="574"/>
      <c r="F886" s="574"/>
      <c r="G886" s="507"/>
    </row>
    <row r="887" spans="3:7">
      <c r="C887" s="499"/>
      <c r="D887" s="573"/>
      <c r="E887" s="574"/>
      <c r="F887" s="574"/>
      <c r="G887" s="507"/>
    </row>
    <row r="888" spans="3:7">
      <c r="C888" s="499"/>
      <c r="D888" s="573"/>
      <c r="E888" s="574"/>
      <c r="F888" s="574"/>
      <c r="G888" s="507"/>
    </row>
    <row r="889" spans="3:7">
      <c r="C889" s="499"/>
      <c r="D889" s="573"/>
      <c r="E889" s="574"/>
      <c r="F889" s="574"/>
      <c r="G889" s="507"/>
    </row>
    <row r="890" spans="3:7">
      <c r="C890" s="499"/>
      <c r="D890" s="573"/>
      <c r="E890" s="574"/>
      <c r="F890" s="574"/>
      <c r="G890" s="507"/>
    </row>
    <row r="891" spans="3:7">
      <c r="C891" s="499"/>
      <c r="D891" s="573"/>
      <c r="E891" s="574"/>
      <c r="F891" s="574"/>
      <c r="G891" s="507"/>
    </row>
    <row r="892" spans="3:7">
      <c r="C892" s="499"/>
      <c r="D892" s="573"/>
      <c r="E892" s="574"/>
      <c r="F892" s="574"/>
      <c r="G892" s="507"/>
    </row>
    <row r="893" spans="3:7">
      <c r="C893" s="499"/>
      <c r="D893" s="573"/>
      <c r="E893" s="574"/>
      <c r="F893" s="574"/>
      <c r="G893" s="507"/>
    </row>
    <row r="894" spans="3:7">
      <c r="C894" s="499"/>
      <c r="D894" s="573"/>
      <c r="E894" s="574"/>
      <c r="F894" s="574"/>
      <c r="G894" s="507"/>
    </row>
    <row r="895" spans="3:7">
      <c r="C895" s="499"/>
      <c r="D895" s="573"/>
      <c r="E895" s="574"/>
      <c r="F895" s="574"/>
      <c r="G895" s="507"/>
    </row>
    <row r="896" spans="3:7">
      <c r="C896" s="499"/>
      <c r="D896" s="573"/>
      <c r="E896" s="574"/>
      <c r="F896" s="574"/>
      <c r="G896" s="507"/>
    </row>
    <row r="897" spans="3:7">
      <c r="C897" s="499"/>
      <c r="D897" s="573"/>
      <c r="E897" s="574"/>
      <c r="F897" s="574"/>
      <c r="G897" s="507"/>
    </row>
    <row r="898" spans="3:7">
      <c r="C898" s="499"/>
      <c r="D898" s="573"/>
      <c r="E898" s="574"/>
      <c r="F898" s="574"/>
      <c r="G898" s="507"/>
    </row>
    <row r="899" spans="3:7">
      <c r="C899" s="499"/>
      <c r="D899" s="573"/>
      <c r="E899" s="574"/>
      <c r="F899" s="574"/>
      <c r="G899" s="507"/>
    </row>
    <row r="900" spans="3:7">
      <c r="C900" s="499"/>
      <c r="D900" s="573"/>
      <c r="E900" s="574"/>
      <c r="F900" s="574"/>
      <c r="G900" s="507"/>
    </row>
    <row r="901" spans="3:7">
      <c r="C901" s="499"/>
      <c r="D901" s="573"/>
      <c r="E901" s="574"/>
      <c r="F901" s="574"/>
      <c r="G901" s="507"/>
    </row>
    <row r="902" spans="3:7">
      <c r="C902" s="499"/>
      <c r="D902" s="573"/>
      <c r="E902" s="574"/>
      <c r="F902" s="574"/>
      <c r="G902" s="507"/>
    </row>
    <row r="903" spans="3:7">
      <c r="C903" s="499"/>
      <c r="D903" s="573"/>
      <c r="E903" s="574"/>
      <c r="F903" s="574"/>
      <c r="G903" s="507"/>
    </row>
    <row r="904" spans="3:7">
      <c r="C904" s="499"/>
      <c r="D904" s="573"/>
      <c r="E904" s="574"/>
      <c r="F904" s="574"/>
      <c r="G904" s="507"/>
    </row>
    <row r="905" spans="3:7">
      <c r="C905" s="499"/>
      <c r="D905" s="573"/>
      <c r="E905" s="574"/>
      <c r="F905" s="574"/>
      <c r="G905" s="507"/>
    </row>
    <row r="906" spans="3:7">
      <c r="C906" s="499"/>
      <c r="D906" s="573"/>
      <c r="E906" s="574"/>
      <c r="F906" s="574"/>
      <c r="G906" s="507"/>
    </row>
    <row r="907" spans="3:7">
      <c r="C907" s="499"/>
      <c r="D907" s="573"/>
      <c r="E907" s="574"/>
      <c r="F907" s="574"/>
      <c r="G907" s="507"/>
    </row>
    <row r="908" spans="3:7">
      <c r="C908" s="499"/>
      <c r="D908" s="573"/>
      <c r="E908" s="574"/>
      <c r="F908" s="574"/>
      <c r="G908" s="507"/>
    </row>
    <row r="909" spans="3:7">
      <c r="C909" s="499"/>
      <c r="D909" s="573"/>
      <c r="E909" s="574"/>
      <c r="F909" s="574"/>
      <c r="G909" s="507"/>
    </row>
    <row r="910" spans="3:7">
      <c r="C910" s="499"/>
      <c r="D910" s="573"/>
      <c r="E910" s="574"/>
      <c r="F910" s="574"/>
      <c r="G910" s="507"/>
    </row>
    <row r="911" spans="3:7">
      <c r="C911" s="499"/>
      <c r="D911" s="573"/>
      <c r="E911" s="574"/>
      <c r="F911" s="574"/>
      <c r="G911" s="507"/>
    </row>
    <row r="912" spans="3:7">
      <c r="C912" s="499"/>
      <c r="D912" s="573"/>
      <c r="E912" s="574"/>
      <c r="F912" s="574"/>
      <c r="G912" s="507"/>
    </row>
    <row r="913" spans="3:7">
      <c r="C913" s="499"/>
      <c r="D913" s="573"/>
      <c r="E913" s="574"/>
      <c r="F913" s="574"/>
      <c r="G913" s="507"/>
    </row>
    <row r="914" spans="3:7">
      <c r="C914" s="499"/>
      <c r="D914" s="573"/>
      <c r="E914" s="574"/>
      <c r="F914" s="574"/>
      <c r="G914" s="507"/>
    </row>
    <row r="915" spans="3:7">
      <c r="C915" s="499"/>
      <c r="D915" s="573"/>
      <c r="E915" s="574"/>
      <c r="F915" s="574"/>
      <c r="G915" s="507"/>
    </row>
    <row r="916" spans="3:7">
      <c r="C916" s="499"/>
      <c r="D916" s="573"/>
      <c r="E916" s="574"/>
      <c r="F916" s="574"/>
      <c r="G916" s="507"/>
    </row>
    <row r="917" spans="3:7">
      <c r="C917" s="499"/>
      <c r="D917" s="573"/>
      <c r="E917" s="574"/>
      <c r="F917" s="574"/>
      <c r="G917" s="507"/>
    </row>
    <row r="918" spans="3:7">
      <c r="C918" s="499"/>
      <c r="D918" s="573"/>
      <c r="E918" s="574"/>
      <c r="F918" s="574"/>
      <c r="G918" s="507"/>
    </row>
    <row r="919" spans="3:7">
      <c r="C919" s="499"/>
      <c r="D919" s="573"/>
      <c r="E919" s="574"/>
      <c r="F919" s="574"/>
      <c r="G919" s="507"/>
    </row>
    <row r="920" spans="3:7">
      <c r="C920" s="499"/>
      <c r="D920" s="573"/>
      <c r="E920" s="574"/>
      <c r="F920" s="574"/>
      <c r="G920" s="507"/>
    </row>
    <row r="921" spans="3:7">
      <c r="C921" s="499"/>
      <c r="D921" s="573"/>
      <c r="E921" s="574"/>
      <c r="F921" s="574"/>
      <c r="G921" s="507"/>
    </row>
    <row r="922" spans="3:7">
      <c r="C922" s="499"/>
      <c r="D922" s="573"/>
      <c r="E922" s="574"/>
      <c r="F922" s="574"/>
      <c r="G922" s="507"/>
    </row>
    <row r="923" spans="3:7">
      <c r="C923" s="499"/>
      <c r="D923" s="573"/>
      <c r="E923" s="574"/>
      <c r="F923" s="574"/>
      <c r="G923" s="507"/>
    </row>
    <row r="924" spans="3:7">
      <c r="C924" s="499"/>
      <c r="D924" s="573"/>
      <c r="E924" s="574"/>
      <c r="F924" s="574"/>
      <c r="G924" s="507"/>
    </row>
    <row r="925" spans="3:7">
      <c r="C925" s="499"/>
      <c r="D925" s="573"/>
      <c r="E925" s="574"/>
      <c r="F925" s="574"/>
      <c r="G925" s="507"/>
    </row>
    <row r="926" spans="3:7">
      <c r="C926" s="499"/>
      <c r="D926" s="573"/>
      <c r="E926" s="574"/>
      <c r="F926" s="574"/>
      <c r="G926" s="507"/>
    </row>
    <row r="927" spans="3:7">
      <c r="C927" s="499"/>
      <c r="D927" s="573"/>
      <c r="E927" s="574"/>
      <c r="F927" s="574"/>
      <c r="G927" s="507"/>
    </row>
    <row r="928" spans="3:7">
      <c r="C928" s="499"/>
      <c r="D928" s="573"/>
      <c r="E928" s="574"/>
      <c r="F928" s="574"/>
      <c r="G928" s="507"/>
    </row>
    <row r="929" spans="3:7">
      <c r="C929" s="499"/>
      <c r="D929" s="573"/>
      <c r="E929" s="574"/>
      <c r="F929" s="574"/>
      <c r="G929" s="507"/>
    </row>
    <row r="930" spans="3:7">
      <c r="C930" s="499"/>
      <c r="D930" s="573"/>
      <c r="E930" s="574"/>
      <c r="F930" s="574"/>
      <c r="G930" s="507"/>
    </row>
    <row r="931" spans="3:7">
      <c r="C931" s="499"/>
      <c r="D931" s="573"/>
      <c r="E931" s="574"/>
      <c r="F931" s="574"/>
      <c r="G931" s="507"/>
    </row>
    <row r="932" spans="3:7">
      <c r="C932" s="499"/>
      <c r="D932" s="573"/>
      <c r="E932" s="574"/>
      <c r="F932" s="574"/>
      <c r="G932" s="507"/>
    </row>
    <row r="933" spans="3:7">
      <c r="C933" s="499"/>
      <c r="D933" s="573"/>
      <c r="E933" s="574"/>
      <c r="F933" s="574"/>
      <c r="G933" s="507"/>
    </row>
    <row r="934" spans="3:7">
      <c r="C934" s="499"/>
      <c r="D934" s="573"/>
      <c r="E934" s="574"/>
      <c r="F934" s="574"/>
      <c r="G934" s="507"/>
    </row>
    <row r="935" spans="3:7">
      <c r="C935" s="499"/>
      <c r="D935" s="573"/>
      <c r="E935" s="574"/>
      <c r="F935" s="574"/>
      <c r="G935" s="507"/>
    </row>
    <row r="936" spans="3:7">
      <c r="C936" s="499"/>
      <c r="D936" s="573"/>
      <c r="E936" s="574"/>
      <c r="F936" s="574"/>
      <c r="G936" s="507"/>
    </row>
    <row r="937" spans="3:7">
      <c r="C937" s="499"/>
      <c r="D937" s="573"/>
      <c r="E937" s="574"/>
      <c r="F937" s="574"/>
      <c r="G937" s="507"/>
    </row>
    <row r="938" spans="3:7">
      <c r="C938" s="499"/>
      <c r="D938" s="573"/>
      <c r="E938" s="574"/>
      <c r="F938" s="574"/>
      <c r="G938" s="507"/>
    </row>
    <row r="939" spans="3:7">
      <c r="C939" s="499"/>
      <c r="D939" s="573"/>
      <c r="E939" s="574"/>
      <c r="F939" s="574"/>
      <c r="G939" s="507"/>
    </row>
    <row r="940" spans="3:7">
      <c r="C940" s="499"/>
      <c r="D940" s="573"/>
      <c r="E940" s="574"/>
      <c r="F940" s="574"/>
      <c r="G940" s="507"/>
    </row>
    <row r="941" spans="3:7">
      <c r="C941" s="499"/>
      <c r="D941" s="573"/>
      <c r="E941" s="574"/>
      <c r="F941" s="574"/>
      <c r="G941" s="507"/>
    </row>
    <row r="942" spans="3:7">
      <c r="C942" s="499"/>
      <c r="D942" s="573"/>
      <c r="E942" s="574"/>
      <c r="F942" s="574"/>
      <c r="G942" s="507"/>
    </row>
    <row r="943" spans="3:7">
      <c r="C943" s="499"/>
      <c r="D943" s="573"/>
      <c r="E943" s="574"/>
      <c r="F943" s="574"/>
      <c r="G943" s="507"/>
    </row>
    <row r="944" spans="3:7">
      <c r="C944" s="499"/>
      <c r="D944" s="573"/>
      <c r="E944" s="574"/>
      <c r="F944" s="574"/>
      <c r="G944" s="507"/>
    </row>
    <row r="945" spans="3:7">
      <c r="C945" s="499"/>
      <c r="D945" s="573"/>
      <c r="E945" s="574"/>
      <c r="F945" s="574"/>
      <c r="G945" s="507"/>
    </row>
    <row r="946" spans="3:7">
      <c r="C946" s="499"/>
      <c r="D946" s="573"/>
      <c r="E946" s="574"/>
      <c r="F946" s="574"/>
      <c r="G946" s="507"/>
    </row>
    <row r="947" spans="3:7">
      <c r="C947" s="499"/>
      <c r="D947" s="573"/>
      <c r="E947" s="574"/>
      <c r="F947" s="574"/>
      <c r="G947" s="507"/>
    </row>
    <row r="948" spans="3:7">
      <c r="C948" s="499"/>
      <c r="D948" s="573"/>
      <c r="E948" s="574"/>
      <c r="F948" s="574"/>
      <c r="G948" s="507"/>
    </row>
    <row r="949" spans="3:7">
      <c r="C949" s="499"/>
      <c r="D949" s="573"/>
      <c r="E949" s="574"/>
      <c r="F949" s="574"/>
      <c r="G949" s="507"/>
    </row>
    <row r="950" spans="3:7">
      <c r="C950" s="499"/>
      <c r="D950" s="573"/>
      <c r="E950" s="574"/>
      <c r="F950" s="574"/>
      <c r="G950" s="507"/>
    </row>
    <row r="951" spans="3:7">
      <c r="C951" s="499"/>
      <c r="D951" s="573"/>
      <c r="E951" s="574"/>
      <c r="F951" s="574"/>
      <c r="G951" s="507"/>
    </row>
    <row r="952" spans="3:7">
      <c r="C952" s="499"/>
      <c r="D952" s="573"/>
      <c r="E952" s="574"/>
      <c r="F952" s="574"/>
      <c r="G952" s="507"/>
    </row>
    <row r="953" spans="3:7">
      <c r="C953" s="499"/>
      <c r="D953" s="573"/>
      <c r="E953" s="574"/>
      <c r="F953" s="574"/>
      <c r="G953" s="507"/>
    </row>
    <row r="954" spans="3:7">
      <c r="C954" s="499"/>
      <c r="D954" s="573"/>
      <c r="E954" s="574"/>
      <c r="F954" s="574"/>
      <c r="G954" s="507"/>
    </row>
    <row r="955" spans="3:7">
      <c r="C955" s="499"/>
      <c r="D955" s="573"/>
      <c r="E955" s="574"/>
      <c r="F955" s="574"/>
      <c r="G955" s="507"/>
    </row>
    <row r="956" spans="3:7">
      <c r="C956" s="499"/>
      <c r="D956" s="573"/>
      <c r="E956" s="574"/>
      <c r="F956" s="574"/>
      <c r="G956" s="507"/>
    </row>
    <row r="957" spans="3:7">
      <c r="C957" s="499"/>
      <c r="D957" s="573"/>
      <c r="E957" s="574"/>
      <c r="F957" s="574"/>
      <c r="G957" s="507"/>
    </row>
    <row r="958" spans="3:7">
      <c r="C958" s="499"/>
      <c r="D958" s="573"/>
      <c r="E958" s="574"/>
      <c r="F958" s="574"/>
      <c r="G958" s="507"/>
    </row>
    <row r="959" spans="3:7">
      <c r="C959" s="499"/>
      <c r="D959" s="573"/>
      <c r="E959" s="574"/>
      <c r="F959" s="574"/>
      <c r="G959" s="507"/>
    </row>
    <row r="960" spans="3:7">
      <c r="C960" s="499"/>
      <c r="D960" s="573"/>
      <c r="E960" s="574"/>
      <c r="F960" s="574"/>
      <c r="G960" s="507"/>
    </row>
    <row r="961" spans="3:7">
      <c r="C961" s="499"/>
      <c r="D961" s="573"/>
      <c r="E961" s="574"/>
      <c r="F961" s="574"/>
      <c r="G961" s="507"/>
    </row>
    <row r="962" spans="3:7">
      <c r="C962" s="499"/>
      <c r="D962" s="573"/>
      <c r="E962" s="574"/>
      <c r="F962" s="574"/>
      <c r="G962" s="507"/>
    </row>
    <row r="963" spans="3:7">
      <c r="C963" s="499"/>
      <c r="D963" s="573"/>
      <c r="E963" s="574"/>
      <c r="F963" s="574"/>
      <c r="G963" s="507"/>
    </row>
    <row r="964" spans="3:7">
      <c r="C964" s="499"/>
      <c r="D964" s="573"/>
      <c r="E964" s="574"/>
      <c r="F964" s="574"/>
      <c r="G964" s="507"/>
    </row>
    <row r="965" spans="3:7">
      <c r="C965" s="499"/>
      <c r="D965" s="573"/>
      <c r="E965" s="574"/>
      <c r="F965" s="574"/>
      <c r="G965" s="507"/>
    </row>
    <row r="966" spans="3:7">
      <c r="C966" s="499"/>
      <c r="D966" s="573"/>
      <c r="E966" s="574"/>
      <c r="F966" s="574"/>
      <c r="G966" s="507"/>
    </row>
    <row r="967" spans="3:7">
      <c r="C967" s="499"/>
      <c r="D967" s="573"/>
      <c r="E967" s="574"/>
      <c r="F967" s="574"/>
      <c r="G967" s="507"/>
    </row>
    <row r="968" spans="3:7">
      <c r="C968" s="499"/>
      <c r="D968" s="573"/>
      <c r="E968" s="574"/>
      <c r="F968" s="574"/>
      <c r="G968" s="507"/>
    </row>
    <row r="969" spans="3:7">
      <c r="C969" s="499"/>
      <c r="D969" s="573"/>
      <c r="E969" s="574"/>
      <c r="F969" s="574"/>
      <c r="G969" s="507"/>
    </row>
    <row r="970" spans="3:7">
      <c r="C970" s="499"/>
      <c r="D970" s="573"/>
      <c r="E970" s="574"/>
      <c r="F970" s="574"/>
      <c r="G970" s="507"/>
    </row>
    <row r="971" spans="3:7">
      <c r="C971" s="499"/>
      <c r="D971" s="573"/>
      <c r="E971" s="574"/>
      <c r="F971" s="574"/>
      <c r="G971" s="507"/>
    </row>
    <row r="972" spans="3:7">
      <c r="C972" s="499"/>
      <c r="D972" s="573"/>
      <c r="E972" s="574"/>
      <c r="F972" s="574"/>
      <c r="G972" s="507"/>
    </row>
    <row r="973" spans="3:7">
      <c r="C973" s="499"/>
      <c r="D973" s="573"/>
      <c r="E973" s="574"/>
      <c r="F973" s="574"/>
      <c r="G973" s="507"/>
    </row>
    <row r="974" spans="3:7">
      <c r="C974" s="499"/>
      <c r="D974" s="573"/>
      <c r="E974" s="574"/>
      <c r="F974" s="574"/>
      <c r="G974" s="507"/>
    </row>
    <row r="975" spans="3:7">
      <c r="C975" s="499"/>
      <c r="D975" s="573"/>
      <c r="E975" s="574"/>
      <c r="F975" s="574"/>
      <c r="G975" s="507"/>
    </row>
    <row r="976" spans="3:7">
      <c r="C976" s="499"/>
      <c r="D976" s="573"/>
      <c r="E976" s="574"/>
      <c r="F976" s="574"/>
      <c r="G976" s="507"/>
    </row>
    <row r="977" spans="3:7">
      <c r="C977" s="499"/>
      <c r="D977" s="573"/>
      <c r="E977" s="574"/>
      <c r="F977" s="574"/>
      <c r="G977" s="507"/>
    </row>
    <row r="978" spans="3:7">
      <c r="C978" s="499"/>
      <c r="D978" s="573"/>
      <c r="E978" s="574"/>
      <c r="F978" s="574"/>
      <c r="G978" s="507"/>
    </row>
    <row r="979" spans="3:7">
      <c r="C979" s="499"/>
      <c r="D979" s="573"/>
      <c r="E979" s="574"/>
      <c r="F979" s="574"/>
      <c r="G979" s="507"/>
    </row>
    <row r="980" spans="3:7">
      <c r="C980" s="499"/>
      <c r="D980" s="573"/>
      <c r="E980" s="574"/>
      <c r="F980" s="574"/>
      <c r="G980" s="507"/>
    </row>
    <row r="981" spans="3:7">
      <c r="C981" s="499"/>
      <c r="D981" s="573"/>
      <c r="E981" s="574"/>
      <c r="F981" s="574"/>
      <c r="G981" s="507"/>
    </row>
    <row r="982" spans="3:7">
      <c r="C982" s="499"/>
      <c r="D982" s="573"/>
      <c r="E982" s="574"/>
      <c r="F982" s="574"/>
      <c r="G982" s="507"/>
    </row>
    <row r="983" spans="3:7">
      <c r="C983" s="499"/>
      <c r="D983" s="573"/>
      <c r="E983" s="574"/>
      <c r="F983" s="574"/>
      <c r="G983" s="507"/>
    </row>
    <row r="984" spans="3:7">
      <c r="C984" s="499"/>
      <c r="D984" s="573"/>
      <c r="E984" s="574"/>
      <c r="F984" s="574"/>
      <c r="G984" s="507"/>
    </row>
    <row r="985" spans="3:7">
      <c r="C985" s="499"/>
      <c r="D985" s="573"/>
      <c r="E985" s="574"/>
      <c r="F985" s="574"/>
      <c r="G985" s="507"/>
    </row>
    <row r="986" spans="3:7">
      <c r="C986" s="499"/>
      <c r="D986" s="573"/>
      <c r="E986" s="574"/>
      <c r="F986" s="574"/>
      <c r="G986" s="507"/>
    </row>
    <row r="987" spans="3:7">
      <c r="C987" s="499"/>
      <c r="D987" s="573"/>
      <c r="E987" s="574"/>
      <c r="F987" s="574"/>
      <c r="G987" s="507"/>
    </row>
    <row r="988" spans="3:7">
      <c r="C988" s="499"/>
      <c r="D988" s="573"/>
      <c r="E988" s="574"/>
      <c r="F988" s="574"/>
      <c r="G988" s="507"/>
    </row>
    <row r="989" spans="3:7">
      <c r="C989" s="499"/>
      <c r="D989" s="573"/>
      <c r="E989" s="574"/>
      <c r="F989" s="574"/>
      <c r="G989" s="507"/>
    </row>
    <row r="990" spans="3:7">
      <c r="C990" s="499"/>
      <c r="D990" s="573"/>
      <c r="E990" s="574"/>
      <c r="F990" s="574"/>
      <c r="G990" s="507"/>
    </row>
    <row r="991" spans="3:7">
      <c r="C991" s="499"/>
      <c r="D991" s="573"/>
      <c r="E991" s="574"/>
      <c r="F991" s="574"/>
      <c r="G991" s="507"/>
    </row>
    <row r="992" spans="3:7">
      <c r="C992" s="499"/>
      <c r="D992" s="573"/>
      <c r="E992" s="574"/>
      <c r="F992" s="574"/>
      <c r="G992" s="507"/>
    </row>
    <row r="993" spans="3:7">
      <c r="C993" s="499"/>
      <c r="D993" s="573"/>
      <c r="E993" s="574"/>
      <c r="F993" s="574"/>
      <c r="G993" s="507"/>
    </row>
    <row r="994" spans="3:7">
      <c r="C994" s="499"/>
      <c r="D994" s="573"/>
      <c r="E994" s="574"/>
      <c r="F994" s="574"/>
      <c r="G994" s="507"/>
    </row>
    <row r="995" spans="3:7">
      <c r="C995" s="499"/>
      <c r="D995" s="573"/>
      <c r="E995" s="574"/>
      <c r="F995" s="574"/>
      <c r="G995" s="507"/>
    </row>
    <row r="996" spans="3:7">
      <c r="C996" s="499"/>
      <c r="D996" s="573"/>
      <c r="E996" s="574"/>
      <c r="F996" s="574"/>
      <c r="G996" s="507"/>
    </row>
    <row r="997" spans="3:7">
      <c r="C997" s="499"/>
      <c r="D997" s="573"/>
      <c r="E997" s="574"/>
      <c r="F997" s="574"/>
      <c r="G997" s="507"/>
    </row>
    <row r="998" spans="3:7">
      <c r="C998" s="499"/>
      <c r="D998" s="573"/>
      <c r="E998" s="574"/>
      <c r="F998" s="574"/>
      <c r="G998" s="507"/>
    </row>
    <row r="999" spans="3:7">
      <c r="C999" s="499"/>
      <c r="D999" s="573"/>
      <c r="E999" s="574"/>
      <c r="F999" s="574"/>
      <c r="G999" s="507"/>
    </row>
    <row r="1000" spans="3:7">
      <c r="C1000" s="499"/>
      <c r="D1000" s="573"/>
      <c r="E1000" s="574"/>
      <c r="F1000" s="574"/>
      <c r="G1000" s="507"/>
    </row>
    <row r="1001" spans="3:7">
      <c r="C1001" s="499"/>
      <c r="D1001" s="573"/>
      <c r="E1001" s="574"/>
      <c r="F1001" s="574"/>
      <c r="G1001" s="507"/>
    </row>
    <row r="1002" spans="3:7">
      <c r="C1002" s="499"/>
      <c r="D1002" s="573"/>
      <c r="E1002" s="574"/>
      <c r="F1002" s="574"/>
      <c r="G1002" s="507"/>
    </row>
    <row r="1003" spans="3:7">
      <c r="C1003" s="499"/>
      <c r="D1003" s="573"/>
      <c r="E1003" s="574"/>
      <c r="F1003" s="574"/>
      <c r="G1003" s="507"/>
    </row>
    <row r="1004" spans="3:7">
      <c r="C1004" s="499"/>
      <c r="D1004" s="573"/>
      <c r="E1004" s="574"/>
      <c r="F1004" s="574"/>
      <c r="G1004" s="507"/>
    </row>
    <row r="1005" spans="3:7">
      <c r="C1005" s="499"/>
      <c r="D1005" s="573"/>
      <c r="E1005" s="574"/>
      <c r="F1005" s="574"/>
      <c r="G1005" s="507"/>
    </row>
    <row r="1006" spans="3:7">
      <c r="C1006" s="499"/>
      <c r="D1006" s="573"/>
      <c r="E1006" s="574"/>
      <c r="F1006" s="574"/>
      <c r="G1006" s="507"/>
    </row>
    <row r="1007" spans="3:7">
      <c r="C1007" s="499"/>
      <c r="D1007" s="573"/>
      <c r="E1007" s="574"/>
      <c r="F1007" s="574"/>
      <c r="G1007" s="507"/>
    </row>
    <row r="1008" spans="3:7">
      <c r="C1008" s="499"/>
      <c r="D1008" s="573"/>
      <c r="E1008" s="574"/>
      <c r="F1008" s="574"/>
      <c r="G1008" s="507"/>
    </row>
    <row r="1009" spans="3:7">
      <c r="C1009" s="499"/>
      <c r="D1009" s="573"/>
      <c r="E1009" s="574"/>
      <c r="F1009" s="574"/>
      <c r="G1009" s="507"/>
    </row>
    <row r="1010" spans="3:7">
      <c r="C1010" s="499"/>
      <c r="D1010" s="573"/>
      <c r="E1010" s="574"/>
      <c r="F1010" s="574"/>
      <c r="G1010" s="507"/>
    </row>
    <row r="1011" spans="3:7">
      <c r="C1011" s="499"/>
      <c r="D1011" s="573"/>
      <c r="E1011" s="574"/>
      <c r="F1011" s="574"/>
      <c r="G1011" s="507"/>
    </row>
    <row r="1012" spans="3:7">
      <c r="C1012" s="499"/>
      <c r="D1012" s="573"/>
      <c r="E1012" s="574"/>
      <c r="F1012" s="574"/>
      <c r="G1012" s="507"/>
    </row>
    <row r="1013" spans="3:7">
      <c r="C1013" s="499"/>
      <c r="D1013" s="573"/>
      <c r="E1013" s="574"/>
      <c r="F1013" s="574"/>
      <c r="G1013" s="507"/>
    </row>
    <row r="1014" spans="3:7">
      <c r="C1014" s="499"/>
      <c r="D1014" s="573"/>
      <c r="E1014" s="574"/>
      <c r="F1014" s="574"/>
      <c r="G1014" s="507"/>
    </row>
    <row r="1015" spans="3:7">
      <c r="C1015" s="499"/>
      <c r="D1015" s="573"/>
      <c r="E1015" s="574"/>
      <c r="F1015" s="574"/>
      <c r="G1015" s="507"/>
    </row>
    <row r="1016" spans="3:7">
      <c r="C1016" s="499"/>
      <c r="D1016" s="573"/>
      <c r="E1016" s="574"/>
      <c r="F1016" s="574"/>
      <c r="G1016" s="507"/>
    </row>
    <row r="1017" spans="3:7">
      <c r="C1017" s="499"/>
      <c r="D1017" s="573"/>
      <c r="E1017" s="574"/>
      <c r="F1017" s="574"/>
      <c r="G1017" s="507"/>
    </row>
    <row r="1018" spans="3:7">
      <c r="C1018" s="499"/>
      <c r="D1018" s="573"/>
      <c r="E1018" s="574"/>
      <c r="F1018" s="574"/>
      <c r="G1018" s="507"/>
    </row>
    <row r="1019" spans="3:7">
      <c r="C1019" s="499"/>
      <c r="D1019" s="573"/>
      <c r="E1019" s="574"/>
      <c r="F1019" s="574"/>
      <c r="G1019" s="507"/>
    </row>
    <row r="1020" spans="3:7">
      <c r="C1020" s="499"/>
      <c r="D1020" s="573"/>
      <c r="E1020" s="574"/>
      <c r="F1020" s="574"/>
      <c r="G1020" s="507"/>
    </row>
    <row r="1021" spans="3:7">
      <c r="C1021" s="499"/>
      <c r="D1021" s="573"/>
      <c r="E1021" s="574"/>
      <c r="F1021" s="574"/>
      <c r="G1021" s="507"/>
    </row>
    <row r="1022" spans="3:7">
      <c r="C1022" s="499"/>
      <c r="D1022" s="573"/>
      <c r="E1022" s="574"/>
      <c r="F1022" s="574"/>
      <c r="G1022" s="507"/>
    </row>
    <row r="1023" spans="3:7">
      <c r="C1023" s="499"/>
      <c r="D1023" s="573"/>
      <c r="E1023" s="574"/>
      <c r="F1023" s="574"/>
      <c r="G1023" s="507"/>
    </row>
    <row r="1024" spans="3:7">
      <c r="C1024" s="499"/>
      <c r="D1024" s="573"/>
      <c r="E1024" s="574"/>
      <c r="F1024" s="574"/>
      <c r="G1024" s="507"/>
    </row>
    <row r="1025" spans="3:7">
      <c r="C1025" s="499"/>
      <c r="D1025" s="573"/>
      <c r="E1025" s="574"/>
      <c r="F1025" s="574"/>
      <c r="G1025" s="507"/>
    </row>
    <row r="1026" spans="3:7">
      <c r="C1026" s="499"/>
      <c r="D1026" s="573"/>
      <c r="E1026" s="574"/>
      <c r="F1026" s="574"/>
      <c r="G1026" s="507"/>
    </row>
    <row r="1027" spans="3:7">
      <c r="C1027" s="499"/>
      <c r="D1027" s="573"/>
      <c r="E1027" s="574"/>
      <c r="F1027" s="574"/>
      <c r="G1027" s="507"/>
    </row>
    <row r="1028" spans="3:7">
      <c r="C1028" s="499"/>
      <c r="D1028" s="573"/>
      <c r="E1028" s="574"/>
      <c r="F1028" s="574"/>
      <c r="G1028" s="507"/>
    </row>
    <row r="1029" spans="3:7">
      <c r="C1029" s="499"/>
      <c r="D1029" s="573"/>
      <c r="E1029" s="574"/>
      <c r="F1029" s="574"/>
      <c r="G1029" s="507"/>
    </row>
    <row r="1030" spans="3:7">
      <c r="C1030" s="499"/>
      <c r="D1030" s="573"/>
      <c r="E1030" s="574"/>
      <c r="F1030" s="574"/>
      <c r="G1030" s="507"/>
    </row>
    <row r="1031" spans="3:7">
      <c r="C1031" s="499"/>
      <c r="D1031" s="573"/>
      <c r="E1031" s="574"/>
      <c r="F1031" s="574"/>
      <c r="G1031" s="507"/>
    </row>
    <row r="1032" spans="3:7">
      <c r="C1032" s="499"/>
      <c r="D1032" s="573"/>
      <c r="E1032" s="574"/>
      <c r="F1032" s="574"/>
      <c r="G1032" s="507"/>
    </row>
    <row r="1033" spans="3:7">
      <c r="C1033" s="499"/>
      <c r="D1033" s="573"/>
      <c r="E1033" s="574"/>
      <c r="F1033" s="574"/>
      <c r="G1033" s="507"/>
    </row>
    <row r="1034" spans="3:7">
      <c r="C1034" s="499"/>
      <c r="D1034" s="573"/>
      <c r="E1034" s="574"/>
      <c r="F1034" s="574"/>
      <c r="G1034" s="507"/>
    </row>
    <row r="1035" spans="3:7">
      <c r="C1035" s="499"/>
      <c r="D1035" s="573"/>
      <c r="E1035" s="574"/>
      <c r="F1035" s="574"/>
      <c r="G1035" s="507"/>
    </row>
    <row r="1036" spans="3:7">
      <c r="C1036" s="499"/>
      <c r="D1036" s="573"/>
      <c r="E1036" s="574"/>
      <c r="F1036" s="574"/>
      <c r="G1036" s="507"/>
    </row>
    <row r="1037" spans="3:7">
      <c r="C1037" s="499"/>
      <c r="D1037" s="573"/>
      <c r="E1037" s="574"/>
      <c r="F1037" s="574"/>
      <c r="G1037" s="507"/>
    </row>
    <row r="1038" spans="3:7">
      <c r="C1038" s="499"/>
      <c r="D1038" s="573"/>
      <c r="E1038" s="574"/>
      <c r="F1038" s="574"/>
      <c r="G1038" s="507"/>
    </row>
    <row r="1039" spans="3:7">
      <c r="C1039" s="499"/>
      <c r="D1039" s="573"/>
      <c r="E1039" s="574"/>
      <c r="F1039" s="574"/>
      <c r="G1039" s="507"/>
    </row>
    <row r="1040" spans="3:7">
      <c r="C1040" s="499"/>
      <c r="D1040" s="573"/>
      <c r="E1040" s="574"/>
      <c r="F1040" s="574"/>
      <c r="G1040" s="507"/>
    </row>
    <row r="1041" spans="3:7">
      <c r="C1041" s="499"/>
      <c r="D1041" s="573"/>
      <c r="E1041" s="574"/>
      <c r="F1041" s="574"/>
      <c r="G1041" s="507"/>
    </row>
    <row r="1042" spans="3:7">
      <c r="C1042" s="499"/>
      <c r="D1042" s="573"/>
      <c r="E1042" s="574"/>
      <c r="F1042" s="574"/>
      <c r="G1042" s="507"/>
    </row>
    <row r="1043" spans="3:7">
      <c r="C1043" s="499"/>
      <c r="D1043" s="573"/>
      <c r="E1043" s="574"/>
      <c r="F1043" s="574"/>
      <c r="G1043" s="507"/>
    </row>
    <row r="1044" spans="3:7">
      <c r="C1044" s="499"/>
      <c r="D1044" s="573"/>
      <c r="E1044" s="574"/>
      <c r="F1044" s="574"/>
      <c r="G1044" s="507"/>
    </row>
    <row r="1045" spans="3:7">
      <c r="C1045" s="499"/>
      <c r="D1045" s="573"/>
      <c r="E1045" s="574"/>
      <c r="F1045" s="574"/>
      <c r="G1045" s="507"/>
    </row>
    <row r="1046" spans="3:7">
      <c r="C1046" s="499"/>
      <c r="D1046" s="573"/>
      <c r="E1046" s="574"/>
      <c r="F1046" s="574"/>
      <c r="G1046" s="507"/>
    </row>
    <row r="1047" spans="3:7">
      <c r="C1047" s="499"/>
      <c r="D1047" s="573"/>
      <c r="E1047" s="574"/>
      <c r="F1047" s="574"/>
      <c r="G1047" s="507"/>
    </row>
    <row r="1048" spans="3:7">
      <c r="C1048" s="499"/>
      <c r="D1048" s="573"/>
      <c r="E1048" s="574"/>
      <c r="F1048" s="574"/>
      <c r="G1048" s="507"/>
    </row>
    <row r="1049" spans="3:7">
      <c r="C1049" s="499"/>
      <c r="D1049" s="573"/>
      <c r="E1049" s="574"/>
      <c r="F1049" s="574"/>
      <c r="G1049" s="507"/>
    </row>
    <row r="1050" spans="3:7">
      <c r="C1050" s="499"/>
      <c r="D1050" s="573"/>
      <c r="E1050" s="574"/>
      <c r="F1050" s="574"/>
      <c r="G1050" s="507"/>
    </row>
    <row r="1051" spans="3:7">
      <c r="C1051" s="499"/>
      <c r="D1051" s="573"/>
      <c r="E1051" s="574"/>
      <c r="F1051" s="574"/>
      <c r="G1051" s="507"/>
    </row>
    <row r="1052" spans="3:7">
      <c r="C1052" s="499"/>
      <c r="D1052" s="573"/>
      <c r="E1052" s="574"/>
      <c r="F1052" s="574"/>
      <c r="G1052" s="507"/>
    </row>
    <row r="1053" spans="3:7">
      <c r="C1053" s="499"/>
      <c r="D1053" s="573"/>
      <c r="E1053" s="574"/>
      <c r="F1053" s="574"/>
      <c r="G1053" s="507"/>
    </row>
    <row r="1054" spans="3:7">
      <c r="C1054" s="499"/>
      <c r="D1054" s="573"/>
      <c r="E1054" s="574"/>
      <c r="F1054" s="574"/>
      <c r="G1054" s="507"/>
    </row>
    <row r="1055" spans="3:7">
      <c r="C1055" s="499"/>
      <c r="D1055" s="573"/>
      <c r="E1055" s="574"/>
      <c r="F1055" s="574"/>
      <c r="G1055" s="507"/>
    </row>
    <row r="1056" spans="3:7">
      <c r="C1056" s="499"/>
      <c r="D1056" s="573"/>
      <c r="E1056" s="574"/>
      <c r="F1056" s="574"/>
      <c r="G1056" s="507"/>
    </row>
    <row r="1057" spans="3:7">
      <c r="C1057" s="499"/>
      <c r="D1057" s="573"/>
      <c r="E1057" s="574"/>
      <c r="F1057" s="574"/>
      <c r="G1057" s="507"/>
    </row>
    <row r="1058" spans="3:7">
      <c r="C1058" s="499"/>
      <c r="D1058" s="573"/>
      <c r="E1058" s="574"/>
      <c r="F1058" s="574"/>
      <c r="G1058" s="507"/>
    </row>
    <row r="1059" spans="3:7">
      <c r="C1059" s="499"/>
      <c r="D1059" s="573"/>
      <c r="E1059" s="574"/>
      <c r="F1059" s="574"/>
      <c r="G1059" s="507"/>
    </row>
    <row r="1060" spans="3:7">
      <c r="C1060" s="499"/>
      <c r="D1060" s="573"/>
      <c r="E1060" s="574"/>
      <c r="F1060" s="574"/>
      <c r="G1060" s="507"/>
    </row>
    <row r="1061" spans="3:7">
      <c r="C1061" s="499"/>
      <c r="D1061" s="573"/>
      <c r="E1061" s="574"/>
      <c r="F1061" s="574"/>
      <c r="G1061" s="507"/>
    </row>
    <row r="1062" spans="3:7">
      <c r="C1062" s="499"/>
      <c r="D1062" s="573"/>
      <c r="E1062" s="574"/>
      <c r="F1062" s="574"/>
      <c r="G1062" s="507"/>
    </row>
    <row r="1063" spans="3:7">
      <c r="C1063" s="499"/>
      <c r="D1063" s="573"/>
      <c r="E1063" s="574"/>
      <c r="F1063" s="574"/>
      <c r="G1063" s="507"/>
    </row>
    <row r="1064" spans="3:7">
      <c r="C1064" s="499"/>
      <c r="D1064" s="573"/>
      <c r="E1064" s="574"/>
      <c r="F1064" s="574"/>
      <c r="G1064" s="507"/>
    </row>
    <row r="1065" spans="3:7">
      <c r="C1065" s="499"/>
      <c r="D1065" s="573"/>
      <c r="E1065" s="574"/>
      <c r="F1065" s="574"/>
      <c r="G1065" s="507"/>
    </row>
    <row r="1066" spans="3:7">
      <c r="C1066" s="499"/>
      <c r="D1066" s="573"/>
      <c r="E1066" s="574"/>
      <c r="F1066" s="574"/>
      <c r="G1066" s="507"/>
    </row>
    <row r="1067" spans="3:7">
      <c r="C1067" s="499"/>
      <c r="D1067" s="573"/>
      <c r="E1067" s="574"/>
      <c r="F1067" s="574"/>
      <c r="G1067" s="507"/>
    </row>
    <row r="1068" spans="3:7">
      <c r="C1068" s="499"/>
      <c r="D1068" s="573"/>
      <c r="E1068" s="574"/>
      <c r="F1068" s="574"/>
      <c r="G1068" s="507"/>
    </row>
    <row r="1069" spans="3:7">
      <c r="C1069" s="499"/>
      <c r="D1069" s="573"/>
      <c r="E1069" s="574"/>
      <c r="F1069" s="574"/>
      <c r="G1069" s="507"/>
    </row>
    <row r="1070" spans="3:7">
      <c r="C1070" s="499"/>
      <c r="D1070" s="573"/>
      <c r="E1070" s="574"/>
      <c r="F1070" s="574"/>
      <c r="G1070" s="507"/>
    </row>
    <row r="1071" spans="3:7">
      <c r="C1071" s="499"/>
      <c r="D1071" s="573"/>
      <c r="E1071" s="574"/>
      <c r="F1071" s="574"/>
      <c r="G1071" s="507"/>
    </row>
    <row r="1072" spans="3:7">
      <c r="C1072" s="499"/>
      <c r="D1072" s="573"/>
      <c r="E1072" s="574"/>
      <c r="F1072" s="574"/>
      <c r="G1072" s="507"/>
    </row>
    <row r="1073" spans="3:7">
      <c r="C1073" s="499"/>
      <c r="D1073" s="573"/>
      <c r="E1073" s="574"/>
      <c r="F1073" s="574"/>
      <c r="G1073" s="507"/>
    </row>
    <row r="1074" spans="3:7">
      <c r="C1074" s="499"/>
      <c r="D1074" s="573"/>
      <c r="E1074" s="574"/>
      <c r="F1074" s="574"/>
      <c r="G1074" s="507"/>
    </row>
    <row r="1075" spans="3:7">
      <c r="C1075" s="499"/>
      <c r="D1075" s="573"/>
      <c r="E1075" s="574"/>
      <c r="F1075" s="574"/>
      <c r="G1075" s="507"/>
    </row>
    <row r="1076" spans="3:7">
      <c r="C1076" s="499"/>
      <c r="D1076" s="573"/>
      <c r="E1076" s="574"/>
      <c r="F1076" s="574"/>
      <c r="G1076" s="507"/>
    </row>
    <row r="1077" spans="3:7">
      <c r="C1077" s="499"/>
      <c r="D1077" s="573"/>
      <c r="E1077" s="574"/>
      <c r="F1077" s="574"/>
      <c r="G1077" s="507"/>
    </row>
    <row r="1078" spans="3:7">
      <c r="C1078" s="499"/>
      <c r="D1078" s="573"/>
      <c r="E1078" s="574"/>
      <c r="F1078" s="574"/>
      <c r="G1078" s="507"/>
    </row>
    <row r="1079" spans="3:7">
      <c r="C1079" s="499"/>
      <c r="D1079" s="573"/>
      <c r="E1079" s="574"/>
      <c r="F1079" s="574"/>
      <c r="G1079" s="507"/>
    </row>
    <row r="1080" spans="3:7">
      <c r="C1080" s="499"/>
      <c r="D1080" s="573"/>
      <c r="E1080" s="574"/>
      <c r="F1080" s="574"/>
      <c r="G1080" s="507"/>
    </row>
    <row r="1081" spans="3:7">
      <c r="C1081" s="499"/>
      <c r="D1081" s="573"/>
      <c r="E1081" s="574"/>
      <c r="F1081" s="574"/>
      <c r="G1081" s="507"/>
    </row>
    <row r="1082" spans="3:7">
      <c r="C1082" s="499"/>
      <c r="D1082" s="573"/>
      <c r="E1082" s="574"/>
      <c r="F1082" s="574"/>
      <c r="G1082" s="507"/>
    </row>
    <row r="1083" spans="3:7">
      <c r="C1083" s="499"/>
      <c r="D1083" s="573"/>
      <c r="E1083" s="574"/>
      <c r="F1083" s="574"/>
      <c r="G1083" s="507"/>
    </row>
    <row r="1084" spans="3:7">
      <c r="C1084" s="499"/>
      <c r="D1084" s="573"/>
      <c r="E1084" s="574"/>
      <c r="F1084" s="574"/>
      <c r="G1084" s="507"/>
    </row>
    <row r="1085" spans="3:7">
      <c r="C1085" s="499"/>
      <c r="D1085" s="573"/>
      <c r="E1085" s="574"/>
      <c r="F1085" s="574"/>
      <c r="G1085" s="507"/>
    </row>
    <row r="1086" spans="3:7">
      <c r="C1086" s="499"/>
      <c r="D1086" s="573"/>
      <c r="E1086" s="574"/>
      <c r="F1086" s="574"/>
      <c r="G1086" s="507"/>
    </row>
    <row r="1087" spans="3:7">
      <c r="C1087" s="499"/>
      <c r="D1087" s="573"/>
      <c r="E1087" s="574"/>
      <c r="F1087" s="574"/>
      <c r="G1087" s="507"/>
    </row>
    <row r="1088" spans="3:7">
      <c r="C1088" s="499"/>
      <c r="D1088" s="573"/>
      <c r="E1088" s="574"/>
      <c r="F1088" s="574"/>
      <c r="G1088" s="507"/>
    </row>
    <row r="1089" spans="3:7">
      <c r="C1089" s="499"/>
      <c r="D1089" s="573"/>
      <c r="E1089" s="574"/>
      <c r="F1089" s="574"/>
      <c r="G1089" s="507"/>
    </row>
    <row r="1090" spans="3:7">
      <c r="C1090" s="499"/>
      <c r="D1090" s="573"/>
      <c r="E1090" s="574"/>
      <c r="F1090" s="574"/>
      <c r="G1090" s="507"/>
    </row>
    <row r="1091" spans="3:7">
      <c r="C1091" s="499"/>
      <c r="D1091" s="573"/>
      <c r="E1091" s="574"/>
      <c r="F1091" s="574"/>
      <c r="G1091" s="507"/>
    </row>
    <row r="1092" spans="3:7">
      <c r="C1092" s="499"/>
      <c r="D1092" s="573"/>
      <c r="E1092" s="574"/>
      <c r="F1092" s="574"/>
      <c r="G1092" s="507"/>
    </row>
    <row r="1093" spans="3:7">
      <c r="C1093" s="499"/>
      <c r="D1093" s="573"/>
      <c r="E1093" s="574"/>
      <c r="F1093" s="574"/>
      <c r="G1093" s="507"/>
    </row>
    <row r="1094" spans="3:7">
      <c r="C1094" s="499"/>
      <c r="D1094" s="573"/>
      <c r="E1094" s="574"/>
      <c r="F1094" s="574"/>
      <c r="G1094" s="507"/>
    </row>
    <row r="1095" spans="3:7">
      <c r="C1095" s="499"/>
      <c r="D1095" s="573"/>
      <c r="E1095" s="574"/>
      <c r="F1095" s="574"/>
      <c r="G1095" s="507"/>
    </row>
    <row r="1096" spans="3:7">
      <c r="C1096" s="499"/>
      <c r="D1096" s="573"/>
      <c r="E1096" s="574"/>
      <c r="F1096" s="574"/>
      <c r="G1096" s="507"/>
    </row>
    <row r="1097" spans="3:7">
      <c r="C1097" s="499"/>
      <c r="D1097" s="573"/>
      <c r="E1097" s="574"/>
      <c r="F1097" s="574"/>
      <c r="G1097" s="507"/>
    </row>
    <row r="1098" spans="3:7">
      <c r="C1098" s="499"/>
      <c r="D1098" s="573"/>
      <c r="E1098" s="574"/>
      <c r="F1098" s="574"/>
      <c r="G1098" s="507"/>
    </row>
    <row r="1099" spans="3:7">
      <c r="C1099" s="499"/>
      <c r="D1099" s="573"/>
      <c r="E1099" s="574"/>
      <c r="F1099" s="574"/>
      <c r="G1099" s="507"/>
    </row>
    <row r="1100" spans="3:7">
      <c r="C1100" s="499"/>
      <c r="D1100" s="573"/>
      <c r="E1100" s="574"/>
      <c r="F1100" s="574"/>
      <c r="G1100" s="507"/>
    </row>
    <row r="1101" spans="3:7">
      <c r="C1101" s="499"/>
      <c r="D1101" s="573"/>
      <c r="E1101" s="574"/>
      <c r="F1101" s="574"/>
      <c r="G1101" s="507"/>
    </row>
    <row r="1102" spans="3:7">
      <c r="C1102" s="499"/>
      <c r="D1102" s="573"/>
      <c r="E1102" s="574"/>
      <c r="F1102" s="574"/>
      <c r="G1102" s="507"/>
    </row>
    <row r="1103" spans="3:7">
      <c r="C1103" s="499"/>
      <c r="D1103" s="573"/>
      <c r="E1103" s="574"/>
      <c r="F1103" s="574"/>
      <c r="G1103" s="507"/>
    </row>
    <row r="1104" spans="3:7">
      <c r="C1104" s="499"/>
      <c r="D1104" s="573"/>
      <c r="E1104" s="574"/>
      <c r="F1104" s="574"/>
      <c r="G1104" s="507"/>
    </row>
    <row r="1105" spans="3:7">
      <c r="C1105" s="499"/>
      <c r="D1105" s="573"/>
      <c r="E1105" s="574"/>
      <c r="F1105" s="574"/>
      <c r="G1105" s="507"/>
    </row>
    <row r="1106" spans="3:7">
      <c r="C1106" s="499"/>
      <c r="D1106" s="573"/>
      <c r="E1106" s="574"/>
      <c r="F1106" s="574"/>
      <c r="G1106" s="507"/>
    </row>
    <row r="1107" spans="3:7">
      <c r="C1107" s="499"/>
      <c r="D1107" s="573"/>
      <c r="E1107" s="574"/>
      <c r="F1107" s="574"/>
      <c r="G1107" s="507"/>
    </row>
    <row r="1108" spans="3:7">
      <c r="C1108" s="499"/>
      <c r="D1108" s="573"/>
      <c r="E1108" s="574"/>
      <c r="F1108" s="574"/>
      <c r="G1108" s="507"/>
    </row>
    <row r="1109" spans="3:7">
      <c r="C1109" s="499"/>
      <c r="D1109" s="573"/>
      <c r="E1109" s="574"/>
      <c r="F1109" s="574"/>
      <c r="G1109" s="507"/>
    </row>
    <row r="1110" spans="3:7">
      <c r="C1110" s="499"/>
      <c r="D1110" s="573"/>
      <c r="E1110" s="574"/>
      <c r="F1110" s="574"/>
      <c r="G1110" s="507"/>
    </row>
    <row r="1111" spans="3:7">
      <c r="C1111" s="499"/>
      <c r="D1111" s="573"/>
      <c r="E1111" s="574"/>
      <c r="F1111" s="574"/>
      <c r="G1111" s="507"/>
    </row>
    <row r="1112" spans="3:7">
      <c r="C1112" s="499"/>
      <c r="D1112" s="573"/>
      <c r="E1112" s="574"/>
      <c r="F1112" s="574"/>
      <c r="G1112" s="507"/>
    </row>
    <row r="1113" spans="3:7">
      <c r="C1113" s="499"/>
      <c r="D1113" s="573"/>
      <c r="E1113" s="574"/>
      <c r="F1113" s="574"/>
      <c r="G1113" s="507"/>
    </row>
    <row r="1114" spans="3:7">
      <c r="C1114" s="499"/>
      <c r="D1114" s="573"/>
      <c r="E1114" s="574"/>
      <c r="F1114" s="574"/>
      <c r="G1114" s="507"/>
    </row>
    <row r="1115" spans="3:7">
      <c r="C1115" s="499"/>
      <c r="D1115" s="573"/>
      <c r="E1115" s="574"/>
      <c r="F1115" s="574"/>
      <c r="G1115" s="507"/>
    </row>
    <row r="1116" spans="3:7">
      <c r="C1116" s="499"/>
      <c r="D1116" s="573"/>
      <c r="E1116" s="574"/>
      <c r="F1116" s="574"/>
      <c r="G1116" s="507"/>
    </row>
    <row r="1117" spans="3:7">
      <c r="C1117" s="499"/>
      <c r="D1117" s="573"/>
      <c r="E1117" s="574"/>
      <c r="F1117" s="574"/>
      <c r="G1117" s="507"/>
    </row>
    <row r="1118" spans="3:7">
      <c r="C1118" s="499"/>
      <c r="D1118" s="573"/>
      <c r="E1118" s="574"/>
      <c r="F1118" s="574"/>
      <c r="G1118" s="507"/>
    </row>
    <row r="1119" spans="3:7">
      <c r="C1119" s="499"/>
      <c r="D1119" s="573"/>
      <c r="E1119" s="574"/>
      <c r="F1119" s="574"/>
      <c r="G1119" s="507"/>
    </row>
    <row r="1120" spans="3:7">
      <c r="C1120" s="499"/>
      <c r="D1120" s="573"/>
      <c r="E1120" s="574"/>
      <c r="F1120" s="574"/>
      <c r="G1120" s="507"/>
    </row>
    <row r="1121" spans="3:7">
      <c r="C1121" s="499"/>
      <c r="D1121" s="573"/>
      <c r="E1121" s="574"/>
      <c r="F1121" s="574"/>
      <c r="G1121" s="507"/>
    </row>
    <row r="1122" spans="3:7">
      <c r="C1122" s="499"/>
      <c r="D1122" s="573"/>
      <c r="E1122" s="574"/>
      <c r="F1122" s="574"/>
      <c r="G1122" s="507"/>
    </row>
    <row r="1123" spans="3:7">
      <c r="C1123" s="499"/>
      <c r="D1123" s="573"/>
      <c r="E1123" s="574"/>
      <c r="F1123" s="574"/>
      <c r="G1123" s="507"/>
    </row>
    <row r="1124" spans="3:7">
      <c r="C1124" s="499"/>
      <c r="D1124" s="573"/>
      <c r="E1124" s="574"/>
      <c r="F1124" s="574"/>
      <c r="G1124" s="507"/>
    </row>
    <row r="1125" spans="3:7">
      <c r="C1125" s="499"/>
      <c r="D1125" s="573"/>
      <c r="E1125" s="574"/>
      <c r="F1125" s="574"/>
      <c r="G1125" s="507"/>
    </row>
    <row r="1126" spans="3:7">
      <c r="C1126" s="499"/>
      <c r="D1126" s="573"/>
      <c r="E1126" s="574"/>
      <c r="F1126" s="574"/>
      <c r="G1126" s="507"/>
    </row>
    <row r="1127" spans="3:7">
      <c r="C1127" s="499"/>
      <c r="D1127" s="573"/>
      <c r="E1127" s="574"/>
      <c r="F1127" s="574"/>
      <c r="G1127" s="507"/>
    </row>
    <row r="1128" spans="3:7">
      <c r="C1128" s="499"/>
      <c r="D1128" s="573"/>
      <c r="E1128" s="574"/>
      <c r="F1128" s="574"/>
      <c r="G1128" s="507"/>
    </row>
    <row r="1129" spans="3:7">
      <c r="C1129" s="499"/>
      <c r="D1129" s="573"/>
      <c r="E1129" s="574"/>
      <c r="F1129" s="574"/>
      <c r="G1129" s="507"/>
    </row>
    <row r="1130" spans="3:7">
      <c r="C1130" s="499"/>
      <c r="D1130" s="573"/>
      <c r="E1130" s="574"/>
      <c r="F1130" s="574"/>
      <c r="G1130" s="507"/>
    </row>
    <row r="1131" spans="3:7">
      <c r="C1131" s="499"/>
      <c r="D1131" s="573"/>
      <c r="E1131" s="574"/>
      <c r="F1131" s="574"/>
      <c r="G1131" s="507"/>
    </row>
    <row r="1132" spans="3:7">
      <c r="C1132" s="499"/>
      <c r="D1132" s="573"/>
      <c r="E1132" s="574"/>
      <c r="F1132" s="574"/>
      <c r="G1132" s="507"/>
    </row>
    <row r="1133" spans="3:7">
      <c r="C1133" s="499"/>
      <c r="D1133" s="573"/>
      <c r="E1133" s="574"/>
      <c r="F1133" s="574"/>
      <c r="G1133" s="507"/>
    </row>
    <row r="1134" spans="3:7">
      <c r="C1134" s="499"/>
      <c r="D1134" s="573"/>
      <c r="E1134" s="574"/>
      <c r="F1134" s="574"/>
      <c r="G1134" s="507"/>
    </row>
    <row r="1135" spans="3:7">
      <c r="C1135" s="499"/>
      <c r="D1135" s="573"/>
      <c r="E1135" s="574"/>
      <c r="F1135" s="574"/>
      <c r="G1135" s="507"/>
    </row>
    <row r="1136" spans="3:7">
      <c r="C1136" s="499"/>
      <c r="D1136" s="573"/>
      <c r="E1136" s="574"/>
      <c r="F1136" s="574"/>
      <c r="G1136" s="507"/>
    </row>
    <row r="1137" spans="3:7">
      <c r="C1137" s="499"/>
      <c r="D1137" s="573"/>
      <c r="E1137" s="574"/>
      <c r="F1137" s="574"/>
      <c r="G1137" s="507"/>
    </row>
    <row r="1138" spans="3:7">
      <c r="C1138" s="499"/>
      <c r="D1138" s="573"/>
      <c r="E1138" s="574"/>
      <c r="F1138" s="574"/>
      <c r="G1138" s="507"/>
    </row>
    <row r="1139" spans="3:7">
      <c r="C1139" s="499"/>
      <c r="D1139" s="573"/>
      <c r="E1139" s="574"/>
      <c r="F1139" s="574"/>
      <c r="G1139" s="507"/>
    </row>
    <row r="1140" spans="3:7">
      <c r="C1140" s="499"/>
      <c r="D1140" s="573"/>
      <c r="E1140" s="574"/>
      <c r="F1140" s="574"/>
      <c r="G1140" s="507"/>
    </row>
    <row r="1141" spans="3:7">
      <c r="C1141" s="499"/>
      <c r="D1141" s="573"/>
      <c r="E1141" s="574"/>
      <c r="F1141" s="574"/>
      <c r="G1141" s="507"/>
    </row>
    <row r="1142" spans="3:7">
      <c r="C1142" s="499"/>
      <c r="D1142" s="573"/>
      <c r="E1142" s="574"/>
      <c r="F1142" s="574"/>
      <c r="G1142" s="507"/>
    </row>
    <row r="1143" spans="3:7">
      <c r="C1143" s="499"/>
      <c r="D1143" s="573"/>
      <c r="E1143" s="574"/>
      <c r="F1143" s="574"/>
      <c r="G1143" s="507"/>
    </row>
    <row r="1144" spans="3:7">
      <c r="C1144" s="499"/>
      <c r="D1144" s="573"/>
      <c r="E1144" s="574"/>
      <c r="F1144" s="574"/>
      <c r="G1144" s="507"/>
    </row>
    <row r="1145" spans="3:7">
      <c r="C1145" s="499"/>
      <c r="D1145" s="573"/>
      <c r="E1145" s="574"/>
      <c r="F1145" s="574"/>
      <c r="G1145" s="507"/>
    </row>
    <row r="1146" spans="3:7">
      <c r="C1146" s="499"/>
      <c r="D1146" s="573"/>
      <c r="E1146" s="574"/>
      <c r="F1146" s="574"/>
      <c r="G1146" s="507"/>
    </row>
    <row r="1147" spans="3:7">
      <c r="C1147" s="499"/>
      <c r="D1147" s="573"/>
      <c r="E1147" s="574"/>
      <c r="F1147" s="574"/>
      <c r="G1147" s="507"/>
    </row>
    <row r="1148" spans="3:7">
      <c r="C1148" s="499"/>
      <c r="D1148" s="573"/>
      <c r="E1148" s="574"/>
      <c r="F1148" s="574"/>
      <c r="G1148" s="507"/>
    </row>
    <row r="1149" spans="3:7">
      <c r="C1149" s="499"/>
      <c r="D1149" s="573"/>
      <c r="E1149" s="574"/>
      <c r="F1149" s="574"/>
      <c r="G1149" s="507"/>
    </row>
    <row r="1150" spans="3:7">
      <c r="C1150" s="499"/>
      <c r="D1150" s="573"/>
      <c r="E1150" s="574"/>
      <c r="F1150" s="574"/>
      <c r="G1150" s="507"/>
    </row>
    <row r="1151" spans="3:7">
      <c r="C1151" s="499"/>
      <c r="D1151" s="573"/>
      <c r="E1151" s="574"/>
      <c r="F1151" s="574"/>
      <c r="G1151" s="507"/>
    </row>
    <row r="1152" spans="3:7">
      <c r="C1152" s="499"/>
      <c r="D1152" s="573"/>
      <c r="E1152" s="574"/>
      <c r="F1152" s="574"/>
      <c r="G1152" s="507"/>
    </row>
    <row r="1153" spans="3:7">
      <c r="C1153" s="499"/>
      <c r="D1153" s="573"/>
      <c r="E1153" s="574"/>
      <c r="F1153" s="574"/>
      <c r="G1153" s="507"/>
    </row>
    <row r="1154" spans="3:7">
      <c r="C1154" s="499"/>
      <c r="D1154" s="573"/>
      <c r="E1154" s="574"/>
      <c r="F1154" s="574"/>
      <c r="G1154" s="507"/>
    </row>
    <row r="1155" spans="3:7">
      <c r="C1155" s="499"/>
      <c r="D1155" s="573"/>
      <c r="E1155" s="574"/>
      <c r="F1155" s="574"/>
      <c r="G1155" s="507"/>
    </row>
    <row r="1156" spans="3:7">
      <c r="C1156" s="499"/>
      <c r="D1156" s="573"/>
      <c r="E1156" s="574"/>
      <c r="F1156" s="574"/>
      <c r="G1156" s="507"/>
    </row>
    <row r="1157" spans="3:7">
      <c r="C1157" s="499"/>
      <c r="D1157" s="573"/>
      <c r="E1157" s="574"/>
      <c r="F1157" s="574"/>
      <c r="G1157" s="507"/>
    </row>
    <row r="1158" spans="3:7">
      <c r="C1158" s="499"/>
      <c r="D1158" s="573"/>
      <c r="E1158" s="574"/>
      <c r="F1158" s="574"/>
      <c r="G1158" s="507"/>
    </row>
    <row r="1159" spans="3:7">
      <c r="C1159" s="499"/>
      <c r="D1159" s="573"/>
      <c r="E1159" s="574"/>
      <c r="F1159" s="574"/>
      <c r="G1159" s="507"/>
    </row>
    <row r="1160" spans="3:7">
      <c r="C1160" s="499"/>
      <c r="D1160" s="573"/>
      <c r="E1160" s="574"/>
      <c r="F1160" s="574"/>
      <c r="G1160" s="507"/>
    </row>
    <row r="1161" spans="3:7">
      <c r="C1161" s="499"/>
      <c r="D1161" s="573"/>
      <c r="E1161" s="574"/>
      <c r="F1161" s="574"/>
      <c r="G1161" s="507"/>
    </row>
    <row r="1162" spans="3:7">
      <c r="C1162" s="499"/>
      <c r="D1162" s="573"/>
      <c r="E1162" s="574"/>
      <c r="F1162" s="574"/>
      <c r="G1162" s="507"/>
    </row>
    <row r="1163" spans="3:7">
      <c r="C1163" s="499"/>
      <c r="D1163" s="573"/>
      <c r="E1163" s="574"/>
      <c r="F1163" s="574"/>
      <c r="G1163" s="507"/>
    </row>
    <row r="1164" spans="3:7">
      <c r="C1164" s="499"/>
      <c r="D1164" s="573"/>
      <c r="E1164" s="574"/>
      <c r="F1164" s="574"/>
      <c r="G1164" s="507"/>
    </row>
    <row r="1165" spans="3:7">
      <c r="C1165" s="499"/>
      <c r="D1165" s="573"/>
      <c r="E1165" s="574"/>
      <c r="F1165" s="574"/>
      <c r="G1165" s="507"/>
    </row>
    <row r="1166" spans="3:7">
      <c r="C1166" s="499"/>
      <c r="D1166" s="573"/>
      <c r="E1166" s="574"/>
      <c r="F1166" s="574"/>
      <c r="G1166" s="507"/>
    </row>
    <row r="1167" spans="3:7">
      <c r="C1167" s="499"/>
      <c r="D1167" s="573"/>
      <c r="E1167" s="574"/>
      <c r="F1167" s="574"/>
      <c r="G1167" s="507"/>
    </row>
    <row r="1168" spans="3:7">
      <c r="C1168" s="499"/>
      <c r="D1168" s="573"/>
      <c r="E1168" s="574"/>
      <c r="F1168" s="574"/>
      <c r="G1168" s="507"/>
    </row>
    <row r="1169" spans="3:7">
      <c r="C1169" s="499"/>
      <c r="D1169" s="573"/>
      <c r="E1169" s="574"/>
      <c r="F1169" s="574"/>
      <c r="G1169" s="507"/>
    </row>
    <row r="1170" spans="3:7">
      <c r="C1170" s="499"/>
      <c r="D1170" s="573"/>
      <c r="E1170" s="574"/>
      <c r="F1170" s="574"/>
      <c r="G1170" s="507"/>
    </row>
    <row r="1171" spans="3:7">
      <c r="C1171" s="499"/>
      <c r="D1171" s="573"/>
      <c r="E1171" s="574"/>
      <c r="F1171" s="574"/>
      <c r="G1171" s="507"/>
    </row>
    <row r="1172" spans="3:7">
      <c r="C1172" s="499"/>
      <c r="D1172" s="573"/>
      <c r="E1172" s="574"/>
      <c r="F1172" s="574"/>
      <c r="G1172" s="507"/>
    </row>
    <row r="1173" spans="3:7">
      <c r="C1173" s="499"/>
      <c r="D1173" s="573"/>
      <c r="E1173" s="574"/>
      <c r="F1173" s="574"/>
      <c r="G1173" s="507"/>
    </row>
    <row r="1174" spans="3:7">
      <c r="C1174" s="499"/>
      <c r="D1174" s="573"/>
      <c r="E1174" s="574"/>
      <c r="F1174" s="574"/>
      <c r="G1174" s="507"/>
    </row>
    <row r="1175" spans="3:7">
      <c r="C1175" s="499"/>
      <c r="D1175" s="573"/>
      <c r="E1175" s="574"/>
      <c r="F1175" s="574"/>
      <c r="G1175" s="507"/>
    </row>
    <row r="1176" spans="3:7">
      <c r="C1176" s="499"/>
      <c r="D1176" s="573"/>
      <c r="E1176" s="574"/>
      <c r="F1176" s="574"/>
      <c r="G1176" s="507"/>
    </row>
    <row r="1177" spans="3:7">
      <c r="C1177" s="499"/>
      <c r="D1177" s="573"/>
      <c r="E1177" s="574"/>
      <c r="F1177" s="574"/>
      <c r="G1177" s="507"/>
    </row>
    <row r="1178" spans="3:7">
      <c r="C1178" s="499"/>
      <c r="D1178" s="573"/>
      <c r="E1178" s="574"/>
      <c r="F1178" s="574"/>
      <c r="G1178" s="507"/>
    </row>
    <row r="1179" spans="3:7">
      <c r="C1179" s="499"/>
      <c r="D1179" s="573"/>
      <c r="E1179" s="574"/>
      <c r="F1179" s="574"/>
      <c r="G1179" s="507"/>
    </row>
    <row r="1180" spans="3:7">
      <c r="C1180" s="499"/>
      <c r="D1180" s="573"/>
      <c r="E1180" s="574"/>
      <c r="F1180" s="574"/>
      <c r="G1180" s="507"/>
    </row>
    <row r="1181" spans="3:7">
      <c r="C1181" s="499"/>
      <c r="D1181" s="573"/>
      <c r="E1181" s="574"/>
      <c r="F1181" s="574"/>
      <c r="G1181" s="507"/>
    </row>
    <row r="1182" spans="3:7">
      <c r="C1182" s="499"/>
      <c r="D1182" s="573"/>
      <c r="E1182" s="574"/>
      <c r="F1182" s="574"/>
      <c r="G1182" s="507"/>
    </row>
    <row r="1183" spans="3:7">
      <c r="C1183" s="499"/>
      <c r="D1183" s="573"/>
      <c r="E1183" s="574"/>
      <c r="F1183" s="574"/>
      <c r="G1183" s="507"/>
    </row>
    <row r="1184" spans="3:7">
      <c r="C1184" s="499"/>
      <c r="D1184" s="573"/>
      <c r="E1184" s="574"/>
      <c r="F1184" s="574"/>
      <c r="G1184" s="507"/>
    </row>
    <row r="1185" spans="3:7">
      <c r="C1185" s="499"/>
      <c r="D1185" s="573"/>
      <c r="E1185" s="574"/>
      <c r="F1185" s="574"/>
      <c r="G1185" s="507"/>
    </row>
    <row r="1186" spans="3:7">
      <c r="C1186" s="499"/>
      <c r="D1186" s="573"/>
      <c r="E1186" s="574"/>
      <c r="F1186" s="574"/>
      <c r="G1186" s="507"/>
    </row>
  </sheetData>
  <mergeCells count="1">
    <mergeCell ref="C4:D4"/>
  </mergeCells>
  <pageMargins left="0.7" right="0.7" top="0.78740157499999996" bottom="0.78740157499999996" header="0.3" footer="0.3"/>
  <pageSetup paperSize="9" scale="8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6F1F-AD68-4B3B-8686-D589DC0EA9FF}">
  <sheetPr>
    <pageSetUpPr fitToPage="1"/>
  </sheetPr>
  <dimension ref="A2:H1135"/>
  <sheetViews>
    <sheetView view="pageBreakPreview" zoomScale="80" zoomScaleNormal="100" zoomScaleSheetLayoutView="80" workbookViewId="0">
      <selection activeCell="D142" sqref="D142:D150"/>
    </sheetView>
  </sheetViews>
  <sheetFormatPr defaultRowHeight="14.4"/>
  <cols>
    <col min="1" max="1" width="7.85546875" style="499" customWidth="1"/>
    <col min="2" max="2" width="113.28515625" style="499" customWidth="1"/>
    <col min="3" max="3" width="6.42578125" style="501" customWidth="1"/>
    <col min="4" max="4" width="12.140625" style="501" customWidth="1"/>
    <col min="5" max="5" width="17.5703125" style="598" bestFit="1" customWidth="1"/>
    <col min="6" max="6" width="20.140625" style="598" customWidth="1"/>
    <col min="7" max="7" width="21.42578125" style="599" customWidth="1"/>
    <col min="8" max="8" width="9.140625" style="600"/>
    <col min="9" max="254" width="9.140625" style="501"/>
    <col min="255" max="255" width="7.85546875" style="501" customWidth="1"/>
    <col min="256" max="256" width="97.5703125" style="501" customWidth="1"/>
    <col min="257" max="257" width="6.42578125" style="501" customWidth="1"/>
    <col min="258" max="258" width="10.140625" style="501" bestFit="1" customWidth="1"/>
    <col min="259" max="259" width="16.7109375" style="501" customWidth="1"/>
    <col min="260" max="260" width="20.140625" style="501" customWidth="1"/>
    <col min="261" max="261" width="21.42578125" style="501" customWidth="1"/>
    <col min="262" max="262" width="16.7109375" style="501" customWidth="1"/>
    <col min="263" max="263" width="20.140625" style="501" customWidth="1"/>
    <col min="264" max="510" width="9.140625" style="501"/>
    <col min="511" max="511" width="7.85546875" style="501" customWidth="1"/>
    <col min="512" max="512" width="97.5703125" style="501" customWidth="1"/>
    <col min="513" max="513" width="6.42578125" style="501" customWidth="1"/>
    <col min="514" max="514" width="10.140625" style="501" bestFit="1" customWidth="1"/>
    <col min="515" max="515" width="16.7109375" style="501" customWidth="1"/>
    <col min="516" max="516" width="20.140625" style="501" customWidth="1"/>
    <col min="517" max="517" width="21.42578125" style="501" customWidth="1"/>
    <col min="518" max="518" width="16.7109375" style="501" customWidth="1"/>
    <col min="519" max="519" width="20.140625" style="501" customWidth="1"/>
    <col min="520" max="766" width="9.140625" style="501"/>
    <col min="767" max="767" width="7.85546875" style="501" customWidth="1"/>
    <col min="768" max="768" width="97.5703125" style="501" customWidth="1"/>
    <col min="769" max="769" width="6.42578125" style="501" customWidth="1"/>
    <col min="770" max="770" width="10.140625" style="501" bestFit="1" customWidth="1"/>
    <col min="771" max="771" width="16.7109375" style="501" customWidth="1"/>
    <col min="772" max="772" width="20.140625" style="501" customWidth="1"/>
    <col min="773" max="773" width="21.42578125" style="501" customWidth="1"/>
    <col min="774" max="774" width="16.7109375" style="501" customWidth="1"/>
    <col min="775" max="775" width="20.140625" style="501" customWidth="1"/>
    <col min="776" max="1022" width="9.140625" style="501"/>
    <col min="1023" max="1023" width="7.85546875" style="501" customWidth="1"/>
    <col min="1024" max="1024" width="97.5703125" style="501" customWidth="1"/>
    <col min="1025" max="1025" width="6.42578125" style="501" customWidth="1"/>
    <col min="1026" max="1026" width="10.140625" style="501" bestFit="1" customWidth="1"/>
    <col min="1027" max="1027" width="16.7109375" style="501" customWidth="1"/>
    <col min="1028" max="1028" width="20.140625" style="501" customWidth="1"/>
    <col min="1029" max="1029" width="21.42578125" style="501" customWidth="1"/>
    <col min="1030" max="1030" width="16.7109375" style="501" customWidth="1"/>
    <col min="1031" max="1031" width="20.140625" style="501" customWidth="1"/>
    <col min="1032" max="1278" width="9.140625" style="501"/>
    <col min="1279" max="1279" width="7.85546875" style="501" customWidth="1"/>
    <col min="1280" max="1280" width="97.5703125" style="501" customWidth="1"/>
    <col min="1281" max="1281" width="6.42578125" style="501" customWidth="1"/>
    <col min="1282" max="1282" width="10.140625" style="501" bestFit="1" customWidth="1"/>
    <col min="1283" max="1283" width="16.7109375" style="501" customWidth="1"/>
    <col min="1284" max="1284" width="20.140625" style="501" customWidth="1"/>
    <col min="1285" max="1285" width="21.42578125" style="501" customWidth="1"/>
    <col min="1286" max="1286" width="16.7109375" style="501" customWidth="1"/>
    <col min="1287" max="1287" width="20.140625" style="501" customWidth="1"/>
    <col min="1288" max="1534" width="9.140625" style="501"/>
    <col min="1535" max="1535" width="7.85546875" style="501" customWidth="1"/>
    <col min="1536" max="1536" width="97.5703125" style="501" customWidth="1"/>
    <col min="1537" max="1537" width="6.42578125" style="501" customWidth="1"/>
    <col min="1538" max="1538" width="10.140625" style="501" bestFit="1" customWidth="1"/>
    <col min="1539" max="1539" width="16.7109375" style="501" customWidth="1"/>
    <col min="1540" max="1540" width="20.140625" style="501" customWidth="1"/>
    <col min="1541" max="1541" width="21.42578125" style="501" customWidth="1"/>
    <col min="1542" max="1542" width="16.7109375" style="501" customWidth="1"/>
    <col min="1543" max="1543" width="20.140625" style="501" customWidth="1"/>
    <col min="1544" max="1790" width="9.140625" style="501"/>
    <col min="1791" max="1791" width="7.85546875" style="501" customWidth="1"/>
    <col min="1792" max="1792" width="97.5703125" style="501" customWidth="1"/>
    <col min="1793" max="1793" width="6.42578125" style="501" customWidth="1"/>
    <col min="1794" max="1794" width="10.140625" style="501" bestFit="1" customWidth="1"/>
    <col min="1795" max="1795" width="16.7109375" style="501" customWidth="1"/>
    <col min="1796" max="1796" width="20.140625" style="501" customWidth="1"/>
    <col min="1797" max="1797" width="21.42578125" style="501" customWidth="1"/>
    <col min="1798" max="1798" width="16.7109375" style="501" customWidth="1"/>
    <col min="1799" max="1799" width="20.140625" style="501" customWidth="1"/>
    <col min="1800" max="2046" width="9.140625" style="501"/>
    <col min="2047" max="2047" width="7.85546875" style="501" customWidth="1"/>
    <col min="2048" max="2048" width="97.5703125" style="501" customWidth="1"/>
    <col min="2049" max="2049" width="6.42578125" style="501" customWidth="1"/>
    <col min="2050" max="2050" width="10.140625" style="501" bestFit="1" customWidth="1"/>
    <col min="2051" max="2051" width="16.7109375" style="501" customWidth="1"/>
    <col min="2052" max="2052" width="20.140625" style="501" customWidth="1"/>
    <col min="2053" max="2053" width="21.42578125" style="501" customWidth="1"/>
    <col min="2054" max="2054" width="16.7109375" style="501" customWidth="1"/>
    <col min="2055" max="2055" width="20.140625" style="501" customWidth="1"/>
    <col min="2056" max="2302" width="9.140625" style="501"/>
    <col min="2303" max="2303" width="7.85546875" style="501" customWidth="1"/>
    <col min="2304" max="2304" width="97.5703125" style="501" customWidth="1"/>
    <col min="2305" max="2305" width="6.42578125" style="501" customWidth="1"/>
    <col min="2306" max="2306" width="10.140625" style="501" bestFit="1" customWidth="1"/>
    <col min="2307" max="2307" width="16.7109375" style="501" customWidth="1"/>
    <col min="2308" max="2308" width="20.140625" style="501" customWidth="1"/>
    <col min="2309" max="2309" width="21.42578125" style="501" customWidth="1"/>
    <col min="2310" max="2310" width="16.7109375" style="501" customWidth="1"/>
    <col min="2311" max="2311" width="20.140625" style="501" customWidth="1"/>
    <col min="2312" max="2558" width="9.140625" style="501"/>
    <col min="2559" max="2559" width="7.85546875" style="501" customWidth="1"/>
    <col min="2560" max="2560" width="97.5703125" style="501" customWidth="1"/>
    <col min="2561" max="2561" width="6.42578125" style="501" customWidth="1"/>
    <col min="2562" max="2562" width="10.140625" style="501" bestFit="1" customWidth="1"/>
    <col min="2563" max="2563" width="16.7109375" style="501" customWidth="1"/>
    <col min="2564" max="2564" width="20.140625" style="501" customWidth="1"/>
    <col min="2565" max="2565" width="21.42578125" style="501" customWidth="1"/>
    <col min="2566" max="2566" width="16.7109375" style="501" customWidth="1"/>
    <col min="2567" max="2567" width="20.140625" style="501" customWidth="1"/>
    <col min="2568" max="2814" width="9.140625" style="501"/>
    <col min="2815" max="2815" width="7.85546875" style="501" customWidth="1"/>
    <col min="2816" max="2816" width="97.5703125" style="501" customWidth="1"/>
    <col min="2817" max="2817" width="6.42578125" style="501" customWidth="1"/>
    <col min="2818" max="2818" width="10.140625" style="501" bestFit="1" customWidth="1"/>
    <col min="2819" max="2819" width="16.7109375" style="501" customWidth="1"/>
    <col min="2820" max="2820" width="20.140625" style="501" customWidth="1"/>
    <col min="2821" max="2821" width="21.42578125" style="501" customWidth="1"/>
    <col min="2822" max="2822" width="16.7109375" style="501" customWidth="1"/>
    <col min="2823" max="2823" width="20.140625" style="501" customWidth="1"/>
    <col min="2824" max="3070" width="9.140625" style="501"/>
    <col min="3071" max="3071" width="7.85546875" style="501" customWidth="1"/>
    <col min="3072" max="3072" width="97.5703125" style="501" customWidth="1"/>
    <col min="3073" max="3073" width="6.42578125" style="501" customWidth="1"/>
    <col min="3074" max="3074" width="10.140625" style="501" bestFit="1" customWidth="1"/>
    <col min="3075" max="3075" width="16.7109375" style="501" customWidth="1"/>
    <col min="3076" max="3076" width="20.140625" style="501" customWidth="1"/>
    <col min="3077" max="3077" width="21.42578125" style="501" customWidth="1"/>
    <col min="3078" max="3078" width="16.7109375" style="501" customWidth="1"/>
    <col min="3079" max="3079" width="20.140625" style="501" customWidth="1"/>
    <col min="3080" max="3326" width="9.140625" style="501"/>
    <col min="3327" max="3327" width="7.85546875" style="501" customWidth="1"/>
    <col min="3328" max="3328" width="97.5703125" style="501" customWidth="1"/>
    <col min="3329" max="3329" width="6.42578125" style="501" customWidth="1"/>
    <col min="3330" max="3330" width="10.140625" style="501" bestFit="1" customWidth="1"/>
    <col min="3331" max="3331" width="16.7109375" style="501" customWidth="1"/>
    <col min="3332" max="3332" width="20.140625" style="501" customWidth="1"/>
    <col min="3333" max="3333" width="21.42578125" style="501" customWidth="1"/>
    <col min="3334" max="3334" width="16.7109375" style="501" customWidth="1"/>
    <col min="3335" max="3335" width="20.140625" style="501" customWidth="1"/>
    <col min="3336" max="3582" width="9.140625" style="501"/>
    <col min="3583" max="3583" width="7.85546875" style="501" customWidth="1"/>
    <col min="3584" max="3584" width="97.5703125" style="501" customWidth="1"/>
    <col min="3585" max="3585" width="6.42578125" style="501" customWidth="1"/>
    <col min="3586" max="3586" width="10.140625" style="501" bestFit="1" customWidth="1"/>
    <col min="3587" max="3587" width="16.7109375" style="501" customWidth="1"/>
    <col min="3588" max="3588" width="20.140625" style="501" customWidth="1"/>
    <col min="3589" max="3589" width="21.42578125" style="501" customWidth="1"/>
    <col min="3590" max="3590" width="16.7109375" style="501" customWidth="1"/>
    <col min="3591" max="3591" width="20.140625" style="501" customWidth="1"/>
    <col min="3592" max="3838" width="9.140625" style="501"/>
    <col min="3839" max="3839" width="7.85546875" style="501" customWidth="1"/>
    <col min="3840" max="3840" width="97.5703125" style="501" customWidth="1"/>
    <col min="3841" max="3841" width="6.42578125" style="501" customWidth="1"/>
    <col min="3842" max="3842" width="10.140625" style="501" bestFit="1" customWidth="1"/>
    <col min="3843" max="3843" width="16.7109375" style="501" customWidth="1"/>
    <col min="3844" max="3844" width="20.140625" style="501" customWidth="1"/>
    <col min="3845" max="3845" width="21.42578125" style="501" customWidth="1"/>
    <col min="3846" max="3846" width="16.7109375" style="501" customWidth="1"/>
    <col min="3847" max="3847" width="20.140625" style="501" customWidth="1"/>
    <col min="3848" max="4094" width="9.140625" style="501"/>
    <col min="4095" max="4095" width="7.85546875" style="501" customWidth="1"/>
    <col min="4096" max="4096" width="97.5703125" style="501" customWidth="1"/>
    <col min="4097" max="4097" width="6.42578125" style="501" customWidth="1"/>
    <col min="4098" max="4098" width="10.140625" style="501" bestFit="1" customWidth="1"/>
    <col min="4099" max="4099" width="16.7109375" style="501" customWidth="1"/>
    <col min="4100" max="4100" width="20.140625" style="501" customWidth="1"/>
    <col min="4101" max="4101" width="21.42578125" style="501" customWidth="1"/>
    <col min="4102" max="4102" width="16.7109375" style="501" customWidth="1"/>
    <col min="4103" max="4103" width="20.140625" style="501" customWidth="1"/>
    <col min="4104" max="4350" width="9.140625" style="501"/>
    <col min="4351" max="4351" width="7.85546875" style="501" customWidth="1"/>
    <col min="4352" max="4352" width="97.5703125" style="501" customWidth="1"/>
    <col min="4353" max="4353" width="6.42578125" style="501" customWidth="1"/>
    <col min="4354" max="4354" width="10.140625" style="501" bestFit="1" customWidth="1"/>
    <col min="4355" max="4355" width="16.7109375" style="501" customWidth="1"/>
    <col min="4356" max="4356" width="20.140625" style="501" customWidth="1"/>
    <col min="4357" max="4357" width="21.42578125" style="501" customWidth="1"/>
    <col min="4358" max="4358" width="16.7109375" style="501" customWidth="1"/>
    <col min="4359" max="4359" width="20.140625" style="501" customWidth="1"/>
    <col min="4360" max="4606" width="9.140625" style="501"/>
    <col min="4607" max="4607" width="7.85546875" style="501" customWidth="1"/>
    <col min="4608" max="4608" width="97.5703125" style="501" customWidth="1"/>
    <col min="4609" max="4609" width="6.42578125" style="501" customWidth="1"/>
    <col min="4610" max="4610" width="10.140625" style="501" bestFit="1" customWidth="1"/>
    <col min="4611" max="4611" width="16.7109375" style="501" customWidth="1"/>
    <col min="4612" max="4612" width="20.140625" style="501" customWidth="1"/>
    <col min="4613" max="4613" width="21.42578125" style="501" customWidth="1"/>
    <col min="4614" max="4614" width="16.7109375" style="501" customWidth="1"/>
    <col min="4615" max="4615" width="20.140625" style="501" customWidth="1"/>
    <col min="4616" max="4862" width="9.140625" style="501"/>
    <col min="4863" max="4863" width="7.85546875" style="501" customWidth="1"/>
    <col min="4864" max="4864" width="97.5703125" style="501" customWidth="1"/>
    <col min="4865" max="4865" width="6.42578125" style="501" customWidth="1"/>
    <col min="4866" max="4866" width="10.140625" style="501" bestFit="1" customWidth="1"/>
    <col min="4867" max="4867" width="16.7109375" style="501" customWidth="1"/>
    <col min="4868" max="4868" width="20.140625" style="501" customWidth="1"/>
    <col min="4869" max="4869" width="21.42578125" style="501" customWidth="1"/>
    <col min="4870" max="4870" width="16.7109375" style="501" customWidth="1"/>
    <col min="4871" max="4871" width="20.140625" style="501" customWidth="1"/>
    <col min="4872" max="5118" width="9.140625" style="501"/>
    <col min="5119" max="5119" width="7.85546875" style="501" customWidth="1"/>
    <col min="5120" max="5120" width="97.5703125" style="501" customWidth="1"/>
    <col min="5121" max="5121" width="6.42578125" style="501" customWidth="1"/>
    <col min="5122" max="5122" width="10.140625" style="501" bestFit="1" customWidth="1"/>
    <col min="5123" max="5123" width="16.7109375" style="501" customWidth="1"/>
    <col min="5124" max="5124" width="20.140625" style="501" customWidth="1"/>
    <col min="5125" max="5125" width="21.42578125" style="501" customWidth="1"/>
    <col min="5126" max="5126" width="16.7109375" style="501" customWidth="1"/>
    <col min="5127" max="5127" width="20.140625" style="501" customWidth="1"/>
    <col min="5128" max="5374" width="9.140625" style="501"/>
    <col min="5375" max="5375" width="7.85546875" style="501" customWidth="1"/>
    <col min="5376" max="5376" width="97.5703125" style="501" customWidth="1"/>
    <col min="5377" max="5377" width="6.42578125" style="501" customWidth="1"/>
    <col min="5378" max="5378" width="10.140625" style="501" bestFit="1" customWidth="1"/>
    <col min="5379" max="5379" width="16.7109375" style="501" customWidth="1"/>
    <col min="5380" max="5380" width="20.140625" style="501" customWidth="1"/>
    <col min="5381" max="5381" width="21.42578125" style="501" customWidth="1"/>
    <col min="5382" max="5382" width="16.7109375" style="501" customWidth="1"/>
    <col min="5383" max="5383" width="20.140625" style="501" customWidth="1"/>
    <col min="5384" max="5630" width="9.140625" style="501"/>
    <col min="5631" max="5631" width="7.85546875" style="501" customWidth="1"/>
    <col min="5632" max="5632" width="97.5703125" style="501" customWidth="1"/>
    <col min="5633" max="5633" width="6.42578125" style="501" customWidth="1"/>
    <col min="5634" max="5634" width="10.140625" style="501" bestFit="1" customWidth="1"/>
    <col min="5635" max="5635" width="16.7109375" style="501" customWidth="1"/>
    <col min="5636" max="5636" width="20.140625" style="501" customWidth="1"/>
    <col min="5637" max="5637" width="21.42578125" style="501" customWidth="1"/>
    <col min="5638" max="5638" width="16.7109375" style="501" customWidth="1"/>
    <col min="5639" max="5639" width="20.140625" style="501" customWidth="1"/>
    <col min="5640" max="5886" width="9.140625" style="501"/>
    <col min="5887" max="5887" width="7.85546875" style="501" customWidth="1"/>
    <col min="5888" max="5888" width="97.5703125" style="501" customWidth="1"/>
    <col min="5889" max="5889" width="6.42578125" style="501" customWidth="1"/>
    <col min="5890" max="5890" width="10.140625" style="501" bestFit="1" customWidth="1"/>
    <col min="5891" max="5891" width="16.7109375" style="501" customWidth="1"/>
    <col min="5892" max="5892" width="20.140625" style="501" customWidth="1"/>
    <col min="5893" max="5893" width="21.42578125" style="501" customWidth="1"/>
    <col min="5894" max="5894" width="16.7109375" style="501" customWidth="1"/>
    <col min="5895" max="5895" width="20.140625" style="501" customWidth="1"/>
    <col min="5896" max="6142" width="9.140625" style="501"/>
    <col min="6143" max="6143" width="7.85546875" style="501" customWidth="1"/>
    <col min="6144" max="6144" width="97.5703125" style="501" customWidth="1"/>
    <col min="6145" max="6145" width="6.42578125" style="501" customWidth="1"/>
    <col min="6146" max="6146" width="10.140625" style="501" bestFit="1" customWidth="1"/>
    <col min="6147" max="6147" width="16.7109375" style="501" customWidth="1"/>
    <col min="6148" max="6148" width="20.140625" style="501" customWidth="1"/>
    <col min="6149" max="6149" width="21.42578125" style="501" customWidth="1"/>
    <col min="6150" max="6150" width="16.7109375" style="501" customWidth="1"/>
    <col min="6151" max="6151" width="20.140625" style="501" customWidth="1"/>
    <col min="6152" max="6398" width="9.140625" style="501"/>
    <col min="6399" max="6399" width="7.85546875" style="501" customWidth="1"/>
    <col min="6400" max="6400" width="97.5703125" style="501" customWidth="1"/>
    <col min="6401" max="6401" width="6.42578125" style="501" customWidth="1"/>
    <col min="6402" max="6402" width="10.140625" style="501" bestFit="1" customWidth="1"/>
    <col min="6403" max="6403" width="16.7109375" style="501" customWidth="1"/>
    <col min="6404" max="6404" width="20.140625" style="501" customWidth="1"/>
    <col min="6405" max="6405" width="21.42578125" style="501" customWidth="1"/>
    <col min="6406" max="6406" width="16.7109375" style="501" customWidth="1"/>
    <col min="6407" max="6407" width="20.140625" style="501" customWidth="1"/>
    <col min="6408" max="6654" width="9.140625" style="501"/>
    <col min="6655" max="6655" width="7.85546875" style="501" customWidth="1"/>
    <col min="6656" max="6656" width="97.5703125" style="501" customWidth="1"/>
    <col min="6657" max="6657" width="6.42578125" style="501" customWidth="1"/>
    <col min="6658" max="6658" width="10.140625" style="501" bestFit="1" customWidth="1"/>
    <col min="6659" max="6659" width="16.7109375" style="501" customWidth="1"/>
    <col min="6660" max="6660" width="20.140625" style="501" customWidth="1"/>
    <col min="6661" max="6661" width="21.42578125" style="501" customWidth="1"/>
    <col min="6662" max="6662" width="16.7109375" style="501" customWidth="1"/>
    <col min="6663" max="6663" width="20.140625" style="501" customWidth="1"/>
    <col min="6664" max="6910" width="9.140625" style="501"/>
    <col min="6911" max="6911" width="7.85546875" style="501" customWidth="1"/>
    <col min="6912" max="6912" width="97.5703125" style="501" customWidth="1"/>
    <col min="6913" max="6913" width="6.42578125" style="501" customWidth="1"/>
    <col min="6914" max="6914" width="10.140625" style="501" bestFit="1" customWidth="1"/>
    <col min="6915" max="6915" width="16.7109375" style="501" customWidth="1"/>
    <col min="6916" max="6916" width="20.140625" style="501" customWidth="1"/>
    <col min="6917" max="6917" width="21.42578125" style="501" customWidth="1"/>
    <col min="6918" max="6918" width="16.7109375" style="501" customWidth="1"/>
    <col min="6919" max="6919" width="20.140625" style="501" customWidth="1"/>
    <col min="6920" max="7166" width="9.140625" style="501"/>
    <col min="7167" max="7167" width="7.85546875" style="501" customWidth="1"/>
    <col min="7168" max="7168" width="97.5703125" style="501" customWidth="1"/>
    <col min="7169" max="7169" width="6.42578125" style="501" customWidth="1"/>
    <col min="7170" max="7170" width="10.140625" style="501" bestFit="1" customWidth="1"/>
    <col min="7171" max="7171" width="16.7109375" style="501" customWidth="1"/>
    <col min="7172" max="7172" width="20.140625" style="501" customWidth="1"/>
    <col min="7173" max="7173" width="21.42578125" style="501" customWidth="1"/>
    <col min="7174" max="7174" width="16.7109375" style="501" customWidth="1"/>
    <col min="7175" max="7175" width="20.140625" style="501" customWidth="1"/>
    <col min="7176" max="7422" width="9.140625" style="501"/>
    <col min="7423" max="7423" width="7.85546875" style="501" customWidth="1"/>
    <col min="7424" max="7424" width="97.5703125" style="501" customWidth="1"/>
    <col min="7425" max="7425" width="6.42578125" style="501" customWidth="1"/>
    <col min="7426" max="7426" width="10.140625" style="501" bestFit="1" customWidth="1"/>
    <col min="7427" max="7427" width="16.7109375" style="501" customWidth="1"/>
    <col min="7428" max="7428" width="20.140625" style="501" customWidth="1"/>
    <col min="7429" max="7429" width="21.42578125" style="501" customWidth="1"/>
    <col min="7430" max="7430" width="16.7109375" style="501" customWidth="1"/>
    <col min="7431" max="7431" width="20.140625" style="501" customWidth="1"/>
    <col min="7432" max="7678" width="9.140625" style="501"/>
    <col min="7679" max="7679" width="7.85546875" style="501" customWidth="1"/>
    <col min="7680" max="7680" width="97.5703125" style="501" customWidth="1"/>
    <col min="7681" max="7681" width="6.42578125" style="501" customWidth="1"/>
    <col min="7682" max="7682" width="10.140625" style="501" bestFit="1" customWidth="1"/>
    <col min="7683" max="7683" width="16.7109375" style="501" customWidth="1"/>
    <col min="7684" max="7684" width="20.140625" style="501" customWidth="1"/>
    <col min="7685" max="7685" width="21.42578125" style="501" customWidth="1"/>
    <col min="7686" max="7686" width="16.7109375" style="501" customWidth="1"/>
    <col min="7687" max="7687" width="20.140625" style="501" customWidth="1"/>
    <col min="7688" max="7934" width="9.140625" style="501"/>
    <col min="7935" max="7935" width="7.85546875" style="501" customWidth="1"/>
    <col min="7936" max="7936" width="97.5703125" style="501" customWidth="1"/>
    <col min="7937" max="7937" width="6.42578125" style="501" customWidth="1"/>
    <col min="7938" max="7938" width="10.140625" style="501" bestFit="1" customWidth="1"/>
    <col min="7939" max="7939" width="16.7109375" style="501" customWidth="1"/>
    <col min="7940" max="7940" width="20.140625" style="501" customWidth="1"/>
    <col min="7941" max="7941" width="21.42578125" style="501" customWidth="1"/>
    <col min="7942" max="7942" width="16.7109375" style="501" customWidth="1"/>
    <col min="7943" max="7943" width="20.140625" style="501" customWidth="1"/>
    <col min="7944" max="8190" width="9.140625" style="501"/>
    <col min="8191" max="8191" width="7.85546875" style="501" customWidth="1"/>
    <col min="8192" max="8192" width="97.5703125" style="501" customWidth="1"/>
    <col min="8193" max="8193" width="6.42578125" style="501" customWidth="1"/>
    <col min="8194" max="8194" width="10.140625" style="501" bestFit="1" customWidth="1"/>
    <col min="8195" max="8195" width="16.7109375" style="501" customWidth="1"/>
    <col min="8196" max="8196" width="20.140625" style="501" customWidth="1"/>
    <col min="8197" max="8197" width="21.42578125" style="501" customWidth="1"/>
    <col min="8198" max="8198" width="16.7109375" style="501" customWidth="1"/>
    <col min="8199" max="8199" width="20.140625" style="501" customWidth="1"/>
    <col min="8200" max="8446" width="9.140625" style="501"/>
    <col min="8447" max="8447" width="7.85546875" style="501" customWidth="1"/>
    <col min="8448" max="8448" width="97.5703125" style="501" customWidth="1"/>
    <col min="8449" max="8449" width="6.42578125" style="501" customWidth="1"/>
    <col min="8450" max="8450" width="10.140625" style="501" bestFit="1" customWidth="1"/>
    <col min="8451" max="8451" width="16.7109375" style="501" customWidth="1"/>
    <col min="8452" max="8452" width="20.140625" style="501" customWidth="1"/>
    <col min="8453" max="8453" width="21.42578125" style="501" customWidth="1"/>
    <col min="8454" max="8454" width="16.7109375" style="501" customWidth="1"/>
    <col min="8455" max="8455" width="20.140625" style="501" customWidth="1"/>
    <col min="8456" max="8702" width="9.140625" style="501"/>
    <col min="8703" max="8703" width="7.85546875" style="501" customWidth="1"/>
    <col min="8704" max="8704" width="97.5703125" style="501" customWidth="1"/>
    <col min="8705" max="8705" width="6.42578125" style="501" customWidth="1"/>
    <col min="8706" max="8706" width="10.140625" style="501" bestFit="1" customWidth="1"/>
    <col min="8707" max="8707" width="16.7109375" style="501" customWidth="1"/>
    <col min="8708" max="8708" width="20.140625" style="501" customWidth="1"/>
    <col min="8709" max="8709" width="21.42578125" style="501" customWidth="1"/>
    <col min="8710" max="8710" width="16.7109375" style="501" customWidth="1"/>
    <col min="8711" max="8711" width="20.140625" style="501" customWidth="1"/>
    <col min="8712" max="8958" width="9.140625" style="501"/>
    <col min="8959" max="8959" width="7.85546875" style="501" customWidth="1"/>
    <col min="8960" max="8960" width="97.5703125" style="501" customWidth="1"/>
    <col min="8961" max="8961" width="6.42578125" style="501" customWidth="1"/>
    <col min="8962" max="8962" width="10.140625" style="501" bestFit="1" customWidth="1"/>
    <col min="8963" max="8963" width="16.7109375" style="501" customWidth="1"/>
    <col min="8964" max="8964" width="20.140625" style="501" customWidth="1"/>
    <col min="8965" max="8965" width="21.42578125" style="501" customWidth="1"/>
    <col min="8966" max="8966" width="16.7109375" style="501" customWidth="1"/>
    <col min="8967" max="8967" width="20.140625" style="501" customWidth="1"/>
    <col min="8968" max="9214" width="9.140625" style="501"/>
    <col min="9215" max="9215" width="7.85546875" style="501" customWidth="1"/>
    <col min="9216" max="9216" width="97.5703125" style="501" customWidth="1"/>
    <col min="9217" max="9217" width="6.42578125" style="501" customWidth="1"/>
    <col min="9218" max="9218" width="10.140625" style="501" bestFit="1" customWidth="1"/>
    <col min="9219" max="9219" width="16.7109375" style="501" customWidth="1"/>
    <col min="9220" max="9220" width="20.140625" style="501" customWidth="1"/>
    <col min="9221" max="9221" width="21.42578125" style="501" customWidth="1"/>
    <col min="9222" max="9222" width="16.7109375" style="501" customWidth="1"/>
    <col min="9223" max="9223" width="20.140625" style="501" customWidth="1"/>
    <col min="9224" max="9470" width="9.140625" style="501"/>
    <col min="9471" max="9471" width="7.85546875" style="501" customWidth="1"/>
    <col min="9472" max="9472" width="97.5703125" style="501" customWidth="1"/>
    <col min="9473" max="9473" width="6.42578125" style="501" customWidth="1"/>
    <col min="9474" max="9474" width="10.140625" style="501" bestFit="1" customWidth="1"/>
    <col min="9475" max="9475" width="16.7109375" style="501" customWidth="1"/>
    <col min="9476" max="9476" width="20.140625" style="501" customWidth="1"/>
    <col min="9477" max="9477" width="21.42578125" style="501" customWidth="1"/>
    <col min="9478" max="9478" width="16.7109375" style="501" customWidth="1"/>
    <col min="9479" max="9479" width="20.140625" style="501" customWidth="1"/>
    <col min="9480" max="9726" width="9.140625" style="501"/>
    <col min="9727" max="9727" width="7.85546875" style="501" customWidth="1"/>
    <col min="9728" max="9728" width="97.5703125" style="501" customWidth="1"/>
    <col min="9729" max="9729" width="6.42578125" style="501" customWidth="1"/>
    <col min="9730" max="9730" width="10.140625" style="501" bestFit="1" customWidth="1"/>
    <col min="9731" max="9731" width="16.7109375" style="501" customWidth="1"/>
    <col min="9732" max="9732" width="20.140625" style="501" customWidth="1"/>
    <col min="9733" max="9733" width="21.42578125" style="501" customWidth="1"/>
    <col min="9734" max="9734" width="16.7109375" style="501" customWidth="1"/>
    <col min="9735" max="9735" width="20.140625" style="501" customWidth="1"/>
    <col min="9736" max="9982" width="9.140625" style="501"/>
    <col min="9983" max="9983" width="7.85546875" style="501" customWidth="1"/>
    <col min="9984" max="9984" width="97.5703125" style="501" customWidth="1"/>
    <col min="9985" max="9985" width="6.42578125" style="501" customWidth="1"/>
    <col min="9986" max="9986" width="10.140625" style="501" bestFit="1" customWidth="1"/>
    <col min="9987" max="9987" width="16.7109375" style="501" customWidth="1"/>
    <col min="9988" max="9988" width="20.140625" style="501" customWidth="1"/>
    <col min="9989" max="9989" width="21.42578125" style="501" customWidth="1"/>
    <col min="9990" max="9990" width="16.7109375" style="501" customWidth="1"/>
    <col min="9991" max="9991" width="20.140625" style="501" customWidth="1"/>
    <col min="9992" max="10238" width="9.140625" style="501"/>
    <col min="10239" max="10239" width="7.85546875" style="501" customWidth="1"/>
    <col min="10240" max="10240" width="97.5703125" style="501" customWidth="1"/>
    <col min="10241" max="10241" width="6.42578125" style="501" customWidth="1"/>
    <col min="10242" max="10242" width="10.140625" style="501" bestFit="1" customWidth="1"/>
    <col min="10243" max="10243" width="16.7109375" style="501" customWidth="1"/>
    <col min="10244" max="10244" width="20.140625" style="501" customWidth="1"/>
    <col min="10245" max="10245" width="21.42578125" style="501" customWidth="1"/>
    <col min="10246" max="10246" width="16.7109375" style="501" customWidth="1"/>
    <col min="10247" max="10247" width="20.140625" style="501" customWidth="1"/>
    <col min="10248" max="10494" width="9.140625" style="501"/>
    <col min="10495" max="10495" width="7.85546875" style="501" customWidth="1"/>
    <col min="10496" max="10496" width="97.5703125" style="501" customWidth="1"/>
    <col min="10497" max="10497" width="6.42578125" style="501" customWidth="1"/>
    <col min="10498" max="10498" width="10.140625" style="501" bestFit="1" customWidth="1"/>
    <col min="10499" max="10499" width="16.7109375" style="501" customWidth="1"/>
    <col min="10500" max="10500" width="20.140625" style="501" customWidth="1"/>
    <col min="10501" max="10501" width="21.42578125" style="501" customWidth="1"/>
    <col min="10502" max="10502" width="16.7109375" style="501" customWidth="1"/>
    <col min="10503" max="10503" width="20.140625" style="501" customWidth="1"/>
    <col min="10504" max="10750" width="9.140625" style="501"/>
    <col min="10751" max="10751" width="7.85546875" style="501" customWidth="1"/>
    <col min="10752" max="10752" width="97.5703125" style="501" customWidth="1"/>
    <col min="10753" max="10753" width="6.42578125" style="501" customWidth="1"/>
    <col min="10754" max="10754" width="10.140625" style="501" bestFit="1" customWidth="1"/>
    <col min="10755" max="10755" width="16.7109375" style="501" customWidth="1"/>
    <col min="10756" max="10756" width="20.140625" style="501" customWidth="1"/>
    <col min="10757" max="10757" width="21.42578125" style="501" customWidth="1"/>
    <col min="10758" max="10758" width="16.7109375" style="501" customWidth="1"/>
    <col min="10759" max="10759" width="20.140625" style="501" customWidth="1"/>
    <col min="10760" max="11006" width="9.140625" style="501"/>
    <col min="11007" max="11007" width="7.85546875" style="501" customWidth="1"/>
    <col min="11008" max="11008" width="97.5703125" style="501" customWidth="1"/>
    <col min="11009" max="11009" width="6.42578125" style="501" customWidth="1"/>
    <col min="11010" max="11010" width="10.140625" style="501" bestFit="1" customWidth="1"/>
    <col min="11011" max="11011" width="16.7109375" style="501" customWidth="1"/>
    <col min="11012" max="11012" width="20.140625" style="501" customWidth="1"/>
    <col min="11013" max="11013" width="21.42578125" style="501" customWidth="1"/>
    <col min="11014" max="11014" width="16.7109375" style="501" customWidth="1"/>
    <col min="11015" max="11015" width="20.140625" style="501" customWidth="1"/>
    <col min="11016" max="11262" width="9.140625" style="501"/>
    <col min="11263" max="11263" width="7.85546875" style="501" customWidth="1"/>
    <col min="11264" max="11264" width="97.5703125" style="501" customWidth="1"/>
    <col min="11265" max="11265" width="6.42578125" style="501" customWidth="1"/>
    <col min="11266" max="11266" width="10.140625" style="501" bestFit="1" customWidth="1"/>
    <col min="11267" max="11267" width="16.7109375" style="501" customWidth="1"/>
    <col min="11268" max="11268" width="20.140625" style="501" customWidth="1"/>
    <col min="11269" max="11269" width="21.42578125" style="501" customWidth="1"/>
    <col min="11270" max="11270" width="16.7109375" style="501" customWidth="1"/>
    <col min="11271" max="11271" width="20.140625" style="501" customWidth="1"/>
    <col min="11272" max="11518" width="9.140625" style="501"/>
    <col min="11519" max="11519" width="7.85546875" style="501" customWidth="1"/>
    <col min="11520" max="11520" width="97.5703125" style="501" customWidth="1"/>
    <col min="11521" max="11521" width="6.42578125" style="501" customWidth="1"/>
    <col min="11522" max="11522" width="10.140625" style="501" bestFit="1" customWidth="1"/>
    <col min="11523" max="11523" width="16.7109375" style="501" customWidth="1"/>
    <col min="11524" max="11524" width="20.140625" style="501" customWidth="1"/>
    <col min="11525" max="11525" width="21.42578125" style="501" customWidth="1"/>
    <col min="11526" max="11526" width="16.7109375" style="501" customWidth="1"/>
    <col min="11527" max="11527" width="20.140625" style="501" customWidth="1"/>
    <col min="11528" max="11774" width="9.140625" style="501"/>
    <col min="11775" max="11775" width="7.85546875" style="501" customWidth="1"/>
    <col min="11776" max="11776" width="97.5703125" style="501" customWidth="1"/>
    <col min="11777" max="11777" width="6.42578125" style="501" customWidth="1"/>
    <col min="11778" max="11778" width="10.140625" style="501" bestFit="1" customWidth="1"/>
    <col min="11779" max="11779" width="16.7109375" style="501" customWidth="1"/>
    <col min="11780" max="11780" width="20.140625" style="501" customWidth="1"/>
    <col min="11781" max="11781" width="21.42578125" style="501" customWidth="1"/>
    <col min="11782" max="11782" width="16.7109375" style="501" customWidth="1"/>
    <col min="11783" max="11783" width="20.140625" style="501" customWidth="1"/>
    <col min="11784" max="12030" width="9.140625" style="501"/>
    <col min="12031" max="12031" width="7.85546875" style="501" customWidth="1"/>
    <col min="12032" max="12032" width="97.5703125" style="501" customWidth="1"/>
    <col min="12033" max="12033" width="6.42578125" style="501" customWidth="1"/>
    <col min="12034" max="12034" width="10.140625" style="501" bestFit="1" customWidth="1"/>
    <col min="12035" max="12035" width="16.7109375" style="501" customWidth="1"/>
    <col min="12036" max="12036" width="20.140625" style="501" customWidth="1"/>
    <col min="12037" max="12037" width="21.42578125" style="501" customWidth="1"/>
    <col min="12038" max="12038" width="16.7109375" style="501" customWidth="1"/>
    <col min="12039" max="12039" width="20.140625" style="501" customWidth="1"/>
    <col min="12040" max="12286" width="9.140625" style="501"/>
    <col min="12287" max="12287" width="7.85546875" style="501" customWidth="1"/>
    <col min="12288" max="12288" width="97.5703125" style="501" customWidth="1"/>
    <col min="12289" max="12289" width="6.42578125" style="501" customWidth="1"/>
    <col min="12290" max="12290" width="10.140625" style="501" bestFit="1" customWidth="1"/>
    <col min="12291" max="12291" width="16.7109375" style="501" customWidth="1"/>
    <col min="12292" max="12292" width="20.140625" style="501" customWidth="1"/>
    <col min="12293" max="12293" width="21.42578125" style="501" customWidth="1"/>
    <col min="12294" max="12294" width="16.7109375" style="501" customWidth="1"/>
    <col min="12295" max="12295" width="20.140625" style="501" customWidth="1"/>
    <col min="12296" max="12542" width="9.140625" style="501"/>
    <col min="12543" max="12543" width="7.85546875" style="501" customWidth="1"/>
    <col min="12544" max="12544" width="97.5703125" style="501" customWidth="1"/>
    <col min="12545" max="12545" width="6.42578125" style="501" customWidth="1"/>
    <col min="12546" max="12546" width="10.140625" style="501" bestFit="1" customWidth="1"/>
    <col min="12547" max="12547" width="16.7109375" style="501" customWidth="1"/>
    <col min="12548" max="12548" width="20.140625" style="501" customWidth="1"/>
    <col min="12549" max="12549" width="21.42578125" style="501" customWidth="1"/>
    <col min="12550" max="12550" width="16.7109375" style="501" customWidth="1"/>
    <col min="12551" max="12551" width="20.140625" style="501" customWidth="1"/>
    <col min="12552" max="12798" width="9.140625" style="501"/>
    <col min="12799" max="12799" width="7.85546875" style="501" customWidth="1"/>
    <col min="12800" max="12800" width="97.5703125" style="501" customWidth="1"/>
    <col min="12801" max="12801" width="6.42578125" style="501" customWidth="1"/>
    <col min="12802" max="12802" width="10.140625" style="501" bestFit="1" customWidth="1"/>
    <col min="12803" max="12803" width="16.7109375" style="501" customWidth="1"/>
    <col min="12804" max="12804" width="20.140625" style="501" customWidth="1"/>
    <col min="12805" max="12805" width="21.42578125" style="501" customWidth="1"/>
    <col min="12806" max="12806" width="16.7109375" style="501" customWidth="1"/>
    <col min="12807" max="12807" width="20.140625" style="501" customWidth="1"/>
    <col min="12808" max="13054" width="9.140625" style="501"/>
    <col min="13055" max="13055" width="7.85546875" style="501" customWidth="1"/>
    <col min="13056" max="13056" width="97.5703125" style="501" customWidth="1"/>
    <col min="13057" max="13057" width="6.42578125" style="501" customWidth="1"/>
    <col min="13058" max="13058" width="10.140625" style="501" bestFit="1" customWidth="1"/>
    <col min="13059" max="13059" width="16.7109375" style="501" customWidth="1"/>
    <col min="13060" max="13060" width="20.140625" style="501" customWidth="1"/>
    <col min="13061" max="13061" width="21.42578125" style="501" customWidth="1"/>
    <col min="13062" max="13062" width="16.7109375" style="501" customWidth="1"/>
    <col min="13063" max="13063" width="20.140625" style="501" customWidth="1"/>
    <col min="13064" max="13310" width="9.140625" style="501"/>
    <col min="13311" max="13311" width="7.85546875" style="501" customWidth="1"/>
    <col min="13312" max="13312" width="97.5703125" style="501" customWidth="1"/>
    <col min="13313" max="13313" width="6.42578125" style="501" customWidth="1"/>
    <col min="13314" max="13314" width="10.140625" style="501" bestFit="1" customWidth="1"/>
    <col min="13315" max="13315" width="16.7109375" style="501" customWidth="1"/>
    <col min="13316" max="13316" width="20.140625" style="501" customWidth="1"/>
    <col min="13317" max="13317" width="21.42578125" style="501" customWidth="1"/>
    <col min="13318" max="13318" width="16.7109375" style="501" customWidth="1"/>
    <col min="13319" max="13319" width="20.140625" style="501" customWidth="1"/>
    <col min="13320" max="13566" width="9.140625" style="501"/>
    <col min="13567" max="13567" width="7.85546875" style="501" customWidth="1"/>
    <col min="13568" max="13568" width="97.5703125" style="501" customWidth="1"/>
    <col min="13569" max="13569" width="6.42578125" style="501" customWidth="1"/>
    <col min="13570" max="13570" width="10.140625" style="501" bestFit="1" customWidth="1"/>
    <col min="13571" max="13571" width="16.7109375" style="501" customWidth="1"/>
    <col min="13572" max="13572" width="20.140625" style="501" customWidth="1"/>
    <col min="13573" max="13573" width="21.42578125" style="501" customWidth="1"/>
    <col min="13574" max="13574" width="16.7109375" style="501" customWidth="1"/>
    <col min="13575" max="13575" width="20.140625" style="501" customWidth="1"/>
    <col min="13576" max="13822" width="9.140625" style="501"/>
    <col min="13823" max="13823" width="7.85546875" style="501" customWidth="1"/>
    <col min="13824" max="13824" width="97.5703125" style="501" customWidth="1"/>
    <col min="13825" max="13825" width="6.42578125" style="501" customWidth="1"/>
    <col min="13826" max="13826" width="10.140625" style="501" bestFit="1" customWidth="1"/>
    <col min="13827" max="13827" width="16.7109375" style="501" customWidth="1"/>
    <col min="13828" max="13828" width="20.140625" style="501" customWidth="1"/>
    <col min="13829" max="13829" width="21.42578125" style="501" customWidth="1"/>
    <col min="13830" max="13830" width="16.7109375" style="501" customWidth="1"/>
    <col min="13831" max="13831" width="20.140625" style="501" customWidth="1"/>
    <col min="13832" max="14078" width="9.140625" style="501"/>
    <col min="14079" max="14079" width="7.85546875" style="501" customWidth="1"/>
    <col min="14080" max="14080" width="97.5703125" style="501" customWidth="1"/>
    <col min="14081" max="14081" width="6.42578125" style="501" customWidth="1"/>
    <col min="14082" max="14082" width="10.140625" style="501" bestFit="1" customWidth="1"/>
    <col min="14083" max="14083" width="16.7109375" style="501" customWidth="1"/>
    <col min="14084" max="14084" width="20.140625" style="501" customWidth="1"/>
    <col min="14085" max="14085" width="21.42578125" style="501" customWidth="1"/>
    <col min="14086" max="14086" width="16.7109375" style="501" customWidth="1"/>
    <col min="14087" max="14087" width="20.140625" style="501" customWidth="1"/>
    <col min="14088" max="14334" width="9.140625" style="501"/>
    <col min="14335" max="14335" width="7.85546875" style="501" customWidth="1"/>
    <col min="14336" max="14336" width="97.5703125" style="501" customWidth="1"/>
    <col min="14337" max="14337" width="6.42578125" style="501" customWidth="1"/>
    <col min="14338" max="14338" width="10.140625" style="501" bestFit="1" customWidth="1"/>
    <col min="14339" max="14339" width="16.7109375" style="501" customWidth="1"/>
    <col min="14340" max="14340" width="20.140625" style="501" customWidth="1"/>
    <col min="14341" max="14341" width="21.42578125" style="501" customWidth="1"/>
    <col min="14342" max="14342" width="16.7109375" style="501" customWidth="1"/>
    <col min="14343" max="14343" width="20.140625" style="501" customWidth="1"/>
    <col min="14344" max="14590" width="9.140625" style="501"/>
    <col min="14591" max="14591" width="7.85546875" style="501" customWidth="1"/>
    <col min="14592" max="14592" width="97.5703125" style="501" customWidth="1"/>
    <col min="14593" max="14593" width="6.42578125" style="501" customWidth="1"/>
    <col min="14594" max="14594" width="10.140625" style="501" bestFit="1" customWidth="1"/>
    <col min="14595" max="14595" width="16.7109375" style="501" customWidth="1"/>
    <col min="14596" max="14596" width="20.140625" style="501" customWidth="1"/>
    <col min="14597" max="14597" width="21.42578125" style="501" customWidth="1"/>
    <col min="14598" max="14598" width="16.7109375" style="501" customWidth="1"/>
    <col min="14599" max="14599" width="20.140625" style="501" customWidth="1"/>
    <col min="14600" max="14846" width="9.140625" style="501"/>
    <col min="14847" max="14847" width="7.85546875" style="501" customWidth="1"/>
    <col min="14848" max="14848" width="97.5703125" style="501" customWidth="1"/>
    <col min="14849" max="14849" width="6.42578125" style="501" customWidth="1"/>
    <col min="14850" max="14850" width="10.140625" style="501" bestFit="1" customWidth="1"/>
    <col min="14851" max="14851" width="16.7109375" style="501" customWidth="1"/>
    <col min="14852" max="14852" width="20.140625" style="501" customWidth="1"/>
    <col min="14853" max="14853" width="21.42578125" style="501" customWidth="1"/>
    <col min="14854" max="14854" width="16.7109375" style="501" customWidth="1"/>
    <col min="14855" max="14855" width="20.140625" style="501" customWidth="1"/>
    <col min="14856" max="15102" width="9.140625" style="501"/>
    <col min="15103" max="15103" width="7.85546875" style="501" customWidth="1"/>
    <col min="15104" max="15104" width="97.5703125" style="501" customWidth="1"/>
    <col min="15105" max="15105" width="6.42578125" style="501" customWidth="1"/>
    <col min="15106" max="15106" width="10.140625" style="501" bestFit="1" customWidth="1"/>
    <col min="15107" max="15107" width="16.7109375" style="501" customWidth="1"/>
    <col min="15108" max="15108" width="20.140625" style="501" customWidth="1"/>
    <col min="15109" max="15109" width="21.42578125" style="501" customWidth="1"/>
    <col min="15110" max="15110" width="16.7109375" style="501" customWidth="1"/>
    <col min="15111" max="15111" width="20.140625" style="501" customWidth="1"/>
    <col min="15112" max="15358" width="9.140625" style="501"/>
    <col min="15359" max="15359" width="7.85546875" style="501" customWidth="1"/>
    <col min="15360" max="15360" width="97.5703125" style="501" customWidth="1"/>
    <col min="15361" max="15361" width="6.42578125" style="501" customWidth="1"/>
    <col min="15362" max="15362" width="10.140625" style="501" bestFit="1" customWidth="1"/>
    <col min="15363" max="15363" width="16.7109375" style="501" customWidth="1"/>
    <col min="15364" max="15364" width="20.140625" style="501" customWidth="1"/>
    <col min="15365" max="15365" width="21.42578125" style="501" customWidth="1"/>
    <col min="15366" max="15366" width="16.7109375" style="501" customWidth="1"/>
    <col min="15367" max="15367" width="20.140625" style="501" customWidth="1"/>
    <col min="15368" max="15614" width="9.140625" style="501"/>
    <col min="15615" max="15615" width="7.85546875" style="501" customWidth="1"/>
    <col min="15616" max="15616" width="97.5703125" style="501" customWidth="1"/>
    <col min="15617" max="15617" width="6.42578125" style="501" customWidth="1"/>
    <col min="15618" max="15618" width="10.140625" style="501" bestFit="1" customWidth="1"/>
    <col min="15619" max="15619" width="16.7109375" style="501" customWidth="1"/>
    <col min="15620" max="15620" width="20.140625" style="501" customWidth="1"/>
    <col min="15621" max="15621" width="21.42578125" style="501" customWidth="1"/>
    <col min="15622" max="15622" width="16.7109375" style="501" customWidth="1"/>
    <col min="15623" max="15623" width="20.140625" style="501" customWidth="1"/>
    <col min="15624" max="15870" width="9.140625" style="501"/>
    <col min="15871" max="15871" width="7.85546875" style="501" customWidth="1"/>
    <col min="15872" max="15872" width="97.5703125" style="501" customWidth="1"/>
    <col min="15873" max="15873" width="6.42578125" style="501" customWidth="1"/>
    <col min="15874" max="15874" width="10.140625" style="501" bestFit="1" customWidth="1"/>
    <col min="15875" max="15875" width="16.7109375" style="501" customWidth="1"/>
    <col min="15876" max="15876" width="20.140625" style="501" customWidth="1"/>
    <col min="15877" max="15877" width="21.42578125" style="501" customWidth="1"/>
    <col min="15878" max="15878" width="16.7109375" style="501" customWidth="1"/>
    <col min="15879" max="15879" width="20.140625" style="501" customWidth="1"/>
    <col min="15880" max="16126" width="9.140625" style="501"/>
    <col min="16127" max="16127" width="7.85546875" style="501" customWidth="1"/>
    <col min="16128" max="16128" width="97.5703125" style="501" customWidth="1"/>
    <col min="16129" max="16129" width="6.42578125" style="501" customWidth="1"/>
    <col min="16130" max="16130" width="10.140625" style="501" bestFit="1" customWidth="1"/>
    <col min="16131" max="16131" width="16.7109375" style="501" customWidth="1"/>
    <col min="16132" max="16132" width="20.140625" style="501" customWidth="1"/>
    <col min="16133" max="16133" width="21.42578125" style="501" customWidth="1"/>
    <col min="16134" max="16134" width="16.7109375" style="501" customWidth="1"/>
    <col min="16135" max="16135" width="20.140625" style="501" customWidth="1"/>
    <col min="16136" max="16384" width="9.140625" style="501"/>
  </cols>
  <sheetData>
    <row r="2" spans="1:8" ht="21">
      <c r="A2" s="505"/>
      <c r="B2" s="506" t="s">
        <v>1393</v>
      </c>
    </row>
    <row r="3" spans="1:8" ht="10.5" customHeight="1">
      <c r="A3" s="507"/>
      <c r="C3" s="504"/>
      <c r="D3" s="504"/>
    </row>
    <row r="4" spans="1:8" s="511" customFormat="1" ht="19.5" customHeight="1">
      <c r="A4" s="509" t="s">
        <v>3952</v>
      </c>
      <c r="B4" s="509" t="s">
        <v>3953</v>
      </c>
      <c r="C4" s="848" t="s">
        <v>3954</v>
      </c>
      <c r="D4" s="849"/>
      <c r="E4" s="601" t="s">
        <v>3955</v>
      </c>
      <c r="F4" s="601" t="s">
        <v>3956</v>
      </c>
      <c r="G4" s="601" t="s">
        <v>3957</v>
      </c>
      <c r="H4" s="602"/>
    </row>
    <row r="5" spans="1:8" s="511" customFormat="1" ht="180.75" customHeight="1">
      <c r="A5" s="512" t="s">
        <v>4259</v>
      </c>
      <c r="B5" s="553" t="s">
        <v>4260</v>
      </c>
      <c r="C5" s="546">
        <v>1</v>
      </c>
      <c r="D5" s="603" t="s">
        <v>2686</v>
      </c>
      <c r="E5" s="604"/>
      <c r="F5" s="605">
        <f t="shared" ref="F5:F11" si="0">E5*C5</f>
        <v>0</v>
      </c>
      <c r="G5" s="606"/>
      <c r="H5" s="602"/>
    </row>
    <row r="6" spans="1:8" s="511" customFormat="1" ht="327" customHeight="1">
      <c r="A6" s="512" t="s">
        <v>4261</v>
      </c>
      <c r="B6" s="553" t="s">
        <v>4262</v>
      </c>
      <c r="C6" s="546">
        <v>1</v>
      </c>
      <c r="D6" s="603" t="s">
        <v>2686</v>
      </c>
      <c r="E6" s="604"/>
      <c r="F6" s="605">
        <f>E6*C6</f>
        <v>0</v>
      </c>
      <c r="G6" s="606"/>
      <c r="H6" s="602"/>
    </row>
    <row r="7" spans="1:8" s="511" customFormat="1" ht="78" customHeight="1">
      <c r="A7" s="512" t="s">
        <v>4263</v>
      </c>
      <c r="B7" s="553" t="s">
        <v>4264</v>
      </c>
      <c r="C7" s="546">
        <v>1</v>
      </c>
      <c r="D7" s="603" t="s">
        <v>2686</v>
      </c>
      <c r="E7" s="604"/>
      <c r="F7" s="605">
        <f t="shared" si="0"/>
        <v>0</v>
      </c>
      <c r="G7" s="606"/>
      <c r="H7" s="602"/>
    </row>
    <row r="8" spans="1:8" s="511" customFormat="1" ht="259.5" customHeight="1">
      <c r="A8" s="512" t="s">
        <v>4265</v>
      </c>
      <c r="B8" s="553" t="s">
        <v>4266</v>
      </c>
      <c r="C8" s="546">
        <v>1</v>
      </c>
      <c r="D8" s="603" t="s">
        <v>2686</v>
      </c>
      <c r="E8" s="604"/>
      <c r="F8" s="605">
        <f t="shared" si="0"/>
        <v>0</v>
      </c>
      <c r="G8" s="606"/>
      <c r="H8" s="602"/>
    </row>
    <row r="9" spans="1:8" s="511" customFormat="1" ht="149.25" customHeight="1">
      <c r="A9" s="512" t="s">
        <v>4267</v>
      </c>
      <c r="B9" s="607" t="s">
        <v>4268</v>
      </c>
      <c r="C9" s="546">
        <v>1</v>
      </c>
      <c r="D9" s="603" t="s">
        <v>2686</v>
      </c>
      <c r="E9" s="604"/>
      <c r="F9" s="605">
        <f t="shared" si="0"/>
        <v>0</v>
      </c>
      <c r="G9" s="606"/>
      <c r="H9" s="602"/>
    </row>
    <row r="10" spans="1:8" s="511" customFormat="1" ht="130.5" customHeight="1">
      <c r="A10" s="512" t="s">
        <v>4269</v>
      </c>
      <c r="B10" s="547" t="s">
        <v>4270</v>
      </c>
      <c r="C10" s="546">
        <v>1</v>
      </c>
      <c r="D10" s="603" t="s">
        <v>2686</v>
      </c>
      <c r="E10" s="604"/>
      <c r="F10" s="605">
        <f t="shared" si="0"/>
        <v>0</v>
      </c>
      <c r="G10" s="606"/>
      <c r="H10" s="602"/>
    </row>
    <row r="11" spans="1:8" s="511" customFormat="1" ht="99" customHeight="1">
      <c r="A11" s="512" t="s">
        <v>4271</v>
      </c>
      <c r="B11" s="547" t="s">
        <v>4272</v>
      </c>
      <c r="C11" s="546">
        <v>2</v>
      </c>
      <c r="D11" s="603" t="s">
        <v>2733</v>
      </c>
      <c r="E11" s="604"/>
      <c r="F11" s="605">
        <f t="shared" si="0"/>
        <v>0</v>
      </c>
      <c r="G11" s="606"/>
      <c r="H11" s="602"/>
    </row>
    <row r="12" spans="1:8" s="511" customFormat="1" ht="21.75" customHeight="1">
      <c r="A12" s="592" t="s">
        <v>4273</v>
      </c>
      <c r="B12" s="592"/>
      <c r="C12" s="564"/>
      <c r="D12" s="565"/>
      <c r="E12" s="608"/>
      <c r="F12" s="609">
        <f>SUM(F5:F11)</f>
        <v>0</v>
      </c>
      <c r="G12" s="610"/>
      <c r="H12" s="602"/>
    </row>
    <row r="13" spans="1:8" s="511" customFormat="1" ht="18" customHeight="1">
      <c r="A13" s="499"/>
      <c r="B13" s="611"/>
      <c r="C13" s="499"/>
      <c r="D13" s="499"/>
      <c r="E13" s="612"/>
      <c r="F13" s="612"/>
      <c r="G13" s="613"/>
      <c r="H13" s="602"/>
    </row>
    <row r="14" spans="1:8" s="511" customFormat="1" ht="18" customHeight="1">
      <c r="A14" s="569"/>
      <c r="B14" s="569"/>
      <c r="C14" s="569"/>
      <c r="D14" s="569"/>
      <c r="E14" s="614"/>
      <c r="F14" s="614"/>
      <c r="G14" s="615"/>
      <c r="H14" s="602"/>
    </row>
    <row r="15" spans="1:8" s="511" customFormat="1" ht="18" customHeight="1">
      <c r="A15" s="569"/>
      <c r="B15" s="569"/>
      <c r="C15" s="569"/>
      <c r="D15" s="569"/>
      <c r="E15" s="614"/>
      <c r="F15" s="614"/>
      <c r="G15" s="615"/>
      <c r="H15" s="602"/>
    </row>
    <row r="16" spans="1:8" s="511" customFormat="1" ht="18" customHeight="1">
      <c r="A16" s="569"/>
      <c r="B16" s="569"/>
      <c r="C16" s="569"/>
      <c r="D16" s="569"/>
      <c r="E16" s="614"/>
      <c r="F16" s="614"/>
      <c r="G16" s="615"/>
      <c r="H16" s="602"/>
    </row>
    <row r="17" spans="1:8" s="511" customFormat="1" ht="18" customHeight="1">
      <c r="A17" s="499"/>
      <c r="B17" s="569"/>
      <c r="C17" s="499"/>
      <c r="D17" s="499"/>
      <c r="E17" s="616"/>
      <c r="F17" s="616"/>
      <c r="G17" s="615"/>
      <c r="H17" s="602"/>
    </row>
    <row r="18" spans="1:8" s="511" customFormat="1" ht="18" customHeight="1">
      <c r="A18" s="569"/>
      <c r="B18" s="499"/>
      <c r="C18" s="569"/>
      <c r="D18" s="569"/>
      <c r="E18" s="614"/>
      <c r="F18" s="614"/>
      <c r="G18" s="615"/>
      <c r="H18" s="602"/>
    </row>
    <row r="19" spans="1:8" s="511" customFormat="1" ht="18" customHeight="1">
      <c r="A19" s="569"/>
      <c r="B19" s="569"/>
      <c r="C19" s="569"/>
      <c r="D19" s="569"/>
      <c r="E19" s="614"/>
      <c r="F19" s="614"/>
      <c r="G19" s="615"/>
      <c r="H19" s="602"/>
    </row>
    <row r="20" spans="1:8" s="511" customFormat="1" ht="18" customHeight="1">
      <c r="A20" s="569"/>
      <c r="B20" s="569"/>
      <c r="C20" s="569"/>
      <c r="D20" s="569"/>
      <c r="E20" s="614"/>
      <c r="F20" s="614"/>
      <c r="G20" s="615"/>
      <c r="H20" s="602"/>
    </row>
    <row r="21" spans="1:8" s="511" customFormat="1" ht="18" customHeight="1">
      <c r="A21" s="569"/>
      <c r="B21" s="569"/>
      <c r="C21" s="569"/>
      <c r="D21" s="569"/>
      <c r="E21" s="614"/>
      <c r="F21" s="614"/>
      <c r="G21" s="615"/>
      <c r="H21" s="602"/>
    </row>
    <row r="22" spans="1:8" s="511" customFormat="1" ht="18" customHeight="1">
      <c r="A22" s="569"/>
      <c r="B22" s="569"/>
      <c r="C22" s="569"/>
      <c r="D22" s="569"/>
      <c r="E22" s="614"/>
      <c r="F22" s="614"/>
      <c r="G22" s="615"/>
      <c r="H22" s="602"/>
    </row>
    <row r="23" spans="1:8" s="511" customFormat="1" ht="18" customHeight="1">
      <c r="A23" s="569"/>
      <c r="B23" s="569"/>
      <c r="C23" s="569"/>
      <c r="D23" s="569"/>
      <c r="E23" s="614"/>
      <c r="F23" s="614"/>
      <c r="G23" s="615"/>
      <c r="H23" s="602"/>
    </row>
    <row r="24" spans="1:8" s="511" customFormat="1" ht="18" customHeight="1">
      <c r="A24" s="569"/>
      <c r="B24" s="569"/>
      <c r="C24" s="569"/>
      <c r="D24" s="569"/>
      <c r="E24" s="614"/>
      <c r="F24" s="614"/>
      <c r="G24" s="615"/>
      <c r="H24" s="602"/>
    </row>
    <row r="25" spans="1:8" s="511" customFormat="1" ht="18" customHeight="1">
      <c r="A25" s="569"/>
      <c r="B25" s="569"/>
      <c r="C25" s="569"/>
      <c r="D25" s="569"/>
      <c r="E25" s="614"/>
      <c r="F25" s="614"/>
      <c r="G25" s="615"/>
      <c r="H25" s="602"/>
    </row>
    <row r="26" spans="1:8" s="511" customFormat="1" ht="18" customHeight="1">
      <c r="A26" s="569"/>
      <c r="B26" s="569"/>
      <c r="C26" s="569"/>
      <c r="D26" s="569"/>
      <c r="E26" s="614"/>
      <c r="F26" s="614"/>
      <c r="G26" s="615"/>
      <c r="H26" s="602"/>
    </row>
    <row r="27" spans="1:8" s="511" customFormat="1" ht="18" customHeight="1">
      <c r="A27" s="569"/>
      <c r="B27" s="569"/>
      <c r="C27" s="569"/>
      <c r="D27" s="569"/>
      <c r="E27" s="614"/>
      <c r="F27" s="614"/>
      <c r="G27" s="615"/>
      <c r="H27" s="602"/>
    </row>
    <row r="28" spans="1:8" s="511" customFormat="1" ht="18" customHeight="1">
      <c r="A28" s="569"/>
      <c r="B28" s="569"/>
      <c r="C28" s="569"/>
      <c r="D28" s="569"/>
      <c r="E28" s="614"/>
      <c r="F28" s="614"/>
      <c r="G28" s="615"/>
      <c r="H28" s="602"/>
    </row>
    <row r="29" spans="1:8" s="511" customFormat="1" ht="18" customHeight="1">
      <c r="A29" s="569"/>
      <c r="B29" s="569"/>
      <c r="C29" s="569"/>
      <c r="D29" s="569"/>
      <c r="E29" s="614"/>
      <c r="F29" s="614"/>
      <c r="G29" s="615"/>
      <c r="H29" s="602"/>
    </row>
    <row r="30" spans="1:8" s="511" customFormat="1" ht="18" customHeight="1">
      <c r="A30" s="569"/>
      <c r="B30" s="569"/>
      <c r="C30" s="569"/>
      <c r="D30" s="569"/>
      <c r="E30" s="614"/>
      <c r="F30" s="614"/>
      <c r="G30" s="615"/>
      <c r="H30" s="602"/>
    </row>
    <row r="31" spans="1:8" s="511" customFormat="1" ht="18" customHeight="1">
      <c r="A31" s="569"/>
      <c r="B31" s="569"/>
      <c r="C31" s="569"/>
      <c r="D31" s="569"/>
      <c r="E31" s="614"/>
      <c r="F31" s="614"/>
      <c r="G31" s="615"/>
      <c r="H31" s="602"/>
    </row>
    <row r="32" spans="1:8" s="511" customFormat="1" ht="18" customHeight="1">
      <c r="A32" s="569"/>
      <c r="B32" s="569"/>
      <c r="C32" s="569"/>
      <c r="D32" s="569"/>
      <c r="E32" s="614"/>
      <c r="F32" s="614"/>
      <c r="G32" s="615"/>
      <c r="H32" s="602"/>
    </row>
    <row r="33" spans="1:8" ht="18" customHeight="1">
      <c r="A33" s="569"/>
      <c r="B33" s="569"/>
      <c r="C33" s="569"/>
      <c r="D33" s="569"/>
      <c r="E33" s="614"/>
      <c r="F33" s="614"/>
      <c r="G33" s="617"/>
    </row>
    <row r="34" spans="1:8" ht="18" customHeight="1">
      <c r="A34" s="569"/>
      <c r="B34" s="569"/>
      <c r="C34" s="569"/>
      <c r="D34" s="569"/>
      <c r="E34" s="614"/>
      <c r="F34" s="614"/>
      <c r="G34" s="615"/>
    </row>
    <row r="35" spans="1:8" ht="15">
      <c r="A35" s="569"/>
      <c r="B35" s="569"/>
      <c r="C35" s="569"/>
      <c r="D35" s="569"/>
      <c r="E35" s="614"/>
      <c r="F35" s="614"/>
      <c r="G35" s="615"/>
    </row>
    <row r="36" spans="1:8" ht="15">
      <c r="A36" s="569"/>
      <c r="B36" s="569"/>
      <c r="C36" s="569"/>
      <c r="D36" s="569"/>
      <c r="E36" s="614"/>
      <c r="F36" s="614"/>
      <c r="G36" s="615"/>
    </row>
    <row r="37" spans="1:8" ht="18" customHeight="1">
      <c r="A37" s="569"/>
      <c r="B37" s="569"/>
      <c r="C37" s="569"/>
      <c r="D37" s="569"/>
      <c r="E37" s="614"/>
      <c r="F37" s="614"/>
      <c r="G37" s="615"/>
    </row>
    <row r="38" spans="1:8" ht="18" customHeight="1">
      <c r="B38" s="569"/>
      <c r="C38" s="499"/>
      <c r="D38" s="499"/>
      <c r="E38" s="616"/>
      <c r="F38" s="616"/>
      <c r="G38" s="615"/>
    </row>
    <row r="39" spans="1:8" ht="15">
      <c r="C39" s="499"/>
      <c r="D39" s="499"/>
      <c r="E39" s="616"/>
      <c r="F39" s="616"/>
      <c r="G39" s="615"/>
    </row>
    <row r="40" spans="1:8" s="511" customFormat="1" ht="15">
      <c r="A40" s="499"/>
      <c r="B40" s="499"/>
      <c r="C40" s="499"/>
      <c r="D40" s="499"/>
      <c r="E40" s="616"/>
      <c r="F40" s="616"/>
      <c r="G40" s="615"/>
      <c r="H40" s="602"/>
    </row>
    <row r="41" spans="1:8" ht="15">
      <c r="C41" s="499"/>
      <c r="D41" s="499"/>
      <c r="E41" s="616"/>
      <c r="F41" s="616"/>
      <c r="G41" s="615"/>
    </row>
    <row r="42" spans="1:8" ht="15">
      <c r="C42" s="499"/>
      <c r="D42" s="499"/>
      <c r="E42" s="616"/>
      <c r="F42" s="616"/>
      <c r="G42" s="615"/>
    </row>
    <row r="43" spans="1:8" ht="15">
      <c r="C43" s="499"/>
      <c r="D43" s="499"/>
      <c r="E43" s="616"/>
      <c r="F43" s="616"/>
      <c r="G43" s="615"/>
    </row>
    <row r="44" spans="1:8" ht="15">
      <c r="C44" s="499"/>
      <c r="D44" s="499"/>
      <c r="E44" s="616"/>
      <c r="F44" s="616"/>
      <c r="G44" s="615"/>
    </row>
    <row r="45" spans="1:8" ht="15">
      <c r="C45" s="499"/>
      <c r="D45" s="499"/>
      <c r="E45" s="616"/>
      <c r="F45" s="616"/>
      <c r="G45" s="615"/>
    </row>
    <row r="46" spans="1:8" ht="15" customHeight="1">
      <c r="C46" s="499"/>
      <c r="D46" s="499"/>
      <c r="E46" s="616"/>
      <c r="F46" s="616"/>
      <c r="G46" s="615"/>
    </row>
    <row r="47" spans="1:8" ht="15.75" customHeight="1">
      <c r="C47" s="499"/>
      <c r="D47" s="499"/>
      <c r="E47" s="616"/>
      <c r="F47" s="616"/>
      <c r="G47" s="615"/>
    </row>
    <row r="48" spans="1:8" ht="15.75" customHeight="1">
      <c r="C48" s="499"/>
      <c r="D48" s="499"/>
      <c r="E48" s="616"/>
      <c r="F48" s="616"/>
      <c r="G48" s="615"/>
    </row>
    <row r="49" spans="3:7" ht="15">
      <c r="C49" s="499"/>
      <c r="D49" s="499"/>
      <c r="E49" s="616"/>
      <c r="F49" s="616"/>
      <c r="G49" s="615"/>
    </row>
    <row r="50" spans="3:7" ht="15">
      <c r="C50" s="499"/>
      <c r="D50" s="499"/>
      <c r="E50" s="616"/>
      <c r="F50" s="616"/>
      <c r="G50" s="615"/>
    </row>
    <row r="51" spans="3:7" ht="15">
      <c r="C51" s="499"/>
      <c r="D51" s="499"/>
      <c r="E51" s="616"/>
      <c r="F51" s="616"/>
      <c r="G51" s="615"/>
    </row>
    <row r="52" spans="3:7" ht="15">
      <c r="C52" s="499"/>
      <c r="D52" s="499"/>
      <c r="E52" s="616"/>
      <c r="F52" s="616"/>
      <c r="G52" s="615"/>
    </row>
    <row r="53" spans="3:7" ht="15">
      <c r="C53" s="499"/>
      <c r="D53" s="499"/>
      <c r="E53" s="616"/>
      <c r="F53" s="616"/>
      <c r="G53" s="615"/>
    </row>
    <row r="54" spans="3:7" ht="15">
      <c r="C54" s="499"/>
      <c r="D54" s="499"/>
      <c r="E54" s="616"/>
      <c r="F54" s="616"/>
      <c r="G54" s="615"/>
    </row>
    <row r="55" spans="3:7" ht="16.5" customHeight="1">
      <c r="C55" s="499"/>
      <c r="D55" s="499"/>
      <c r="E55" s="616"/>
      <c r="F55" s="616"/>
      <c r="G55" s="615"/>
    </row>
    <row r="56" spans="3:7" ht="15">
      <c r="C56" s="499"/>
      <c r="D56" s="499"/>
      <c r="E56" s="616"/>
      <c r="F56" s="616"/>
      <c r="G56" s="615"/>
    </row>
    <row r="57" spans="3:7" ht="15">
      <c r="C57" s="499"/>
      <c r="D57" s="499"/>
      <c r="E57" s="616"/>
      <c r="F57" s="616"/>
      <c r="G57" s="615"/>
    </row>
    <row r="58" spans="3:7">
      <c r="C58" s="499"/>
      <c r="D58" s="499"/>
      <c r="E58" s="616"/>
      <c r="F58" s="616"/>
      <c r="G58" s="617"/>
    </row>
    <row r="59" spans="3:7">
      <c r="C59" s="499"/>
      <c r="D59" s="499"/>
      <c r="E59" s="616"/>
      <c r="F59" s="616"/>
      <c r="G59" s="617"/>
    </row>
    <row r="60" spans="3:7">
      <c r="C60" s="499"/>
      <c r="D60" s="499"/>
      <c r="E60" s="616"/>
      <c r="F60" s="616"/>
      <c r="G60" s="617"/>
    </row>
    <row r="61" spans="3:7">
      <c r="C61" s="499"/>
      <c r="D61" s="499"/>
      <c r="E61" s="616"/>
      <c r="F61" s="616"/>
      <c r="G61" s="617"/>
    </row>
    <row r="62" spans="3:7">
      <c r="C62" s="499"/>
      <c r="D62" s="499"/>
      <c r="E62" s="616"/>
      <c r="F62" s="616"/>
      <c r="G62" s="617"/>
    </row>
    <row r="63" spans="3:7">
      <c r="C63" s="499"/>
      <c r="D63" s="499"/>
      <c r="E63" s="616"/>
      <c r="F63" s="616"/>
      <c r="G63" s="617"/>
    </row>
    <row r="64" spans="3:7">
      <c r="C64" s="499"/>
      <c r="D64" s="499"/>
      <c r="E64" s="616"/>
      <c r="F64" s="616"/>
      <c r="G64" s="617"/>
    </row>
    <row r="65" spans="3:7">
      <c r="C65" s="499"/>
      <c r="D65" s="499"/>
      <c r="E65" s="616"/>
      <c r="F65" s="616"/>
      <c r="G65" s="617"/>
    </row>
    <row r="66" spans="3:7">
      <c r="C66" s="499"/>
      <c r="D66" s="499"/>
      <c r="E66" s="616"/>
      <c r="F66" s="616"/>
      <c r="G66" s="617"/>
    </row>
    <row r="67" spans="3:7">
      <c r="C67" s="499"/>
      <c r="D67" s="499"/>
      <c r="E67" s="616"/>
      <c r="F67" s="616"/>
      <c r="G67" s="617"/>
    </row>
    <row r="68" spans="3:7">
      <c r="C68" s="499"/>
      <c r="D68" s="499"/>
      <c r="E68" s="616"/>
      <c r="F68" s="616"/>
      <c r="G68" s="617"/>
    </row>
    <row r="69" spans="3:7">
      <c r="C69" s="499"/>
      <c r="D69" s="499"/>
      <c r="E69" s="616"/>
      <c r="F69" s="616"/>
      <c r="G69" s="617"/>
    </row>
    <row r="70" spans="3:7">
      <c r="C70" s="499"/>
      <c r="D70" s="499"/>
      <c r="E70" s="616"/>
      <c r="F70" s="616"/>
      <c r="G70" s="617"/>
    </row>
    <row r="71" spans="3:7">
      <c r="C71" s="499"/>
      <c r="D71" s="499"/>
      <c r="E71" s="616"/>
      <c r="F71" s="616"/>
      <c r="G71" s="617"/>
    </row>
    <row r="72" spans="3:7">
      <c r="C72" s="499"/>
      <c r="D72" s="499"/>
      <c r="E72" s="616"/>
      <c r="F72" s="616"/>
      <c r="G72" s="617"/>
    </row>
    <row r="73" spans="3:7">
      <c r="C73" s="499"/>
      <c r="D73" s="499"/>
      <c r="E73" s="616"/>
      <c r="F73" s="616"/>
      <c r="G73" s="617"/>
    </row>
    <row r="74" spans="3:7">
      <c r="C74" s="499"/>
      <c r="D74" s="499"/>
      <c r="E74" s="616"/>
      <c r="F74" s="616"/>
      <c r="G74" s="617"/>
    </row>
    <row r="75" spans="3:7">
      <c r="C75" s="499"/>
      <c r="D75" s="499"/>
      <c r="E75" s="616"/>
      <c r="F75" s="616"/>
      <c r="G75" s="617"/>
    </row>
    <row r="76" spans="3:7">
      <c r="C76" s="499"/>
      <c r="D76" s="499"/>
      <c r="E76" s="616"/>
      <c r="F76" s="616"/>
      <c r="G76" s="617"/>
    </row>
    <row r="77" spans="3:7">
      <c r="C77" s="499"/>
      <c r="D77" s="499"/>
      <c r="E77" s="616"/>
      <c r="F77" s="616"/>
      <c r="G77" s="617"/>
    </row>
    <row r="78" spans="3:7">
      <c r="C78" s="499"/>
      <c r="D78" s="499"/>
      <c r="E78" s="616"/>
      <c r="F78" s="616"/>
      <c r="G78" s="617"/>
    </row>
    <row r="79" spans="3:7">
      <c r="C79" s="499"/>
      <c r="D79" s="499"/>
      <c r="E79" s="616"/>
      <c r="F79" s="616"/>
      <c r="G79" s="617"/>
    </row>
    <row r="80" spans="3:7">
      <c r="C80" s="499"/>
      <c r="D80" s="499"/>
      <c r="E80" s="616"/>
      <c r="F80" s="616"/>
      <c r="G80" s="617"/>
    </row>
    <row r="81" spans="3:7">
      <c r="C81" s="499"/>
      <c r="D81" s="499"/>
      <c r="E81" s="616"/>
      <c r="F81" s="616"/>
      <c r="G81" s="617"/>
    </row>
    <row r="82" spans="3:7">
      <c r="C82" s="499"/>
      <c r="D82" s="499"/>
      <c r="E82" s="616"/>
      <c r="F82" s="616"/>
      <c r="G82" s="617"/>
    </row>
    <row r="83" spans="3:7">
      <c r="C83" s="499"/>
      <c r="D83" s="499"/>
      <c r="E83" s="616"/>
      <c r="F83" s="616"/>
      <c r="G83" s="617"/>
    </row>
    <row r="84" spans="3:7">
      <c r="C84" s="499"/>
      <c r="D84" s="499"/>
      <c r="E84" s="616"/>
      <c r="F84" s="616"/>
      <c r="G84" s="617"/>
    </row>
    <row r="85" spans="3:7">
      <c r="C85" s="499"/>
      <c r="D85" s="499"/>
      <c r="E85" s="616"/>
      <c r="F85" s="616"/>
      <c r="G85" s="617"/>
    </row>
    <row r="86" spans="3:7">
      <c r="C86" s="499"/>
      <c r="D86" s="499"/>
      <c r="E86" s="616"/>
      <c r="F86" s="616"/>
      <c r="G86" s="617"/>
    </row>
    <row r="87" spans="3:7">
      <c r="C87" s="499"/>
      <c r="D87" s="499"/>
      <c r="E87" s="616"/>
      <c r="F87" s="616"/>
      <c r="G87" s="617"/>
    </row>
    <row r="88" spans="3:7">
      <c r="C88" s="499"/>
      <c r="D88" s="499"/>
      <c r="E88" s="616"/>
      <c r="F88" s="616"/>
      <c r="G88" s="617"/>
    </row>
    <row r="89" spans="3:7">
      <c r="C89" s="499"/>
      <c r="D89" s="499"/>
      <c r="E89" s="616"/>
      <c r="F89" s="616"/>
      <c r="G89" s="617"/>
    </row>
    <row r="90" spans="3:7">
      <c r="C90" s="499"/>
      <c r="D90" s="499"/>
      <c r="E90" s="616"/>
      <c r="F90" s="616"/>
      <c r="G90" s="617"/>
    </row>
    <row r="91" spans="3:7">
      <c r="C91" s="499"/>
      <c r="D91" s="499"/>
      <c r="E91" s="616"/>
      <c r="F91" s="616"/>
      <c r="G91" s="617"/>
    </row>
    <row r="92" spans="3:7">
      <c r="C92" s="499"/>
      <c r="D92" s="499"/>
      <c r="E92" s="616"/>
      <c r="F92" s="616"/>
      <c r="G92" s="617"/>
    </row>
    <row r="93" spans="3:7">
      <c r="C93" s="499"/>
      <c r="D93" s="499"/>
      <c r="E93" s="616"/>
      <c r="F93" s="616"/>
      <c r="G93" s="617"/>
    </row>
    <row r="94" spans="3:7">
      <c r="C94" s="499"/>
      <c r="D94" s="499"/>
      <c r="E94" s="616"/>
      <c r="F94" s="616"/>
      <c r="G94" s="617"/>
    </row>
    <row r="95" spans="3:7">
      <c r="C95" s="499"/>
      <c r="D95" s="499"/>
      <c r="E95" s="616"/>
      <c r="F95" s="616"/>
      <c r="G95" s="617"/>
    </row>
    <row r="96" spans="3:7">
      <c r="C96" s="499"/>
      <c r="D96" s="499"/>
      <c r="E96" s="616"/>
      <c r="F96" s="616"/>
      <c r="G96" s="617"/>
    </row>
    <row r="97" spans="3:7">
      <c r="C97" s="499"/>
      <c r="D97" s="499"/>
      <c r="E97" s="616"/>
      <c r="F97" s="616"/>
      <c r="G97" s="617"/>
    </row>
    <row r="98" spans="3:7">
      <c r="C98" s="499"/>
      <c r="D98" s="499"/>
      <c r="E98" s="616"/>
      <c r="F98" s="616"/>
      <c r="G98" s="617"/>
    </row>
    <row r="99" spans="3:7">
      <c r="C99" s="499"/>
      <c r="D99" s="499"/>
      <c r="E99" s="616"/>
      <c r="F99" s="616"/>
      <c r="G99" s="617"/>
    </row>
    <row r="100" spans="3:7">
      <c r="C100" s="499"/>
      <c r="D100" s="499"/>
      <c r="E100" s="616"/>
      <c r="F100" s="616"/>
      <c r="G100" s="617"/>
    </row>
    <row r="101" spans="3:7">
      <c r="C101" s="499"/>
      <c r="D101" s="499"/>
      <c r="E101" s="616"/>
      <c r="F101" s="616"/>
      <c r="G101" s="617"/>
    </row>
    <row r="102" spans="3:7">
      <c r="C102" s="499"/>
      <c r="D102" s="499"/>
      <c r="E102" s="616"/>
      <c r="F102" s="616"/>
      <c r="G102" s="617"/>
    </row>
    <row r="103" spans="3:7">
      <c r="C103" s="499"/>
      <c r="D103" s="499"/>
      <c r="E103" s="616"/>
      <c r="F103" s="616"/>
      <c r="G103" s="617"/>
    </row>
    <row r="104" spans="3:7">
      <c r="C104" s="499"/>
      <c r="D104" s="499"/>
      <c r="E104" s="616"/>
      <c r="F104" s="616"/>
      <c r="G104" s="617"/>
    </row>
    <row r="105" spans="3:7">
      <c r="C105" s="499"/>
      <c r="D105" s="499"/>
      <c r="E105" s="616"/>
      <c r="F105" s="616"/>
      <c r="G105" s="617"/>
    </row>
    <row r="106" spans="3:7">
      <c r="C106" s="499"/>
      <c r="D106" s="499"/>
      <c r="E106" s="616"/>
      <c r="F106" s="616"/>
      <c r="G106" s="617"/>
    </row>
    <row r="107" spans="3:7">
      <c r="C107" s="499"/>
      <c r="D107" s="499"/>
      <c r="E107" s="616"/>
      <c r="F107" s="616"/>
      <c r="G107" s="617"/>
    </row>
    <row r="108" spans="3:7">
      <c r="C108" s="499"/>
      <c r="D108" s="499"/>
      <c r="E108" s="616"/>
      <c r="F108" s="616"/>
      <c r="G108" s="617"/>
    </row>
    <row r="109" spans="3:7">
      <c r="C109" s="499"/>
      <c r="D109" s="499"/>
      <c r="E109" s="616"/>
      <c r="F109" s="616"/>
      <c r="G109" s="617"/>
    </row>
    <row r="110" spans="3:7">
      <c r="C110" s="499"/>
      <c r="D110" s="499"/>
      <c r="E110" s="616"/>
      <c r="F110" s="616"/>
      <c r="G110" s="617"/>
    </row>
    <row r="111" spans="3:7">
      <c r="C111" s="499"/>
      <c r="D111" s="499"/>
      <c r="E111" s="616"/>
      <c r="F111" s="616"/>
      <c r="G111" s="617"/>
    </row>
    <row r="112" spans="3:7">
      <c r="C112" s="499"/>
      <c r="D112" s="499"/>
      <c r="E112" s="616"/>
      <c r="F112" s="616"/>
      <c r="G112" s="617"/>
    </row>
    <row r="113" spans="3:7">
      <c r="C113" s="499"/>
      <c r="D113" s="499"/>
      <c r="E113" s="616"/>
      <c r="F113" s="616"/>
      <c r="G113" s="617"/>
    </row>
    <row r="114" spans="3:7">
      <c r="C114" s="499"/>
      <c r="D114" s="499"/>
      <c r="E114" s="616"/>
      <c r="F114" s="616"/>
      <c r="G114" s="617"/>
    </row>
    <row r="115" spans="3:7">
      <c r="C115" s="499"/>
      <c r="D115" s="499"/>
      <c r="E115" s="616"/>
      <c r="F115" s="616"/>
      <c r="G115" s="617"/>
    </row>
    <row r="116" spans="3:7">
      <c r="C116" s="499"/>
      <c r="D116" s="499"/>
      <c r="E116" s="616"/>
      <c r="F116" s="616"/>
      <c r="G116" s="617"/>
    </row>
    <row r="117" spans="3:7">
      <c r="C117" s="499"/>
      <c r="D117" s="499"/>
      <c r="E117" s="616"/>
      <c r="F117" s="616"/>
      <c r="G117" s="617"/>
    </row>
    <row r="118" spans="3:7">
      <c r="C118" s="499"/>
      <c r="D118" s="499"/>
      <c r="E118" s="616"/>
      <c r="F118" s="616"/>
      <c r="G118" s="617"/>
    </row>
    <row r="119" spans="3:7">
      <c r="C119" s="499"/>
      <c r="D119" s="499"/>
      <c r="E119" s="616"/>
      <c r="F119" s="616"/>
      <c r="G119" s="617"/>
    </row>
    <row r="120" spans="3:7">
      <c r="C120" s="499"/>
      <c r="D120" s="499"/>
      <c r="E120" s="616"/>
      <c r="F120" s="616"/>
      <c r="G120" s="617"/>
    </row>
    <row r="121" spans="3:7">
      <c r="C121" s="499"/>
      <c r="D121" s="499"/>
      <c r="E121" s="616"/>
      <c r="F121" s="616"/>
      <c r="G121" s="617"/>
    </row>
    <row r="122" spans="3:7">
      <c r="C122" s="499"/>
      <c r="D122" s="499"/>
      <c r="E122" s="616"/>
      <c r="F122" s="616"/>
      <c r="G122" s="617"/>
    </row>
    <row r="123" spans="3:7">
      <c r="C123" s="499"/>
      <c r="D123" s="499"/>
      <c r="E123" s="616"/>
      <c r="F123" s="616"/>
      <c r="G123" s="617"/>
    </row>
    <row r="124" spans="3:7">
      <c r="C124" s="499"/>
      <c r="D124" s="499"/>
      <c r="E124" s="616"/>
      <c r="F124" s="616"/>
      <c r="G124" s="617"/>
    </row>
    <row r="125" spans="3:7">
      <c r="C125" s="499"/>
      <c r="D125" s="499"/>
      <c r="E125" s="616"/>
      <c r="F125" s="616"/>
      <c r="G125" s="617"/>
    </row>
    <row r="126" spans="3:7">
      <c r="C126" s="499"/>
      <c r="D126" s="499"/>
      <c r="E126" s="616"/>
      <c r="F126" s="616"/>
      <c r="G126" s="617"/>
    </row>
    <row r="127" spans="3:7">
      <c r="C127" s="499"/>
      <c r="D127" s="499"/>
      <c r="E127" s="616"/>
      <c r="F127" s="616"/>
      <c r="G127" s="617"/>
    </row>
    <row r="128" spans="3:7">
      <c r="C128" s="499"/>
      <c r="D128" s="499"/>
      <c r="E128" s="616"/>
      <c r="F128" s="616"/>
      <c r="G128" s="617"/>
    </row>
    <row r="129" spans="3:7">
      <c r="C129" s="499"/>
      <c r="D129" s="499"/>
      <c r="E129" s="616"/>
      <c r="F129" s="616"/>
      <c r="G129" s="617"/>
    </row>
    <row r="130" spans="3:7">
      <c r="C130" s="499"/>
      <c r="D130" s="499"/>
      <c r="E130" s="616"/>
      <c r="F130" s="616"/>
      <c r="G130" s="617"/>
    </row>
    <row r="131" spans="3:7">
      <c r="C131" s="499"/>
      <c r="D131" s="499"/>
      <c r="E131" s="616"/>
      <c r="F131" s="616"/>
      <c r="G131" s="617"/>
    </row>
    <row r="132" spans="3:7">
      <c r="C132" s="499"/>
      <c r="D132" s="499"/>
      <c r="E132" s="616"/>
      <c r="F132" s="616"/>
      <c r="G132" s="617"/>
    </row>
    <row r="133" spans="3:7">
      <c r="C133" s="499"/>
      <c r="D133" s="499"/>
      <c r="E133" s="616"/>
      <c r="F133" s="616"/>
      <c r="G133" s="617"/>
    </row>
    <row r="134" spans="3:7">
      <c r="C134" s="499"/>
      <c r="D134" s="499"/>
      <c r="E134" s="616"/>
      <c r="F134" s="616"/>
      <c r="G134" s="617"/>
    </row>
    <row r="135" spans="3:7">
      <c r="C135" s="499"/>
      <c r="D135" s="499"/>
      <c r="E135" s="616"/>
      <c r="F135" s="616"/>
      <c r="G135" s="617"/>
    </row>
    <row r="136" spans="3:7">
      <c r="C136" s="499"/>
      <c r="D136" s="499"/>
      <c r="E136" s="616"/>
      <c r="F136" s="616"/>
      <c r="G136" s="617"/>
    </row>
    <row r="137" spans="3:7">
      <c r="C137" s="499"/>
      <c r="D137" s="499"/>
      <c r="E137" s="616"/>
      <c r="F137" s="616"/>
      <c r="G137" s="617"/>
    </row>
    <row r="138" spans="3:7">
      <c r="C138" s="499"/>
      <c r="D138" s="499"/>
      <c r="E138" s="616"/>
      <c r="F138" s="616"/>
      <c r="G138" s="617"/>
    </row>
    <row r="139" spans="3:7">
      <c r="C139" s="499"/>
      <c r="D139" s="499"/>
      <c r="E139" s="616"/>
      <c r="F139" s="616"/>
      <c r="G139" s="617"/>
    </row>
    <row r="140" spans="3:7">
      <c r="C140" s="499"/>
      <c r="D140" s="499"/>
      <c r="E140" s="616"/>
      <c r="F140" s="616"/>
      <c r="G140" s="617"/>
    </row>
    <row r="141" spans="3:7">
      <c r="C141" s="499"/>
      <c r="D141" s="499"/>
      <c r="E141" s="616"/>
      <c r="F141" s="616"/>
      <c r="G141" s="617"/>
    </row>
    <row r="142" spans="3:7">
      <c r="C142" s="499"/>
      <c r="D142" s="499"/>
      <c r="E142" s="616"/>
      <c r="F142" s="616"/>
      <c r="G142" s="617"/>
    </row>
    <row r="143" spans="3:7">
      <c r="C143" s="499"/>
      <c r="D143" s="499"/>
      <c r="E143" s="616"/>
      <c r="F143" s="616"/>
      <c r="G143" s="617"/>
    </row>
    <row r="144" spans="3:7">
      <c r="C144" s="499"/>
      <c r="D144" s="499"/>
      <c r="E144" s="616"/>
      <c r="F144" s="616"/>
      <c r="G144" s="617"/>
    </row>
    <row r="145" spans="3:7">
      <c r="C145" s="499"/>
      <c r="D145" s="499"/>
      <c r="E145" s="616"/>
      <c r="F145" s="616"/>
      <c r="G145" s="617"/>
    </row>
    <row r="146" spans="3:7">
      <c r="C146" s="499"/>
      <c r="D146" s="499"/>
      <c r="E146" s="616"/>
      <c r="F146" s="616"/>
      <c r="G146" s="617"/>
    </row>
    <row r="147" spans="3:7">
      <c r="C147" s="499"/>
      <c r="D147" s="499"/>
      <c r="E147" s="616"/>
      <c r="F147" s="616"/>
      <c r="G147" s="617"/>
    </row>
    <row r="148" spans="3:7">
      <c r="C148" s="499"/>
      <c r="D148" s="499"/>
      <c r="E148" s="616"/>
      <c r="F148" s="616"/>
      <c r="G148" s="617"/>
    </row>
    <row r="149" spans="3:7">
      <c r="C149" s="499"/>
      <c r="D149" s="499"/>
      <c r="E149" s="616"/>
      <c r="F149" s="616"/>
      <c r="G149" s="617"/>
    </row>
    <row r="150" spans="3:7">
      <c r="C150" s="499"/>
      <c r="D150" s="499"/>
      <c r="E150" s="616"/>
      <c r="F150" s="616"/>
      <c r="G150" s="617"/>
    </row>
    <row r="151" spans="3:7">
      <c r="C151" s="499"/>
      <c r="D151" s="499"/>
      <c r="E151" s="616"/>
      <c r="F151" s="616"/>
      <c r="G151" s="617"/>
    </row>
    <row r="152" spans="3:7">
      <c r="C152" s="499"/>
      <c r="D152" s="499"/>
      <c r="E152" s="616"/>
      <c r="F152" s="616"/>
      <c r="G152" s="617"/>
    </row>
    <row r="153" spans="3:7">
      <c r="C153" s="499"/>
      <c r="D153" s="499"/>
      <c r="E153" s="616"/>
      <c r="F153" s="616"/>
      <c r="G153" s="617"/>
    </row>
    <row r="154" spans="3:7">
      <c r="C154" s="499"/>
      <c r="D154" s="499"/>
      <c r="E154" s="616"/>
      <c r="F154" s="616"/>
      <c r="G154" s="617"/>
    </row>
    <row r="155" spans="3:7">
      <c r="C155" s="499"/>
      <c r="D155" s="499"/>
      <c r="E155" s="616"/>
      <c r="F155" s="616"/>
      <c r="G155" s="617"/>
    </row>
    <row r="156" spans="3:7">
      <c r="C156" s="499"/>
      <c r="D156" s="499"/>
      <c r="E156" s="616"/>
      <c r="F156" s="616"/>
      <c r="G156" s="617"/>
    </row>
    <row r="157" spans="3:7">
      <c r="C157" s="499"/>
      <c r="D157" s="499"/>
      <c r="E157" s="616"/>
      <c r="F157" s="616"/>
      <c r="G157" s="617"/>
    </row>
    <row r="158" spans="3:7">
      <c r="C158" s="499"/>
      <c r="D158" s="499"/>
      <c r="E158" s="616"/>
      <c r="F158" s="616"/>
      <c r="G158" s="617"/>
    </row>
    <row r="159" spans="3:7">
      <c r="C159" s="499"/>
      <c r="D159" s="499"/>
      <c r="E159" s="616"/>
      <c r="F159" s="616"/>
      <c r="G159" s="617"/>
    </row>
    <row r="160" spans="3:7">
      <c r="C160" s="499"/>
      <c r="D160" s="499"/>
      <c r="E160" s="616"/>
      <c r="F160" s="616"/>
      <c r="G160" s="617"/>
    </row>
    <row r="161" spans="3:7">
      <c r="C161" s="499"/>
      <c r="D161" s="499"/>
      <c r="E161" s="616"/>
      <c r="F161" s="616"/>
      <c r="G161" s="617"/>
    </row>
    <row r="162" spans="3:7">
      <c r="C162" s="499"/>
      <c r="D162" s="499"/>
      <c r="E162" s="616"/>
      <c r="F162" s="616"/>
      <c r="G162" s="617"/>
    </row>
    <row r="163" spans="3:7">
      <c r="C163" s="499"/>
      <c r="D163" s="499"/>
      <c r="E163" s="616"/>
      <c r="F163" s="616"/>
      <c r="G163" s="617"/>
    </row>
    <row r="164" spans="3:7">
      <c r="C164" s="499"/>
      <c r="D164" s="499"/>
      <c r="E164" s="616"/>
      <c r="F164" s="616"/>
      <c r="G164" s="617"/>
    </row>
    <row r="165" spans="3:7">
      <c r="C165" s="499"/>
      <c r="D165" s="499"/>
      <c r="E165" s="616"/>
      <c r="F165" s="616"/>
      <c r="G165" s="617"/>
    </row>
    <row r="166" spans="3:7">
      <c r="C166" s="499"/>
      <c r="D166" s="499"/>
      <c r="E166" s="616"/>
      <c r="F166" s="616"/>
      <c r="G166" s="617"/>
    </row>
    <row r="167" spans="3:7">
      <c r="C167" s="499"/>
      <c r="D167" s="499"/>
      <c r="E167" s="616"/>
      <c r="F167" s="616"/>
      <c r="G167" s="617"/>
    </row>
    <row r="168" spans="3:7">
      <c r="C168" s="499"/>
      <c r="D168" s="499"/>
      <c r="E168" s="616"/>
      <c r="F168" s="616"/>
      <c r="G168" s="617"/>
    </row>
    <row r="169" spans="3:7">
      <c r="C169" s="499"/>
      <c r="D169" s="499"/>
      <c r="E169" s="616"/>
      <c r="F169" s="616"/>
      <c r="G169" s="617"/>
    </row>
    <row r="170" spans="3:7">
      <c r="C170" s="499"/>
      <c r="D170" s="499"/>
      <c r="E170" s="616"/>
      <c r="F170" s="616"/>
      <c r="G170" s="617"/>
    </row>
    <row r="171" spans="3:7">
      <c r="C171" s="499"/>
      <c r="D171" s="499"/>
      <c r="E171" s="616"/>
      <c r="F171" s="616"/>
      <c r="G171" s="617"/>
    </row>
    <row r="172" spans="3:7">
      <c r="C172" s="499"/>
      <c r="D172" s="499"/>
      <c r="E172" s="616"/>
      <c r="F172" s="616"/>
      <c r="G172" s="617"/>
    </row>
    <row r="173" spans="3:7">
      <c r="C173" s="499"/>
      <c r="D173" s="499"/>
      <c r="E173" s="616"/>
      <c r="F173" s="616"/>
      <c r="G173" s="617"/>
    </row>
    <row r="174" spans="3:7">
      <c r="C174" s="499"/>
      <c r="D174" s="499"/>
      <c r="E174" s="616"/>
      <c r="F174" s="616"/>
      <c r="G174" s="617"/>
    </row>
    <row r="175" spans="3:7">
      <c r="C175" s="499"/>
      <c r="D175" s="499"/>
      <c r="E175" s="616"/>
      <c r="F175" s="616"/>
      <c r="G175" s="617"/>
    </row>
    <row r="176" spans="3:7">
      <c r="C176" s="499"/>
      <c r="D176" s="499"/>
      <c r="E176" s="616"/>
      <c r="F176" s="616"/>
      <c r="G176" s="617"/>
    </row>
    <row r="177" spans="3:7">
      <c r="C177" s="499"/>
      <c r="D177" s="499"/>
      <c r="E177" s="616"/>
      <c r="F177" s="616"/>
      <c r="G177" s="617"/>
    </row>
    <row r="178" spans="3:7">
      <c r="C178" s="499"/>
      <c r="D178" s="499"/>
      <c r="E178" s="616"/>
      <c r="F178" s="616"/>
      <c r="G178" s="617"/>
    </row>
    <row r="179" spans="3:7">
      <c r="C179" s="499"/>
      <c r="D179" s="499"/>
      <c r="E179" s="616"/>
      <c r="F179" s="616"/>
      <c r="G179" s="617"/>
    </row>
    <row r="180" spans="3:7">
      <c r="C180" s="499"/>
      <c r="D180" s="499"/>
      <c r="E180" s="616"/>
      <c r="F180" s="616"/>
      <c r="G180" s="617"/>
    </row>
    <row r="181" spans="3:7">
      <c r="C181" s="499"/>
      <c r="D181" s="499"/>
      <c r="E181" s="616"/>
      <c r="F181" s="616"/>
      <c r="G181" s="617"/>
    </row>
    <row r="182" spans="3:7">
      <c r="C182" s="499"/>
      <c r="D182" s="499"/>
      <c r="E182" s="616"/>
      <c r="F182" s="616"/>
      <c r="G182" s="617"/>
    </row>
    <row r="183" spans="3:7">
      <c r="C183" s="499"/>
      <c r="D183" s="499"/>
      <c r="E183" s="616"/>
      <c r="F183" s="616"/>
      <c r="G183" s="617"/>
    </row>
    <row r="184" spans="3:7">
      <c r="C184" s="499"/>
      <c r="D184" s="499"/>
      <c r="E184" s="616"/>
      <c r="F184" s="616"/>
      <c r="G184" s="617"/>
    </row>
    <row r="185" spans="3:7">
      <c r="C185" s="499"/>
      <c r="D185" s="499"/>
      <c r="E185" s="616"/>
      <c r="F185" s="616"/>
      <c r="G185" s="617"/>
    </row>
    <row r="186" spans="3:7">
      <c r="C186" s="499"/>
      <c r="D186" s="499"/>
      <c r="E186" s="616"/>
      <c r="F186" s="616"/>
      <c r="G186" s="617"/>
    </row>
    <row r="187" spans="3:7">
      <c r="C187" s="499"/>
      <c r="D187" s="499"/>
      <c r="E187" s="616"/>
      <c r="F187" s="616"/>
      <c r="G187" s="617"/>
    </row>
    <row r="188" spans="3:7">
      <c r="C188" s="499"/>
      <c r="D188" s="499"/>
      <c r="E188" s="616"/>
      <c r="F188" s="616"/>
      <c r="G188" s="617"/>
    </row>
    <row r="189" spans="3:7">
      <c r="C189" s="499"/>
      <c r="D189" s="499"/>
      <c r="E189" s="616"/>
      <c r="F189" s="616"/>
      <c r="G189" s="617"/>
    </row>
    <row r="190" spans="3:7">
      <c r="C190" s="499"/>
      <c r="D190" s="499"/>
      <c r="E190" s="616"/>
      <c r="F190" s="616"/>
      <c r="G190" s="617"/>
    </row>
    <row r="191" spans="3:7">
      <c r="C191" s="499"/>
      <c r="D191" s="499"/>
      <c r="E191" s="616"/>
      <c r="F191" s="616"/>
      <c r="G191" s="617"/>
    </row>
    <row r="192" spans="3:7">
      <c r="C192" s="499"/>
      <c r="D192" s="499"/>
      <c r="E192" s="616"/>
      <c r="F192" s="616"/>
      <c r="G192" s="617"/>
    </row>
    <row r="193" spans="3:7">
      <c r="C193" s="499"/>
      <c r="D193" s="499"/>
      <c r="E193" s="616"/>
      <c r="F193" s="616"/>
      <c r="G193" s="617"/>
    </row>
    <row r="194" spans="3:7">
      <c r="C194" s="499"/>
      <c r="D194" s="499"/>
      <c r="E194" s="616"/>
      <c r="F194" s="616"/>
      <c r="G194" s="617"/>
    </row>
    <row r="195" spans="3:7">
      <c r="C195" s="499"/>
      <c r="D195" s="499"/>
      <c r="E195" s="616"/>
      <c r="F195" s="616"/>
      <c r="G195" s="617"/>
    </row>
    <row r="196" spans="3:7">
      <c r="C196" s="499"/>
      <c r="D196" s="499"/>
      <c r="E196" s="616"/>
      <c r="F196" s="616"/>
      <c r="G196" s="617"/>
    </row>
    <row r="197" spans="3:7">
      <c r="C197" s="499"/>
      <c r="D197" s="499"/>
      <c r="E197" s="616"/>
      <c r="F197" s="616"/>
      <c r="G197" s="617"/>
    </row>
    <row r="198" spans="3:7">
      <c r="C198" s="499"/>
      <c r="D198" s="499"/>
      <c r="E198" s="616"/>
      <c r="F198" s="616"/>
      <c r="G198" s="617"/>
    </row>
    <row r="199" spans="3:7">
      <c r="C199" s="499"/>
      <c r="D199" s="499"/>
      <c r="E199" s="616"/>
      <c r="F199" s="616"/>
      <c r="G199" s="617"/>
    </row>
    <row r="200" spans="3:7">
      <c r="C200" s="499"/>
      <c r="D200" s="499"/>
      <c r="E200" s="616"/>
      <c r="F200" s="616"/>
      <c r="G200" s="617"/>
    </row>
    <row r="201" spans="3:7">
      <c r="C201" s="499"/>
      <c r="D201" s="499"/>
      <c r="E201" s="616"/>
      <c r="F201" s="616"/>
      <c r="G201" s="617"/>
    </row>
    <row r="202" spans="3:7">
      <c r="C202" s="499"/>
      <c r="D202" s="499"/>
      <c r="E202" s="616"/>
      <c r="F202" s="616"/>
      <c r="G202" s="617"/>
    </row>
    <row r="203" spans="3:7">
      <c r="C203" s="499"/>
      <c r="D203" s="499"/>
      <c r="E203" s="616"/>
      <c r="F203" s="616"/>
      <c r="G203" s="617"/>
    </row>
    <row r="204" spans="3:7">
      <c r="C204" s="499"/>
      <c r="D204" s="499"/>
      <c r="E204" s="616"/>
      <c r="F204" s="616"/>
      <c r="G204" s="617"/>
    </row>
    <row r="205" spans="3:7">
      <c r="C205" s="499"/>
      <c r="D205" s="499"/>
      <c r="E205" s="616"/>
      <c r="F205" s="616"/>
      <c r="G205" s="617"/>
    </row>
    <row r="206" spans="3:7">
      <c r="C206" s="499"/>
      <c r="D206" s="499"/>
      <c r="E206" s="616"/>
      <c r="F206" s="616"/>
      <c r="G206" s="617"/>
    </row>
    <row r="207" spans="3:7">
      <c r="C207" s="499"/>
      <c r="D207" s="499"/>
      <c r="E207" s="616"/>
      <c r="F207" s="616"/>
      <c r="G207" s="617"/>
    </row>
    <row r="208" spans="3:7">
      <c r="C208" s="499"/>
      <c r="D208" s="499"/>
      <c r="E208" s="616"/>
      <c r="F208" s="616"/>
      <c r="G208" s="617"/>
    </row>
    <row r="209" spans="3:7">
      <c r="C209" s="499"/>
      <c r="D209" s="499"/>
      <c r="E209" s="616"/>
      <c r="F209" s="616"/>
      <c r="G209" s="617"/>
    </row>
    <row r="210" spans="3:7">
      <c r="C210" s="499"/>
      <c r="D210" s="499"/>
      <c r="E210" s="616"/>
      <c r="F210" s="616"/>
      <c r="G210" s="617"/>
    </row>
    <row r="211" spans="3:7">
      <c r="C211" s="499"/>
      <c r="D211" s="499"/>
      <c r="E211" s="616"/>
      <c r="F211" s="616"/>
      <c r="G211" s="617"/>
    </row>
    <row r="212" spans="3:7">
      <c r="C212" s="499"/>
      <c r="D212" s="499"/>
      <c r="E212" s="616"/>
      <c r="F212" s="616"/>
      <c r="G212" s="617"/>
    </row>
    <row r="213" spans="3:7">
      <c r="C213" s="499"/>
      <c r="D213" s="499"/>
      <c r="E213" s="616"/>
      <c r="F213" s="616"/>
      <c r="G213" s="617"/>
    </row>
    <row r="214" spans="3:7">
      <c r="C214" s="499"/>
      <c r="D214" s="499"/>
      <c r="E214" s="616"/>
      <c r="F214" s="616"/>
      <c r="G214" s="617"/>
    </row>
    <row r="215" spans="3:7">
      <c r="C215" s="499"/>
      <c r="D215" s="499"/>
      <c r="E215" s="616"/>
      <c r="F215" s="616"/>
      <c r="G215" s="617"/>
    </row>
    <row r="216" spans="3:7">
      <c r="C216" s="499"/>
      <c r="D216" s="499"/>
      <c r="E216" s="616"/>
      <c r="F216" s="616"/>
      <c r="G216" s="617"/>
    </row>
    <row r="217" spans="3:7">
      <c r="C217" s="499"/>
      <c r="D217" s="499"/>
      <c r="E217" s="616"/>
      <c r="F217" s="616"/>
      <c r="G217" s="617"/>
    </row>
    <row r="218" spans="3:7">
      <c r="C218" s="499"/>
      <c r="D218" s="499"/>
      <c r="E218" s="616"/>
      <c r="F218" s="616"/>
      <c r="G218" s="617"/>
    </row>
    <row r="219" spans="3:7">
      <c r="C219" s="499"/>
      <c r="D219" s="499"/>
      <c r="E219" s="616"/>
      <c r="F219" s="616"/>
      <c r="G219" s="617"/>
    </row>
    <row r="220" spans="3:7">
      <c r="C220" s="499"/>
      <c r="D220" s="499"/>
      <c r="E220" s="616"/>
      <c r="F220" s="616"/>
      <c r="G220" s="617"/>
    </row>
    <row r="221" spans="3:7">
      <c r="C221" s="499"/>
      <c r="D221" s="499"/>
      <c r="E221" s="616"/>
      <c r="F221" s="616"/>
      <c r="G221" s="617"/>
    </row>
    <row r="222" spans="3:7">
      <c r="C222" s="499"/>
      <c r="D222" s="499"/>
      <c r="E222" s="616"/>
      <c r="F222" s="616"/>
      <c r="G222" s="617"/>
    </row>
    <row r="223" spans="3:7">
      <c r="C223" s="499"/>
      <c r="D223" s="499"/>
      <c r="E223" s="616"/>
      <c r="F223" s="616"/>
      <c r="G223" s="617"/>
    </row>
    <row r="224" spans="3:7">
      <c r="C224" s="499"/>
      <c r="D224" s="499"/>
      <c r="E224" s="616"/>
      <c r="F224" s="616"/>
      <c r="G224" s="617"/>
    </row>
    <row r="225" spans="3:7">
      <c r="C225" s="499"/>
      <c r="D225" s="499"/>
      <c r="E225" s="616"/>
      <c r="F225" s="616"/>
      <c r="G225" s="617"/>
    </row>
    <row r="226" spans="3:7">
      <c r="C226" s="499"/>
      <c r="D226" s="499"/>
      <c r="E226" s="616"/>
      <c r="F226" s="616"/>
      <c r="G226" s="617"/>
    </row>
    <row r="227" spans="3:7">
      <c r="C227" s="499"/>
      <c r="D227" s="499"/>
      <c r="E227" s="616"/>
      <c r="F227" s="616"/>
      <c r="G227" s="617"/>
    </row>
    <row r="228" spans="3:7">
      <c r="C228" s="499"/>
      <c r="D228" s="499"/>
      <c r="E228" s="616"/>
      <c r="F228" s="616"/>
      <c r="G228" s="617"/>
    </row>
    <row r="229" spans="3:7">
      <c r="C229" s="499"/>
      <c r="D229" s="499"/>
      <c r="E229" s="616"/>
      <c r="F229" s="616"/>
      <c r="G229" s="617"/>
    </row>
    <row r="230" spans="3:7">
      <c r="C230" s="499"/>
      <c r="D230" s="499"/>
      <c r="E230" s="616"/>
      <c r="F230" s="616"/>
      <c r="G230" s="617"/>
    </row>
    <row r="231" spans="3:7">
      <c r="C231" s="499"/>
      <c r="D231" s="499"/>
      <c r="E231" s="616"/>
      <c r="F231" s="616"/>
      <c r="G231" s="617"/>
    </row>
    <row r="232" spans="3:7">
      <c r="C232" s="499"/>
      <c r="D232" s="499"/>
      <c r="E232" s="616"/>
      <c r="F232" s="616"/>
      <c r="G232" s="617"/>
    </row>
    <row r="233" spans="3:7">
      <c r="C233" s="499"/>
      <c r="D233" s="499"/>
      <c r="E233" s="616"/>
      <c r="F233" s="616"/>
      <c r="G233" s="617"/>
    </row>
    <row r="234" spans="3:7">
      <c r="C234" s="499"/>
      <c r="D234" s="499"/>
      <c r="E234" s="616"/>
      <c r="F234" s="616"/>
      <c r="G234" s="617"/>
    </row>
    <row r="235" spans="3:7">
      <c r="C235" s="499"/>
      <c r="D235" s="499"/>
      <c r="E235" s="616"/>
      <c r="F235" s="616"/>
      <c r="G235" s="617"/>
    </row>
    <row r="236" spans="3:7">
      <c r="C236" s="499"/>
      <c r="D236" s="499"/>
      <c r="E236" s="616"/>
      <c r="F236" s="616"/>
      <c r="G236" s="617"/>
    </row>
    <row r="237" spans="3:7">
      <c r="C237" s="499"/>
      <c r="D237" s="499"/>
      <c r="E237" s="616"/>
      <c r="F237" s="616"/>
      <c r="G237" s="617"/>
    </row>
    <row r="238" spans="3:7">
      <c r="C238" s="499"/>
      <c r="D238" s="499"/>
      <c r="E238" s="616"/>
      <c r="F238" s="616"/>
      <c r="G238" s="617"/>
    </row>
    <row r="239" spans="3:7">
      <c r="C239" s="499"/>
      <c r="D239" s="499"/>
      <c r="E239" s="616"/>
      <c r="F239" s="616"/>
      <c r="G239" s="617"/>
    </row>
    <row r="240" spans="3:7">
      <c r="C240" s="499"/>
      <c r="D240" s="499"/>
      <c r="E240" s="616"/>
      <c r="F240" s="616"/>
      <c r="G240" s="617"/>
    </row>
    <row r="241" spans="3:7">
      <c r="C241" s="499"/>
      <c r="D241" s="499"/>
      <c r="E241" s="616"/>
      <c r="F241" s="616"/>
      <c r="G241" s="617"/>
    </row>
    <row r="242" spans="3:7">
      <c r="C242" s="499"/>
      <c r="D242" s="499"/>
      <c r="E242" s="616"/>
      <c r="F242" s="616"/>
      <c r="G242" s="617"/>
    </row>
    <row r="243" spans="3:7">
      <c r="C243" s="499"/>
      <c r="D243" s="499"/>
      <c r="E243" s="616"/>
      <c r="F243" s="616"/>
      <c r="G243" s="617"/>
    </row>
    <row r="244" spans="3:7">
      <c r="C244" s="499"/>
      <c r="D244" s="499"/>
      <c r="E244" s="616"/>
      <c r="F244" s="616"/>
      <c r="G244" s="617"/>
    </row>
    <row r="245" spans="3:7">
      <c r="C245" s="499"/>
      <c r="D245" s="499"/>
      <c r="E245" s="616"/>
      <c r="F245" s="616"/>
      <c r="G245" s="617"/>
    </row>
    <row r="246" spans="3:7">
      <c r="C246" s="499"/>
      <c r="D246" s="499"/>
      <c r="E246" s="616"/>
      <c r="F246" s="616"/>
      <c r="G246" s="617"/>
    </row>
    <row r="247" spans="3:7">
      <c r="C247" s="499"/>
      <c r="D247" s="499"/>
      <c r="E247" s="616"/>
      <c r="F247" s="616"/>
      <c r="G247" s="617"/>
    </row>
    <row r="248" spans="3:7">
      <c r="C248" s="499"/>
      <c r="D248" s="499"/>
      <c r="E248" s="616"/>
      <c r="F248" s="616"/>
      <c r="G248" s="617"/>
    </row>
    <row r="249" spans="3:7">
      <c r="C249" s="499"/>
      <c r="D249" s="499"/>
      <c r="E249" s="616"/>
      <c r="F249" s="616"/>
      <c r="G249" s="617"/>
    </row>
    <row r="250" spans="3:7">
      <c r="C250" s="499"/>
      <c r="D250" s="499"/>
      <c r="E250" s="616"/>
      <c r="F250" s="616"/>
      <c r="G250" s="617"/>
    </row>
    <row r="251" spans="3:7">
      <c r="C251" s="499"/>
      <c r="D251" s="499"/>
      <c r="E251" s="616"/>
      <c r="F251" s="616"/>
      <c r="G251" s="617"/>
    </row>
    <row r="252" spans="3:7">
      <c r="C252" s="499"/>
      <c r="D252" s="499"/>
      <c r="E252" s="616"/>
      <c r="F252" s="616"/>
      <c r="G252" s="617"/>
    </row>
    <row r="253" spans="3:7">
      <c r="C253" s="499"/>
      <c r="D253" s="499"/>
      <c r="E253" s="616"/>
      <c r="F253" s="616"/>
      <c r="G253" s="617"/>
    </row>
    <row r="254" spans="3:7">
      <c r="C254" s="499"/>
      <c r="D254" s="499"/>
      <c r="E254" s="616"/>
      <c r="F254" s="616"/>
      <c r="G254" s="617"/>
    </row>
    <row r="255" spans="3:7">
      <c r="C255" s="499"/>
      <c r="D255" s="499"/>
      <c r="E255" s="616"/>
      <c r="F255" s="616"/>
      <c r="G255" s="617"/>
    </row>
    <row r="256" spans="3:7">
      <c r="C256" s="499"/>
      <c r="D256" s="499"/>
      <c r="E256" s="616"/>
      <c r="F256" s="616"/>
      <c r="G256" s="617"/>
    </row>
    <row r="257" spans="3:7">
      <c r="C257" s="499"/>
      <c r="D257" s="499"/>
      <c r="E257" s="616"/>
      <c r="F257" s="616"/>
      <c r="G257" s="617"/>
    </row>
    <row r="258" spans="3:7">
      <c r="C258" s="499"/>
      <c r="D258" s="499"/>
      <c r="E258" s="616"/>
      <c r="F258" s="616"/>
      <c r="G258" s="617"/>
    </row>
    <row r="259" spans="3:7">
      <c r="C259" s="499"/>
      <c r="D259" s="499"/>
      <c r="E259" s="616"/>
      <c r="F259" s="616"/>
      <c r="G259" s="617"/>
    </row>
    <row r="260" spans="3:7">
      <c r="C260" s="499"/>
      <c r="D260" s="499"/>
      <c r="E260" s="616"/>
      <c r="F260" s="616"/>
      <c r="G260" s="617"/>
    </row>
    <row r="261" spans="3:7">
      <c r="C261" s="499"/>
      <c r="D261" s="499"/>
      <c r="E261" s="616"/>
      <c r="F261" s="616"/>
      <c r="G261" s="617"/>
    </row>
    <row r="262" spans="3:7">
      <c r="C262" s="499"/>
      <c r="D262" s="499"/>
      <c r="E262" s="616"/>
      <c r="F262" s="616"/>
      <c r="G262" s="617"/>
    </row>
    <row r="263" spans="3:7">
      <c r="C263" s="499"/>
      <c r="D263" s="499"/>
      <c r="E263" s="616"/>
      <c r="F263" s="616"/>
      <c r="G263" s="617"/>
    </row>
    <row r="264" spans="3:7">
      <c r="C264" s="499"/>
      <c r="D264" s="499"/>
      <c r="E264" s="616"/>
      <c r="F264" s="616"/>
      <c r="G264" s="617"/>
    </row>
    <row r="265" spans="3:7">
      <c r="C265" s="499"/>
      <c r="D265" s="499"/>
      <c r="E265" s="616"/>
      <c r="F265" s="616"/>
      <c r="G265" s="617"/>
    </row>
    <row r="266" spans="3:7">
      <c r="C266" s="499"/>
      <c r="D266" s="499"/>
      <c r="E266" s="616"/>
      <c r="F266" s="616"/>
      <c r="G266" s="617"/>
    </row>
    <row r="267" spans="3:7">
      <c r="C267" s="499"/>
      <c r="D267" s="499"/>
      <c r="E267" s="616"/>
      <c r="F267" s="616"/>
      <c r="G267" s="617"/>
    </row>
    <row r="268" spans="3:7">
      <c r="C268" s="499"/>
      <c r="D268" s="499"/>
      <c r="E268" s="616"/>
      <c r="F268" s="616"/>
      <c r="G268" s="617"/>
    </row>
    <row r="269" spans="3:7">
      <c r="C269" s="499"/>
      <c r="D269" s="499"/>
      <c r="E269" s="616"/>
      <c r="F269" s="616"/>
      <c r="G269" s="617"/>
    </row>
    <row r="270" spans="3:7">
      <c r="C270" s="499"/>
      <c r="D270" s="499"/>
      <c r="E270" s="616"/>
      <c r="F270" s="616"/>
      <c r="G270" s="617"/>
    </row>
    <row r="271" spans="3:7">
      <c r="C271" s="499"/>
      <c r="D271" s="499"/>
      <c r="E271" s="616"/>
      <c r="F271" s="616"/>
      <c r="G271" s="617"/>
    </row>
    <row r="272" spans="3:7">
      <c r="C272" s="499"/>
      <c r="D272" s="499"/>
      <c r="E272" s="616"/>
      <c r="F272" s="616"/>
      <c r="G272" s="617"/>
    </row>
    <row r="273" spans="3:7">
      <c r="C273" s="499"/>
      <c r="D273" s="499"/>
      <c r="E273" s="616"/>
      <c r="F273" s="616"/>
      <c r="G273" s="617"/>
    </row>
    <row r="274" spans="3:7">
      <c r="C274" s="499"/>
      <c r="D274" s="499"/>
      <c r="E274" s="616"/>
      <c r="F274" s="616"/>
      <c r="G274" s="617"/>
    </row>
    <row r="275" spans="3:7">
      <c r="C275" s="499"/>
      <c r="D275" s="499"/>
      <c r="E275" s="616"/>
      <c r="F275" s="616"/>
      <c r="G275" s="617"/>
    </row>
    <row r="276" spans="3:7">
      <c r="C276" s="499"/>
      <c r="D276" s="499"/>
      <c r="E276" s="616"/>
      <c r="F276" s="616"/>
      <c r="G276" s="617"/>
    </row>
    <row r="277" spans="3:7">
      <c r="C277" s="499"/>
      <c r="D277" s="499"/>
      <c r="E277" s="616"/>
      <c r="F277" s="616"/>
      <c r="G277" s="617"/>
    </row>
    <row r="278" spans="3:7">
      <c r="C278" s="499"/>
      <c r="D278" s="499"/>
      <c r="E278" s="616"/>
      <c r="F278" s="616"/>
      <c r="G278" s="617"/>
    </row>
    <row r="279" spans="3:7">
      <c r="C279" s="499"/>
      <c r="D279" s="499"/>
      <c r="E279" s="616"/>
      <c r="F279" s="616"/>
      <c r="G279" s="617"/>
    </row>
    <row r="280" spans="3:7">
      <c r="C280" s="499"/>
      <c r="D280" s="499"/>
      <c r="E280" s="616"/>
      <c r="F280" s="616"/>
      <c r="G280" s="617"/>
    </row>
    <row r="281" spans="3:7">
      <c r="C281" s="499"/>
      <c r="D281" s="499"/>
      <c r="E281" s="616"/>
      <c r="F281" s="616"/>
      <c r="G281" s="617"/>
    </row>
    <row r="282" spans="3:7">
      <c r="C282" s="499"/>
      <c r="D282" s="499"/>
      <c r="E282" s="616"/>
      <c r="F282" s="616"/>
      <c r="G282" s="617"/>
    </row>
    <row r="283" spans="3:7">
      <c r="C283" s="499"/>
      <c r="D283" s="499"/>
      <c r="E283" s="616"/>
      <c r="F283" s="616"/>
      <c r="G283" s="617"/>
    </row>
    <row r="284" spans="3:7">
      <c r="C284" s="499"/>
      <c r="D284" s="499"/>
      <c r="E284" s="616"/>
      <c r="F284" s="616"/>
      <c r="G284" s="617"/>
    </row>
    <row r="285" spans="3:7">
      <c r="C285" s="499"/>
      <c r="D285" s="499"/>
      <c r="E285" s="616"/>
      <c r="F285" s="616"/>
      <c r="G285" s="617"/>
    </row>
    <row r="286" spans="3:7">
      <c r="C286" s="499"/>
      <c r="D286" s="499"/>
      <c r="E286" s="616"/>
      <c r="F286" s="616"/>
      <c r="G286" s="617"/>
    </row>
    <row r="287" spans="3:7">
      <c r="C287" s="499"/>
      <c r="D287" s="499"/>
      <c r="E287" s="616"/>
      <c r="F287" s="616"/>
      <c r="G287" s="617"/>
    </row>
    <row r="288" spans="3:7">
      <c r="C288" s="499"/>
      <c r="D288" s="499"/>
      <c r="E288" s="616"/>
      <c r="F288" s="616"/>
      <c r="G288" s="617"/>
    </row>
    <row r="289" spans="3:7">
      <c r="C289" s="499"/>
      <c r="D289" s="499"/>
      <c r="E289" s="616"/>
      <c r="F289" s="616"/>
      <c r="G289" s="617"/>
    </row>
    <row r="290" spans="3:7">
      <c r="C290" s="499"/>
      <c r="D290" s="499"/>
      <c r="E290" s="616"/>
      <c r="F290" s="616"/>
      <c r="G290" s="617"/>
    </row>
    <row r="291" spans="3:7">
      <c r="C291" s="499"/>
      <c r="D291" s="499"/>
      <c r="E291" s="616"/>
      <c r="F291" s="616"/>
      <c r="G291" s="617"/>
    </row>
    <row r="292" spans="3:7">
      <c r="C292" s="499"/>
      <c r="D292" s="499"/>
      <c r="E292" s="616"/>
      <c r="F292" s="616"/>
      <c r="G292" s="617"/>
    </row>
    <row r="293" spans="3:7">
      <c r="C293" s="499"/>
      <c r="D293" s="499"/>
      <c r="E293" s="616"/>
      <c r="F293" s="616"/>
      <c r="G293" s="617"/>
    </row>
    <row r="294" spans="3:7">
      <c r="C294" s="499"/>
      <c r="D294" s="499"/>
      <c r="E294" s="616"/>
      <c r="F294" s="616"/>
      <c r="G294" s="617"/>
    </row>
    <row r="295" spans="3:7">
      <c r="C295" s="499"/>
      <c r="D295" s="499"/>
      <c r="E295" s="616"/>
      <c r="F295" s="616"/>
      <c r="G295" s="617"/>
    </row>
    <row r="296" spans="3:7">
      <c r="C296" s="499"/>
      <c r="D296" s="499"/>
      <c r="E296" s="616"/>
      <c r="F296" s="616"/>
      <c r="G296" s="617"/>
    </row>
    <row r="297" spans="3:7">
      <c r="C297" s="499"/>
      <c r="D297" s="499"/>
      <c r="E297" s="616"/>
      <c r="F297" s="616"/>
      <c r="G297" s="617"/>
    </row>
    <row r="298" spans="3:7">
      <c r="C298" s="499"/>
      <c r="D298" s="499"/>
      <c r="E298" s="616"/>
      <c r="F298" s="616"/>
      <c r="G298" s="617"/>
    </row>
    <row r="299" spans="3:7">
      <c r="C299" s="499"/>
      <c r="D299" s="499"/>
      <c r="E299" s="616"/>
      <c r="F299" s="616"/>
      <c r="G299" s="617"/>
    </row>
    <row r="300" spans="3:7">
      <c r="C300" s="499"/>
      <c r="D300" s="499"/>
      <c r="E300" s="616"/>
      <c r="F300" s="616"/>
      <c r="G300" s="617"/>
    </row>
    <row r="301" spans="3:7">
      <c r="C301" s="499"/>
      <c r="D301" s="499"/>
      <c r="E301" s="616"/>
      <c r="F301" s="616"/>
      <c r="G301" s="617"/>
    </row>
    <row r="302" spans="3:7">
      <c r="C302" s="499"/>
      <c r="D302" s="499"/>
      <c r="E302" s="616"/>
      <c r="F302" s="616"/>
      <c r="G302" s="617"/>
    </row>
    <row r="303" spans="3:7">
      <c r="C303" s="499"/>
      <c r="D303" s="499"/>
      <c r="E303" s="616"/>
      <c r="F303" s="616"/>
      <c r="G303" s="617"/>
    </row>
    <row r="304" spans="3:7">
      <c r="C304" s="499"/>
      <c r="D304" s="499"/>
      <c r="E304" s="616"/>
      <c r="F304" s="616"/>
      <c r="G304" s="617"/>
    </row>
    <row r="305" spans="3:7">
      <c r="C305" s="499"/>
      <c r="D305" s="499"/>
      <c r="E305" s="616"/>
      <c r="F305" s="616"/>
      <c r="G305" s="617"/>
    </row>
    <row r="306" spans="3:7">
      <c r="C306" s="499"/>
      <c r="D306" s="499"/>
      <c r="E306" s="616"/>
      <c r="F306" s="616"/>
      <c r="G306" s="617"/>
    </row>
    <row r="307" spans="3:7">
      <c r="C307" s="499"/>
      <c r="D307" s="499"/>
      <c r="E307" s="616"/>
      <c r="F307" s="616"/>
      <c r="G307" s="617"/>
    </row>
    <row r="308" spans="3:7">
      <c r="C308" s="499"/>
      <c r="D308" s="499"/>
      <c r="E308" s="616"/>
      <c r="F308" s="616"/>
      <c r="G308" s="617"/>
    </row>
    <row r="309" spans="3:7">
      <c r="C309" s="499"/>
      <c r="D309" s="499"/>
      <c r="E309" s="616"/>
      <c r="F309" s="616"/>
      <c r="G309" s="617"/>
    </row>
    <row r="310" spans="3:7">
      <c r="C310" s="499"/>
      <c r="D310" s="499"/>
      <c r="E310" s="616"/>
      <c r="F310" s="616"/>
      <c r="G310" s="617"/>
    </row>
    <row r="311" spans="3:7">
      <c r="C311" s="499"/>
      <c r="D311" s="499"/>
      <c r="E311" s="616"/>
      <c r="F311" s="616"/>
      <c r="G311" s="617"/>
    </row>
    <row r="312" spans="3:7">
      <c r="C312" s="499"/>
      <c r="D312" s="499"/>
      <c r="E312" s="616"/>
      <c r="F312" s="616"/>
      <c r="G312" s="617"/>
    </row>
    <row r="313" spans="3:7">
      <c r="C313" s="499"/>
      <c r="D313" s="499"/>
      <c r="E313" s="616"/>
      <c r="F313" s="616"/>
      <c r="G313" s="617"/>
    </row>
    <row r="314" spans="3:7">
      <c r="C314" s="499"/>
      <c r="D314" s="499"/>
      <c r="E314" s="616"/>
      <c r="F314" s="616"/>
      <c r="G314" s="617"/>
    </row>
    <row r="315" spans="3:7">
      <c r="C315" s="499"/>
      <c r="D315" s="499"/>
      <c r="E315" s="616"/>
      <c r="F315" s="616"/>
      <c r="G315" s="617"/>
    </row>
    <row r="316" spans="3:7">
      <c r="C316" s="499"/>
      <c r="D316" s="499"/>
      <c r="E316" s="616"/>
      <c r="F316" s="616"/>
      <c r="G316" s="617"/>
    </row>
    <row r="317" spans="3:7">
      <c r="C317" s="499"/>
      <c r="D317" s="499"/>
      <c r="E317" s="616"/>
      <c r="F317" s="616"/>
      <c r="G317" s="617"/>
    </row>
    <row r="318" spans="3:7">
      <c r="C318" s="499"/>
      <c r="D318" s="499"/>
      <c r="E318" s="616"/>
      <c r="F318" s="616"/>
      <c r="G318" s="617"/>
    </row>
    <row r="319" spans="3:7">
      <c r="C319" s="499"/>
      <c r="D319" s="499"/>
      <c r="E319" s="616"/>
      <c r="F319" s="616"/>
      <c r="G319" s="617"/>
    </row>
    <row r="320" spans="3:7">
      <c r="C320" s="499"/>
      <c r="D320" s="499"/>
      <c r="E320" s="616"/>
      <c r="F320" s="616"/>
      <c r="G320" s="617"/>
    </row>
    <row r="321" spans="3:7">
      <c r="C321" s="499"/>
      <c r="D321" s="499"/>
      <c r="E321" s="616"/>
      <c r="F321" s="616"/>
      <c r="G321" s="617"/>
    </row>
    <row r="322" spans="3:7">
      <c r="C322" s="499"/>
      <c r="D322" s="499"/>
      <c r="E322" s="616"/>
      <c r="F322" s="616"/>
      <c r="G322" s="617"/>
    </row>
    <row r="323" spans="3:7">
      <c r="C323" s="499"/>
      <c r="D323" s="499"/>
      <c r="E323" s="616"/>
      <c r="F323" s="616"/>
      <c r="G323" s="617"/>
    </row>
    <row r="324" spans="3:7">
      <c r="C324" s="499"/>
      <c r="D324" s="499"/>
      <c r="E324" s="616"/>
      <c r="F324" s="616"/>
      <c r="G324" s="617"/>
    </row>
    <row r="325" spans="3:7">
      <c r="C325" s="499"/>
      <c r="D325" s="499"/>
      <c r="E325" s="616"/>
      <c r="F325" s="616"/>
      <c r="G325" s="617"/>
    </row>
    <row r="326" spans="3:7">
      <c r="C326" s="499"/>
      <c r="D326" s="499"/>
      <c r="E326" s="616"/>
      <c r="F326" s="616"/>
      <c r="G326" s="617"/>
    </row>
    <row r="327" spans="3:7">
      <c r="C327" s="499"/>
      <c r="D327" s="499"/>
      <c r="E327" s="616"/>
      <c r="F327" s="616"/>
      <c r="G327" s="617"/>
    </row>
    <row r="328" spans="3:7">
      <c r="C328" s="499"/>
      <c r="D328" s="499"/>
      <c r="E328" s="616"/>
      <c r="F328" s="616"/>
      <c r="G328" s="617"/>
    </row>
    <row r="329" spans="3:7">
      <c r="C329" s="499"/>
      <c r="D329" s="499"/>
      <c r="E329" s="616"/>
      <c r="F329" s="616"/>
      <c r="G329" s="617"/>
    </row>
    <row r="330" spans="3:7">
      <c r="C330" s="499"/>
      <c r="D330" s="499"/>
      <c r="E330" s="616"/>
      <c r="F330" s="616"/>
      <c r="G330" s="617"/>
    </row>
    <row r="331" spans="3:7">
      <c r="C331" s="499"/>
      <c r="D331" s="499"/>
      <c r="E331" s="616"/>
      <c r="F331" s="616"/>
      <c r="G331" s="617"/>
    </row>
    <row r="332" spans="3:7">
      <c r="C332" s="499"/>
      <c r="D332" s="499"/>
      <c r="E332" s="616"/>
      <c r="F332" s="616"/>
      <c r="G332" s="617"/>
    </row>
    <row r="333" spans="3:7">
      <c r="C333" s="499"/>
      <c r="D333" s="499"/>
      <c r="E333" s="616"/>
      <c r="F333" s="616"/>
      <c r="G333" s="617"/>
    </row>
    <row r="334" spans="3:7">
      <c r="C334" s="499"/>
      <c r="D334" s="499"/>
      <c r="E334" s="616"/>
      <c r="F334" s="616"/>
      <c r="G334" s="617"/>
    </row>
    <row r="335" spans="3:7">
      <c r="C335" s="499"/>
      <c r="D335" s="499"/>
      <c r="E335" s="616"/>
      <c r="F335" s="616"/>
      <c r="G335" s="617"/>
    </row>
    <row r="336" spans="3:7">
      <c r="C336" s="499"/>
      <c r="D336" s="499"/>
      <c r="E336" s="616"/>
      <c r="F336" s="616"/>
      <c r="G336" s="617"/>
    </row>
    <row r="337" spans="3:7">
      <c r="C337" s="499"/>
      <c r="D337" s="499"/>
      <c r="E337" s="616"/>
      <c r="F337" s="616"/>
      <c r="G337" s="617"/>
    </row>
    <row r="338" spans="3:7">
      <c r="C338" s="499"/>
      <c r="D338" s="499"/>
      <c r="E338" s="616"/>
      <c r="F338" s="616"/>
      <c r="G338" s="617"/>
    </row>
    <row r="339" spans="3:7">
      <c r="C339" s="499"/>
      <c r="D339" s="499"/>
      <c r="E339" s="616"/>
      <c r="F339" s="616"/>
      <c r="G339" s="617"/>
    </row>
    <row r="340" spans="3:7">
      <c r="C340" s="499"/>
      <c r="D340" s="499"/>
      <c r="E340" s="616"/>
      <c r="F340" s="616"/>
      <c r="G340" s="617"/>
    </row>
    <row r="341" spans="3:7">
      <c r="C341" s="499"/>
      <c r="D341" s="499"/>
      <c r="E341" s="616"/>
      <c r="F341" s="616"/>
      <c r="G341" s="617"/>
    </row>
    <row r="342" spans="3:7">
      <c r="C342" s="499"/>
      <c r="D342" s="499"/>
      <c r="E342" s="616"/>
      <c r="F342" s="616"/>
      <c r="G342" s="617"/>
    </row>
    <row r="343" spans="3:7">
      <c r="C343" s="499"/>
      <c r="D343" s="499"/>
      <c r="E343" s="616"/>
      <c r="F343" s="616"/>
      <c r="G343" s="617"/>
    </row>
    <row r="344" spans="3:7">
      <c r="C344" s="499"/>
      <c r="D344" s="499"/>
      <c r="E344" s="616"/>
      <c r="F344" s="616"/>
      <c r="G344" s="617"/>
    </row>
    <row r="345" spans="3:7">
      <c r="C345" s="499"/>
      <c r="D345" s="499"/>
      <c r="E345" s="616"/>
      <c r="F345" s="616"/>
      <c r="G345" s="617"/>
    </row>
    <row r="346" spans="3:7">
      <c r="C346" s="499"/>
      <c r="D346" s="499"/>
      <c r="E346" s="616"/>
      <c r="F346" s="616"/>
      <c r="G346" s="617"/>
    </row>
    <row r="347" spans="3:7">
      <c r="C347" s="499"/>
      <c r="D347" s="499"/>
      <c r="E347" s="616"/>
      <c r="F347" s="616"/>
      <c r="G347" s="617"/>
    </row>
    <row r="348" spans="3:7">
      <c r="C348" s="499"/>
      <c r="D348" s="499"/>
      <c r="E348" s="616"/>
      <c r="F348" s="616"/>
      <c r="G348" s="617"/>
    </row>
    <row r="349" spans="3:7">
      <c r="C349" s="499"/>
      <c r="D349" s="499"/>
      <c r="E349" s="616"/>
      <c r="F349" s="616"/>
      <c r="G349" s="617"/>
    </row>
    <row r="350" spans="3:7">
      <c r="C350" s="499"/>
      <c r="D350" s="499"/>
      <c r="E350" s="616"/>
      <c r="F350" s="616"/>
      <c r="G350" s="617"/>
    </row>
    <row r="351" spans="3:7">
      <c r="C351" s="499"/>
      <c r="D351" s="499"/>
      <c r="E351" s="616"/>
      <c r="F351" s="616"/>
      <c r="G351" s="617"/>
    </row>
    <row r="352" spans="3:7">
      <c r="C352" s="499"/>
      <c r="D352" s="499"/>
      <c r="E352" s="616"/>
      <c r="F352" s="616"/>
      <c r="G352" s="617"/>
    </row>
    <row r="353" spans="3:7">
      <c r="C353" s="499"/>
      <c r="D353" s="499"/>
      <c r="E353" s="616"/>
      <c r="F353" s="616"/>
      <c r="G353" s="617"/>
    </row>
    <row r="354" spans="3:7">
      <c r="C354" s="499"/>
      <c r="D354" s="499"/>
      <c r="E354" s="616"/>
      <c r="F354" s="616"/>
      <c r="G354" s="617"/>
    </row>
    <row r="355" spans="3:7">
      <c r="C355" s="499"/>
      <c r="D355" s="499"/>
      <c r="E355" s="616"/>
      <c r="F355" s="616"/>
      <c r="G355" s="617"/>
    </row>
    <row r="356" spans="3:7">
      <c r="C356" s="499"/>
      <c r="D356" s="499"/>
      <c r="E356" s="616"/>
      <c r="F356" s="616"/>
      <c r="G356" s="617"/>
    </row>
    <row r="357" spans="3:7">
      <c r="C357" s="499"/>
      <c r="D357" s="499"/>
      <c r="E357" s="616"/>
      <c r="F357" s="616"/>
      <c r="G357" s="617"/>
    </row>
    <row r="358" spans="3:7">
      <c r="C358" s="499"/>
      <c r="D358" s="499"/>
      <c r="E358" s="616"/>
      <c r="F358" s="616"/>
      <c r="G358" s="617"/>
    </row>
    <row r="359" spans="3:7">
      <c r="C359" s="499"/>
      <c r="D359" s="499"/>
      <c r="E359" s="616"/>
      <c r="F359" s="616"/>
      <c r="G359" s="617"/>
    </row>
    <row r="360" spans="3:7">
      <c r="C360" s="499"/>
      <c r="D360" s="499"/>
      <c r="E360" s="616"/>
      <c r="F360" s="616"/>
      <c r="G360" s="617"/>
    </row>
    <row r="361" spans="3:7">
      <c r="C361" s="499"/>
      <c r="D361" s="499"/>
      <c r="E361" s="616"/>
      <c r="F361" s="616"/>
      <c r="G361" s="617"/>
    </row>
    <row r="362" spans="3:7">
      <c r="C362" s="499"/>
      <c r="D362" s="499"/>
      <c r="E362" s="616"/>
      <c r="F362" s="616"/>
      <c r="G362" s="617"/>
    </row>
    <row r="363" spans="3:7">
      <c r="C363" s="499"/>
      <c r="D363" s="499"/>
      <c r="E363" s="616"/>
      <c r="F363" s="616"/>
      <c r="G363" s="617"/>
    </row>
    <row r="364" spans="3:7">
      <c r="C364" s="499"/>
      <c r="D364" s="499"/>
      <c r="E364" s="616"/>
      <c r="F364" s="616"/>
      <c r="G364" s="617"/>
    </row>
    <row r="365" spans="3:7">
      <c r="C365" s="499"/>
      <c r="D365" s="499"/>
      <c r="E365" s="616"/>
      <c r="F365" s="616"/>
      <c r="G365" s="617"/>
    </row>
    <row r="366" spans="3:7">
      <c r="C366" s="499"/>
      <c r="D366" s="499"/>
      <c r="E366" s="616"/>
      <c r="F366" s="616"/>
      <c r="G366" s="617"/>
    </row>
    <row r="367" spans="3:7">
      <c r="C367" s="499"/>
      <c r="D367" s="499"/>
      <c r="E367" s="616"/>
      <c r="F367" s="616"/>
      <c r="G367" s="617"/>
    </row>
    <row r="368" spans="3:7">
      <c r="C368" s="499"/>
      <c r="D368" s="499"/>
      <c r="E368" s="616"/>
      <c r="F368" s="616"/>
      <c r="G368" s="617"/>
    </row>
    <row r="369" spans="3:7">
      <c r="C369" s="499"/>
      <c r="D369" s="499"/>
      <c r="E369" s="616"/>
      <c r="F369" s="616"/>
      <c r="G369" s="617"/>
    </row>
    <row r="370" spans="3:7">
      <c r="C370" s="499"/>
      <c r="D370" s="499"/>
      <c r="E370" s="616"/>
      <c r="F370" s="616"/>
      <c r="G370" s="617"/>
    </row>
    <row r="371" spans="3:7">
      <c r="C371" s="499"/>
      <c r="D371" s="499"/>
      <c r="E371" s="616"/>
      <c r="F371" s="616"/>
      <c r="G371" s="617"/>
    </row>
    <row r="372" spans="3:7">
      <c r="C372" s="499"/>
      <c r="D372" s="499"/>
      <c r="E372" s="616"/>
      <c r="F372" s="616"/>
      <c r="G372" s="617"/>
    </row>
    <row r="373" spans="3:7">
      <c r="C373" s="499"/>
      <c r="D373" s="499"/>
      <c r="E373" s="616"/>
      <c r="F373" s="616"/>
      <c r="G373" s="617"/>
    </row>
    <row r="374" spans="3:7">
      <c r="C374" s="499"/>
      <c r="D374" s="499"/>
      <c r="E374" s="616"/>
      <c r="F374" s="616"/>
      <c r="G374" s="617"/>
    </row>
    <row r="375" spans="3:7">
      <c r="C375" s="499"/>
      <c r="D375" s="499"/>
      <c r="E375" s="616"/>
      <c r="F375" s="616"/>
      <c r="G375" s="617"/>
    </row>
    <row r="376" spans="3:7">
      <c r="C376" s="499"/>
      <c r="D376" s="499"/>
      <c r="E376" s="616"/>
      <c r="F376" s="616"/>
      <c r="G376" s="617"/>
    </row>
    <row r="377" spans="3:7">
      <c r="C377" s="499"/>
      <c r="D377" s="499"/>
      <c r="E377" s="616"/>
      <c r="F377" s="616"/>
      <c r="G377" s="617"/>
    </row>
    <row r="378" spans="3:7">
      <c r="C378" s="499"/>
      <c r="D378" s="499"/>
      <c r="E378" s="616"/>
      <c r="F378" s="616"/>
      <c r="G378" s="617"/>
    </row>
    <row r="379" spans="3:7">
      <c r="C379" s="499"/>
      <c r="D379" s="499"/>
      <c r="E379" s="616"/>
      <c r="F379" s="616"/>
      <c r="G379" s="617"/>
    </row>
    <row r="380" spans="3:7">
      <c r="C380" s="499"/>
      <c r="D380" s="499"/>
      <c r="E380" s="616"/>
      <c r="F380" s="616"/>
      <c r="G380" s="617"/>
    </row>
    <row r="381" spans="3:7">
      <c r="C381" s="499"/>
      <c r="D381" s="499"/>
      <c r="E381" s="616"/>
      <c r="F381" s="616"/>
      <c r="G381" s="617"/>
    </row>
    <row r="382" spans="3:7">
      <c r="C382" s="499"/>
      <c r="D382" s="499"/>
      <c r="E382" s="616"/>
      <c r="F382" s="616"/>
      <c r="G382" s="617"/>
    </row>
    <row r="383" spans="3:7">
      <c r="C383" s="499"/>
      <c r="D383" s="499"/>
      <c r="E383" s="616"/>
      <c r="F383" s="616"/>
      <c r="G383" s="617"/>
    </row>
    <row r="384" spans="3:7">
      <c r="C384" s="499"/>
      <c r="D384" s="499"/>
      <c r="E384" s="616"/>
      <c r="F384" s="616"/>
      <c r="G384" s="617"/>
    </row>
    <row r="385" spans="3:7">
      <c r="C385" s="499"/>
      <c r="D385" s="499"/>
      <c r="E385" s="616"/>
      <c r="F385" s="616"/>
      <c r="G385" s="617"/>
    </row>
    <row r="386" spans="3:7">
      <c r="C386" s="499"/>
      <c r="D386" s="499"/>
      <c r="E386" s="616"/>
      <c r="F386" s="616"/>
      <c r="G386" s="617"/>
    </row>
    <row r="387" spans="3:7">
      <c r="C387" s="499"/>
      <c r="D387" s="499"/>
      <c r="E387" s="616"/>
      <c r="F387" s="616"/>
      <c r="G387" s="617"/>
    </row>
    <row r="388" spans="3:7">
      <c r="C388" s="499"/>
      <c r="D388" s="499"/>
      <c r="E388" s="616"/>
      <c r="F388" s="616"/>
      <c r="G388" s="617"/>
    </row>
    <row r="389" spans="3:7">
      <c r="C389" s="499"/>
      <c r="D389" s="499"/>
      <c r="E389" s="616"/>
      <c r="F389" s="616"/>
      <c r="G389" s="617"/>
    </row>
    <row r="390" spans="3:7">
      <c r="C390" s="499"/>
      <c r="D390" s="499"/>
      <c r="E390" s="616"/>
      <c r="F390" s="616"/>
      <c r="G390" s="617"/>
    </row>
    <row r="391" spans="3:7">
      <c r="C391" s="499"/>
      <c r="D391" s="499"/>
      <c r="E391" s="616"/>
      <c r="F391" s="616"/>
      <c r="G391" s="617"/>
    </row>
    <row r="392" spans="3:7">
      <c r="C392" s="499"/>
      <c r="D392" s="499"/>
      <c r="E392" s="616"/>
      <c r="F392" s="616"/>
      <c r="G392" s="617"/>
    </row>
    <row r="393" spans="3:7">
      <c r="C393" s="499"/>
      <c r="D393" s="499"/>
      <c r="E393" s="616"/>
      <c r="F393" s="616"/>
      <c r="G393" s="617"/>
    </row>
    <row r="394" spans="3:7">
      <c r="C394" s="499"/>
      <c r="D394" s="499"/>
      <c r="E394" s="616"/>
      <c r="F394" s="616"/>
      <c r="G394" s="617"/>
    </row>
    <row r="395" spans="3:7">
      <c r="C395" s="499"/>
      <c r="D395" s="499"/>
      <c r="E395" s="616"/>
      <c r="F395" s="616"/>
      <c r="G395" s="617"/>
    </row>
    <row r="396" spans="3:7">
      <c r="C396" s="499"/>
      <c r="D396" s="499"/>
      <c r="E396" s="616"/>
      <c r="F396" s="616"/>
      <c r="G396" s="617"/>
    </row>
    <row r="397" spans="3:7">
      <c r="C397" s="499"/>
      <c r="D397" s="499"/>
      <c r="E397" s="616"/>
      <c r="F397" s="616"/>
      <c r="G397" s="617"/>
    </row>
    <row r="398" spans="3:7">
      <c r="C398" s="499"/>
      <c r="D398" s="499"/>
      <c r="E398" s="616"/>
      <c r="F398" s="616"/>
      <c r="G398" s="617"/>
    </row>
    <row r="399" spans="3:7">
      <c r="C399" s="499"/>
      <c r="D399" s="499"/>
      <c r="E399" s="616"/>
      <c r="F399" s="616"/>
      <c r="G399" s="617"/>
    </row>
    <row r="400" spans="3:7">
      <c r="C400" s="499"/>
      <c r="D400" s="499"/>
      <c r="E400" s="616"/>
      <c r="F400" s="616"/>
      <c r="G400" s="617"/>
    </row>
    <row r="401" spans="3:7">
      <c r="C401" s="499"/>
      <c r="D401" s="499"/>
      <c r="E401" s="616"/>
      <c r="F401" s="616"/>
      <c r="G401" s="617"/>
    </row>
    <row r="402" spans="3:7">
      <c r="C402" s="499"/>
      <c r="D402" s="499"/>
      <c r="E402" s="616"/>
      <c r="F402" s="616"/>
      <c r="G402" s="617"/>
    </row>
    <row r="403" spans="3:7">
      <c r="C403" s="499"/>
      <c r="D403" s="499"/>
      <c r="E403" s="616"/>
      <c r="F403" s="616"/>
      <c r="G403" s="617"/>
    </row>
    <row r="404" spans="3:7">
      <c r="C404" s="499"/>
      <c r="D404" s="499"/>
      <c r="E404" s="616"/>
      <c r="F404" s="616"/>
      <c r="G404" s="617"/>
    </row>
    <row r="405" spans="3:7">
      <c r="C405" s="499"/>
      <c r="D405" s="499"/>
      <c r="E405" s="616"/>
      <c r="F405" s="616"/>
      <c r="G405" s="617"/>
    </row>
    <row r="406" spans="3:7">
      <c r="C406" s="499"/>
      <c r="D406" s="499"/>
      <c r="E406" s="616"/>
      <c r="F406" s="616"/>
      <c r="G406" s="617"/>
    </row>
    <row r="407" spans="3:7">
      <c r="C407" s="499"/>
      <c r="D407" s="499"/>
      <c r="E407" s="616"/>
      <c r="F407" s="616"/>
      <c r="G407" s="617"/>
    </row>
    <row r="408" spans="3:7">
      <c r="C408" s="499"/>
      <c r="D408" s="499"/>
      <c r="E408" s="616"/>
      <c r="F408" s="616"/>
      <c r="G408" s="617"/>
    </row>
    <row r="409" spans="3:7">
      <c r="C409" s="499"/>
      <c r="D409" s="499"/>
      <c r="E409" s="616"/>
      <c r="F409" s="616"/>
      <c r="G409" s="617"/>
    </row>
    <row r="410" spans="3:7">
      <c r="C410" s="499"/>
      <c r="D410" s="499"/>
      <c r="E410" s="616"/>
      <c r="F410" s="616"/>
      <c r="G410" s="617"/>
    </row>
    <row r="411" spans="3:7">
      <c r="C411" s="499"/>
      <c r="D411" s="499"/>
      <c r="E411" s="616"/>
      <c r="F411" s="616"/>
      <c r="G411" s="617"/>
    </row>
    <row r="412" spans="3:7">
      <c r="C412" s="499"/>
      <c r="D412" s="499"/>
      <c r="E412" s="616"/>
      <c r="F412" s="616"/>
      <c r="G412" s="617"/>
    </row>
    <row r="413" spans="3:7">
      <c r="C413" s="499"/>
      <c r="D413" s="499"/>
      <c r="E413" s="616"/>
      <c r="F413" s="616"/>
      <c r="G413" s="617"/>
    </row>
    <row r="414" spans="3:7">
      <c r="C414" s="499"/>
      <c r="D414" s="499"/>
      <c r="E414" s="616"/>
      <c r="F414" s="616"/>
      <c r="G414" s="617"/>
    </row>
    <row r="415" spans="3:7">
      <c r="C415" s="499"/>
      <c r="D415" s="499"/>
      <c r="E415" s="616"/>
      <c r="F415" s="616"/>
      <c r="G415" s="617"/>
    </row>
    <row r="416" spans="3:7">
      <c r="C416" s="499"/>
      <c r="D416" s="499"/>
      <c r="E416" s="616"/>
      <c r="F416" s="616"/>
      <c r="G416" s="617"/>
    </row>
    <row r="417" spans="3:7">
      <c r="C417" s="499"/>
      <c r="D417" s="499"/>
      <c r="E417" s="616"/>
      <c r="F417" s="616"/>
      <c r="G417" s="617"/>
    </row>
    <row r="418" spans="3:7">
      <c r="C418" s="499"/>
      <c r="D418" s="499"/>
      <c r="E418" s="616"/>
      <c r="F418" s="616"/>
      <c r="G418" s="617"/>
    </row>
    <row r="419" spans="3:7">
      <c r="C419" s="499"/>
      <c r="D419" s="499"/>
      <c r="E419" s="616"/>
      <c r="F419" s="616"/>
      <c r="G419" s="617"/>
    </row>
    <row r="420" spans="3:7">
      <c r="C420" s="499"/>
      <c r="D420" s="499"/>
      <c r="E420" s="616"/>
      <c r="F420" s="616"/>
      <c r="G420" s="617"/>
    </row>
    <row r="421" spans="3:7">
      <c r="C421" s="499"/>
      <c r="D421" s="499"/>
      <c r="E421" s="616"/>
      <c r="F421" s="616"/>
      <c r="G421" s="617"/>
    </row>
    <row r="422" spans="3:7">
      <c r="C422" s="499"/>
      <c r="D422" s="499"/>
      <c r="E422" s="616"/>
      <c r="F422" s="616"/>
      <c r="G422" s="617"/>
    </row>
    <row r="423" spans="3:7">
      <c r="C423" s="499"/>
      <c r="D423" s="499"/>
      <c r="E423" s="616"/>
      <c r="F423" s="616"/>
      <c r="G423" s="617"/>
    </row>
    <row r="424" spans="3:7">
      <c r="C424" s="499"/>
      <c r="D424" s="499"/>
      <c r="E424" s="616"/>
      <c r="F424" s="616"/>
      <c r="G424" s="617"/>
    </row>
    <row r="425" spans="3:7">
      <c r="C425" s="499"/>
      <c r="D425" s="499"/>
      <c r="E425" s="616"/>
      <c r="F425" s="616"/>
      <c r="G425" s="617"/>
    </row>
    <row r="426" spans="3:7">
      <c r="C426" s="499"/>
      <c r="D426" s="499"/>
      <c r="E426" s="616"/>
      <c r="F426" s="616"/>
      <c r="G426" s="617"/>
    </row>
    <row r="427" spans="3:7">
      <c r="C427" s="499"/>
      <c r="D427" s="499"/>
      <c r="E427" s="616"/>
      <c r="F427" s="616"/>
      <c r="G427" s="617"/>
    </row>
    <row r="428" spans="3:7">
      <c r="C428" s="499"/>
      <c r="D428" s="499"/>
      <c r="E428" s="616"/>
      <c r="F428" s="616"/>
      <c r="G428" s="617"/>
    </row>
    <row r="429" spans="3:7">
      <c r="C429" s="499"/>
      <c r="D429" s="499"/>
      <c r="E429" s="616"/>
      <c r="F429" s="616"/>
      <c r="G429" s="617"/>
    </row>
    <row r="430" spans="3:7">
      <c r="C430" s="499"/>
      <c r="D430" s="499"/>
      <c r="E430" s="616"/>
      <c r="F430" s="616"/>
      <c r="G430" s="617"/>
    </row>
    <row r="431" spans="3:7">
      <c r="C431" s="499"/>
      <c r="D431" s="499"/>
      <c r="E431" s="616"/>
      <c r="F431" s="616"/>
      <c r="G431" s="617"/>
    </row>
    <row r="432" spans="3:7">
      <c r="C432" s="499"/>
      <c r="D432" s="499"/>
      <c r="E432" s="616"/>
      <c r="F432" s="616"/>
      <c r="G432" s="617"/>
    </row>
    <row r="433" spans="3:7">
      <c r="C433" s="499"/>
      <c r="D433" s="499"/>
      <c r="E433" s="616"/>
      <c r="F433" s="616"/>
      <c r="G433" s="617"/>
    </row>
    <row r="434" spans="3:7">
      <c r="C434" s="499"/>
      <c r="D434" s="499"/>
      <c r="E434" s="616"/>
      <c r="F434" s="616"/>
      <c r="G434" s="617"/>
    </row>
    <row r="435" spans="3:7">
      <c r="C435" s="499"/>
      <c r="D435" s="499"/>
      <c r="E435" s="616"/>
      <c r="F435" s="616"/>
      <c r="G435" s="617"/>
    </row>
    <row r="436" spans="3:7">
      <c r="C436" s="499"/>
      <c r="D436" s="499"/>
      <c r="E436" s="616"/>
      <c r="F436" s="616"/>
      <c r="G436" s="617"/>
    </row>
    <row r="437" spans="3:7">
      <c r="C437" s="499"/>
      <c r="D437" s="499"/>
      <c r="E437" s="616"/>
      <c r="F437" s="616"/>
      <c r="G437" s="617"/>
    </row>
    <row r="438" spans="3:7">
      <c r="C438" s="499"/>
      <c r="D438" s="499"/>
      <c r="E438" s="616"/>
      <c r="F438" s="616"/>
      <c r="G438" s="617"/>
    </row>
    <row r="439" spans="3:7">
      <c r="C439" s="499"/>
      <c r="D439" s="499"/>
      <c r="E439" s="616"/>
      <c r="F439" s="616"/>
      <c r="G439" s="617"/>
    </row>
    <row r="440" spans="3:7">
      <c r="C440" s="499"/>
      <c r="D440" s="499"/>
      <c r="E440" s="616"/>
      <c r="F440" s="616"/>
      <c r="G440" s="617"/>
    </row>
    <row r="441" spans="3:7">
      <c r="C441" s="499"/>
      <c r="D441" s="499"/>
      <c r="E441" s="616"/>
      <c r="F441" s="616"/>
      <c r="G441" s="617"/>
    </row>
    <row r="442" spans="3:7">
      <c r="C442" s="499"/>
      <c r="D442" s="499"/>
      <c r="E442" s="616"/>
      <c r="F442" s="616"/>
      <c r="G442" s="617"/>
    </row>
    <row r="443" spans="3:7">
      <c r="C443" s="499"/>
      <c r="D443" s="499"/>
      <c r="E443" s="616"/>
      <c r="F443" s="616"/>
      <c r="G443" s="617"/>
    </row>
    <row r="444" spans="3:7">
      <c r="C444" s="499"/>
      <c r="D444" s="499"/>
      <c r="E444" s="616"/>
      <c r="F444" s="616"/>
      <c r="G444" s="617"/>
    </row>
    <row r="445" spans="3:7">
      <c r="C445" s="499"/>
      <c r="D445" s="499"/>
      <c r="E445" s="616"/>
      <c r="F445" s="616"/>
      <c r="G445" s="617"/>
    </row>
    <row r="446" spans="3:7">
      <c r="C446" s="499"/>
      <c r="D446" s="499"/>
      <c r="E446" s="616"/>
      <c r="F446" s="616"/>
      <c r="G446" s="617"/>
    </row>
    <row r="447" spans="3:7">
      <c r="C447" s="499"/>
      <c r="D447" s="499"/>
      <c r="E447" s="616"/>
      <c r="F447" s="616"/>
      <c r="G447" s="617"/>
    </row>
    <row r="448" spans="3:7">
      <c r="C448" s="499"/>
      <c r="D448" s="499"/>
      <c r="E448" s="616"/>
      <c r="F448" s="616"/>
      <c r="G448" s="617"/>
    </row>
    <row r="449" spans="3:7">
      <c r="C449" s="499"/>
      <c r="D449" s="499"/>
      <c r="E449" s="616"/>
      <c r="F449" s="616"/>
      <c r="G449" s="617"/>
    </row>
    <row r="450" spans="3:7">
      <c r="C450" s="499"/>
      <c r="D450" s="499"/>
      <c r="E450" s="616"/>
      <c r="F450" s="616"/>
      <c r="G450" s="617"/>
    </row>
    <row r="451" spans="3:7">
      <c r="C451" s="499"/>
      <c r="D451" s="499"/>
      <c r="E451" s="616"/>
      <c r="F451" s="616"/>
      <c r="G451" s="617"/>
    </row>
    <row r="452" spans="3:7">
      <c r="C452" s="499"/>
      <c r="D452" s="499"/>
      <c r="E452" s="616"/>
      <c r="F452" s="616"/>
      <c r="G452" s="617"/>
    </row>
    <row r="453" spans="3:7">
      <c r="C453" s="499"/>
      <c r="D453" s="499"/>
      <c r="E453" s="616"/>
      <c r="F453" s="616"/>
      <c r="G453" s="617"/>
    </row>
    <row r="454" spans="3:7">
      <c r="C454" s="499"/>
      <c r="D454" s="499"/>
      <c r="E454" s="616"/>
      <c r="F454" s="616"/>
      <c r="G454" s="617"/>
    </row>
    <row r="455" spans="3:7">
      <c r="C455" s="499"/>
      <c r="D455" s="499"/>
      <c r="E455" s="616"/>
      <c r="F455" s="616"/>
      <c r="G455" s="617"/>
    </row>
    <row r="456" spans="3:7">
      <c r="C456" s="499"/>
      <c r="D456" s="499"/>
      <c r="E456" s="616"/>
      <c r="F456" s="616"/>
      <c r="G456" s="617"/>
    </row>
    <row r="457" spans="3:7">
      <c r="C457" s="499"/>
      <c r="D457" s="499"/>
      <c r="E457" s="616"/>
      <c r="F457" s="616"/>
      <c r="G457" s="617"/>
    </row>
    <row r="458" spans="3:7">
      <c r="C458" s="499"/>
      <c r="D458" s="499"/>
      <c r="E458" s="616"/>
      <c r="F458" s="616"/>
      <c r="G458" s="617"/>
    </row>
    <row r="459" spans="3:7">
      <c r="C459" s="499"/>
      <c r="D459" s="499"/>
      <c r="E459" s="616"/>
      <c r="F459" s="616"/>
      <c r="G459" s="617"/>
    </row>
    <row r="460" spans="3:7">
      <c r="C460" s="499"/>
      <c r="D460" s="499"/>
      <c r="E460" s="616"/>
      <c r="F460" s="616"/>
      <c r="G460" s="617"/>
    </row>
    <row r="461" spans="3:7">
      <c r="C461" s="499"/>
      <c r="D461" s="499"/>
      <c r="E461" s="616"/>
      <c r="F461" s="616"/>
      <c r="G461" s="617"/>
    </row>
    <row r="462" spans="3:7">
      <c r="C462" s="499"/>
      <c r="D462" s="499"/>
      <c r="E462" s="616"/>
      <c r="F462" s="616"/>
      <c r="G462" s="617"/>
    </row>
    <row r="463" spans="3:7">
      <c r="C463" s="499"/>
      <c r="D463" s="499"/>
      <c r="E463" s="616"/>
      <c r="F463" s="616"/>
      <c r="G463" s="617"/>
    </row>
    <row r="464" spans="3:7">
      <c r="C464" s="499"/>
      <c r="D464" s="499"/>
      <c r="E464" s="616"/>
      <c r="F464" s="616"/>
      <c r="G464" s="617"/>
    </row>
    <row r="465" spans="3:7">
      <c r="C465" s="499"/>
      <c r="D465" s="499"/>
      <c r="E465" s="616"/>
      <c r="F465" s="616"/>
      <c r="G465" s="617"/>
    </row>
    <row r="466" spans="3:7">
      <c r="C466" s="499"/>
      <c r="D466" s="499"/>
      <c r="E466" s="616"/>
      <c r="F466" s="616"/>
      <c r="G466" s="617"/>
    </row>
    <row r="467" spans="3:7">
      <c r="C467" s="499"/>
      <c r="D467" s="499"/>
      <c r="E467" s="616"/>
      <c r="F467" s="616"/>
      <c r="G467" s="617"/>
    </row>
    <row r="468" spans="3:7">
      <c r="C468" s="499"/>
      <c r="D468" s="499"/>
      <c r="E468" s="616"/>
      <c r="F468" s="616"/>
      <c r="G468" s="617"/>
    </row>
    <row r="469" spans="3:7">
      <c r="C469" s="499"/>
      <c r="D469" s="499"/>
      <c r="E469" s="616"/>
      <c r="F469" s="616"/>
      <c r="G469" s="617"/>
    </row>
    <row r="470" spans="3:7">
      <c r="C470" s="499"/>
      <c r="D470" s="499"/>
      <c r="E470" s="616"/>
      <c r="F470" s="616"/>
      <c r="G470" s="617"/>
    </row>
    <row r="471" spans="3:7">
      <c r="C471" s="499"/>
      <c r="D471" s="499"/>
      <c r="E471" s="616"/>
      <c r="F471" s="616"/>
      <c r="G471" s="617"/>
    </row>
    <row r="472" spans="3:7">
      <c r="C472" s="499"/>
      <c r="D472" s="499"/>
      <c r="E472" s="616"/>
      <c r="F472" s="616"/>
      <c r="G472" s="617"/>
    </row>
    <row r="473" spans="3:7">
      <c r="C473" s="499"/>
      <c r="D473" s="499"/>
      <c r="E473" s="616"/>
      <c r="F473" s="616"/>
      <c r="G473" s="617"/>
    </row>
    <row r="474" spans="3:7">
      <c r="C474" s="499"/>
      <c r="D474" s="499"/>
      <c r="E474" s="616"/>
      <c r="F474" s="616"/>
      <c r="G474" s="617"/>
    </row>
    <row r="475" spans="3:7">
      <c r="C475" s="499"/>
      <c r="D475" s="499"/>
      <c r="E475" s="616"/>
      <c r="F475" s="616"/>
      <c r="G475" s="617"/>
    </row>
    <row r="476" spans="3:7">
      <c r="C476" s="499"/>
      <c r="D476" s="499"/>
      <c r="E476" s="616"/>
      <c r="F476" s="616"/>
      <c r="G476" s="617"/>
    </row>
    <row r="477" spans="3:7">
      <c r="C477" s="499"/>
      <c r="D477" s="499"/>
      <c r="E477" s="616"/>
      <c r="F477" s="616"/>
      <c r="G477" s="617"/>
    </row>
    <row r="478" spans="3:7">
      <c r="C478" s="499"/>
      <c r="D478" s="499"/>
      <c r="E478" s="616"/>
      <c r="F478" s="616"/>
      <c r="G478" s="617"/>
    </row>
    <row r="479" spans="3:7">
      <c r="C479" s="499"/>
      <c r="D479" s="499"/>
      <c r="E479" s="616"/>
      <c r="F479" s="616"/>
      <c r="G479" s="617"/>
    </row>
    <row r="480" spans="3:7">
      <c r="C480" s="499"/>
      <c r="D480" s="499"/>
      <c r="E480" s="616"/>
      <c r="F480" s="616"/>
      <c r="G480" s="617"/>
    </row>
    <row r="481" spans="3:7">
      <c r="C481" s="499"/>
      <c r="D481" s="499"/>
      <c r="E481" s="616"/>
      <c r="F481" s="616"/>
      <c r="G481" s="617"/>
    </row>
    <row r="482" spans="3:7">
      <c r="C482" s="499"/>
      <c r="D482" s="499"/>
      <c r="E482" s="616"/>
      <c r="F482" s="616"/>
      <c r="G482" s="617"/>
    </row>
    <row r="483" spans="3:7">
      <c r="C483" s="499"/>
      <c r="D483" s="499"/>
      <c r="E483" s="616"/>
      <c r="F483" s="616"/>
      <c r="G483" s="617"/>
    </row>
    <row r="484" spans="3:7">
      <c r="C484" s="499"/>
      <c r="D484" s="499"/>
      <c r="E484" s="616"/>
      <c r="F484" s="616"/>
      <c r="G484" s="617"/>
    </row>
    <row r="485" spans="3:7">
      <c r="C485" s="499"/>
      <c r="D485" s="499"/>
      <c r="E485" s="616"/>
      <c r="F485" s="616"/>
      <c r="G485" s="617"/>
    </row>
    <row r="486" spans="3:7">
      <c r="C486" s="499"/>
      <c r="D486" s="499"/>
      <c r="E486" s="616"/>
      <c r="F486" s="616"/>
      <c r="G486" s="617"/>
    </row>
    <row r="487" spans="3:7">
      <c r="C487" s="499"/>
      <c r="D487" s="499"/>
      <c r="E487" s="616"/>
      <c r="F487" s="616"/>
      <c r="G487" s="617"/>
    </row>
    <row r="488" spans="3:7">
      <c r="C488" s="499"/>
      <c r="D488" s="499"/>
      <c r="E488" s="616"/>
      <c r="F488" s="616"/>
      <c r="G488" s="617"/>
    </row>
    <row r="489" spans="3:7">
      <c r="C489" s="499"/>
      <c r="D489" s="499"/>
      <c r="E489" s="616"/>
      <c r="F489" s="616"/>
      <c r="G489" s="617"/>
    </row>
    <row r="490" spans="3:7">
      <c r="C490" s="499"/>
      <c r="D490" s="499"/>
      <c r="E490" s="616"/>
      <c r="F490" s="616"/>
      <c r="G490" s="617"/>
    </row>
    <row r="491" spans="3:7">
      <c r="C491" s="499"/>
      <c r="D491" s="499"/>
      <c r="E491" s="616"/>
      <c r="F491" s="616"/>
      <c r="G491" s="617"/>
    </row>
    <row r="492" spans="3:7">
      <c r="C492" s="499"/>
      <c r="D492" s="499"/>
      <c r="E492" s="616"/>
      <c r="F492" s="616"/>
      <c r="G492" s="617"/>
    </row>
    <row r="493" spans="3:7">
      <c r="C493" s="499"/>
      <c r="D493" s="499"/>
      <c r="E493" s="616"/>
      <c r="F493" s="616"/>
      <c r="G493" s="617"/>
    </row>
    <row r="494" spans="3:7">
      <c r="C494" s="499"/>
      <c r="D494" s="499"/>
      <c r="E494" s="616"/>
      <c r="F494" s="616"/>
      <c r="G494" s="617"/>
    </row>
    <row r="495" spans="3:7">
      <c r="C495" s="499"/>
      <c r="D495" s="499"/>
      <c r="E495" s="616"/>
      <c r="F495" s="616"/>
      <c r="G495" s="617"/>
    </row>
    <row r="496" spans="3:7">
      <c r="C496" s="499"/>
      <c r="D496" s="499"/>
      <c r="E496" s="616"/>
      <c r="F496" s="616"/>
      <c r="G496" s="617"/>
    </row>
    <row r="497" spans="3:7">
      <c r="C497" s="499"/>
      <c r="D497" s="499"/>
      <c r="E497" s="616"/>
      <c r="F497" s="616"/>
      <c r="G497" s="617"/>
    </row>
    <row r="498" spans="3:7">
      <c r="C498" s="499"/>
      <c r="D498" s="499"/>
      <c r="E498" s="616"/>
      <c r="F498" s="616"/>
      <c r="G498" s="617"/>
    </row>
    <row r="499" spans="3:7">
      <c r="C499" s="499"/>
      <c r="D499" s="499"/>
      <c r="E499" s="616"/>
      <c r="F499" s="616"/>
      <c r="G499" s="617"/>
    </row>
    <row r="500" spans="3:7">
      <c r="C500" s="499"/>
      <c r="D500" s="499"/>
      <c r="E500" s="616"/>
      <c r="F500" s="616"/>
      <c r="G500" s="617"/>
    </row>
    <row r="501" spans="3:7">
      <c r="C501" s="499"/>
      <c r="D501" s="499"/>
      <c r="E501" s="616"/>
      <c r="F501" s="616"/>
      <c r="G501" s="617"/>
    </row>
    <row r="502" spans="3:7">
      <c r="C502" s="499"/>
      <c r="D502" s="499"/>
      <c r="E502" s="616"/>
      <c r="F502" s="616"/>
      <c r="G502" s="617"/>
    </row>
    <row r="503" spans="3:7">
      <c r="C503" s="499"/>
      <c r="D503" s="499"/>
      <c r="E503" s="616"/>
      <c r="F503" s="616"/>
      <c r="G503" s="617"/>
    </row>
    <row r="504" spans="3:7">
      <c r="C504" s="499"/>
      <c r="D504" s="499"/>
      <c r="E504" s="616"/>
      <c r="F504" s="616"/>
      <c r="G504" s="617"/>
    </row>
    <row r="505" spans="3:7">
      <c r="C505" s="499"/>
      <c r="D505" s="499"/>
      <c r="E505" s="616"/>
      <c r="F505" s="616"/>
      <c r="G505" s="617"/>
    </row>
    <row r="506" spans="3:7">
      <c r="C506" s="499"/>
      <c r="D506" s="499"/>
      <c r="E506" s="616"/>
      <c r="F506" s="616"/>
      <c r="G506" s="617"/>
    </row>
    <row r="507" spans="3:7">
      <c r="C507" s="499"/>
      <c r="D507" s="499"/>
      <c r="E507" s="616"/>
      <c r="F507" s="616"/>
      <c r="G507" s="617"/>
    </row>
    <row r="508" spans="3:7">
      <c r="C508" s="499"/>
      <c r="D508" s="499"/>
      <c r="E508" s="616"/>
      <c r="F508" s="616"/>
      <c r="G508" s="617"/>
    </row>
    <row r="509" spans="3:7">
      <c r="C509" s="499"/>
      <c r="D509" s="499"/>
      <c r="E509" s="616"/>
      <c r="F509" s="616"/>
      <c r="G509" s="617"/>
    </row>
    <row r="510" spans="3:7">
      <c r="C510" s="499"/>
      <c r="D510" s="499"/>
      <c r="E510" s="616"/>
      <c r="F510" s="616"/>
      <c r="G510" s="617"/>
    </row>
    <row r="511" spans="3:7">
      <c r="C511" s="499"/>
      <c r="D511" s="499"/>
      <c r="E511" s="616"/>
      <c r="F511" s="616"/>
      <c r="G511" s="617"/>
    </row>
    <row r="512" spans="3:7">
      <c r="C512" s="499"/>
      <c r="D512" s="499"/>
      <c r="E512" s="616"/>
      <c r="F512" s="616"/>
      <c r="G512" s="617"/>
    </row>
    <row r="513" spans="3:7">
      <c r="C513" s="499"/>
      <c r="D513" s="499"/>
      <c r="E513" s="616"/>
      <c r="F513" s="616"/>
      <c r="G513" s="617"/>
    </row>
    <row r="514" spans="3:7">
      <c r="C514" s="499"/>
      <c r="D514" s="499"/>
      <c r="E514" s="616"/>
      <c r="F514" s="616"/>
      <c r="G514" s="617"/>
    </row>
    <row r="515" spans="3:7">
      <c r="C515" s="499"/>
      <c r="D515" s="499"/>
      <c r="E515" s="616"/>
      <c r="F515" s="616"/>
      <c r="G515" s="617"/>
    </row>
    <row r="516" spans="3:7">
      <c r="C516" s="499"/>
      <c r="D516" s="499"/>
      <c r="E516" s="616"/>
      <c r="F516" s="616"/>
      <c r="G516" s="617"/>
    </row>
    <row r="517" spans="3:7">
      <c r="C517" s="499"/>
      <c r="D517" s="499"/>
      <c r="E517" s="616"/>
      <c r="F517" s="616"/>
      <c r="G517" s="617"/>
    </row>
    <row r="518" spans="3:7">
      <c r="C518" s="499"/>
      <c r="D518" s="499"/>
      <c r="E518" s="616"/>
      <c r="F518" s="616"/>
      <c r="G518" s="617"/>
    </row>
    <row r="519" spans="3:7">
      <c r="C519" s="499"/>
      <c r="D519" s="499"/>
      <c r="E519" s="616"/>
      <c r="F519" s="616"/>
      <c r="G519" s="617"/>
    </row>
    <row r="520" spans="3:7">
      <c r="C520" s="499"/>
      <c r="D520" s="499"/>
      <c r="E520" s="616"/>
      <c r="F520" s="616"/>
      <c r="G520" s="617"/>
    </row>
    <row r="521" spans="3:7">
      <c r="C521" s="499"/>
      <c r="D521" s="499"/>
      <c r="E521" s="616"/>
      <c r="F521" s="616"/>
      <c r="G521" s="617"/>
    </row>
    <row r="522" spans="3:7">
      <c r="C522" s="499"/>
      <c r="D522" s="499"/>
      <c r="E522" s="616"/>
      <c r="F522" s="616"/>
      <c r="G522" s="617"/>
    </row>
    <row r="523" spans="3:7">
      <c r="C523" s="499"/>
      <c r="D523" s="499"/>
      <c r="E523" s="616"/>
      <c r="F523" s="616"/>
      <c r="G523" s="617"/>
    </row>
    <row r="524" spans="3:7">
      <c r="C524" s="499"/>
      <c r="D524" s="499"/>
      <c r="E524" s="616"/>
      <c r="F524" s="616"/>
      <c r="G524" s="617"/>
    </row>
    <row r="525" spans="3:7">
      <c r="C525" s="499"/>
      <c r="D525" s="499"/>
      <c r="E525" s="616"/>
      <c r="F525" s="616"/>
      <c r="G525" s="617"/>
    </row>
    <row r="526" spans="3:7">
      <c r="C526" s="499"/>
      <c r="D526" s="499"/>
      <c r="E526" s="616"/>
      <c r="F526" s="616"/>
      <c r="G526" s="617"/>
    </row>
    <row r="527" spans="3:7">
      <c r="C527" s="499"/>
      <c r="D527" s="499"/>
      <c r="E527" s="616"/>
      <c r="F527" s="616"/>
      <c r="G527" s="617"/>
    </row>
    <row r="528" spans="3:7">
      <c r="C528" s="499"/>
      <c r="D528" s="499"/>
      <c r="E528" s="616"/>
      <c r="F528" s="616"/>
      <c r="G528" s="617"/>
    </row>
    <row r="529" spans="3:7">
      <c r="C529" s="499"/>
      <c r="D529" s="499"/>
      <c r="E529" s="616"/>
      <c r="F529" s="616"/>
      <c r="G529" s="617"/>
    </row>
    <row r="530" spans="3:7">
      <c r="C530" s="499"/>
      <c r="D530" s="499"/>
      <c r="E530" s="616"/>
      <c r="F530" s="616"/>
      <c r="G530" s="617"/>
    </row>
    <row r="531" spans="3:7">
      <c r="C531" s="499"/>
      <c r="D531" s="499"/>
      <c r="E531" s="616"/>
      <c r="F531" s="616"/>
      <c r="G531" s="617"/>
    </row>
    <row r="532" spans="3:7">
      <c r="C532" s="499"/>
      <c r="D532" s="499"/>
      <c r="E532" s="616"/>
      <c r="F532" s="616"/>
      <c r="G532" s="617"/>
    </row>
    <row r="533" spans="3:7">
      <c r="C533" s="499"/>
      <c r="D533" s="499"/>
      <c r="E533" s="616"/>
      <c r="F533" s="616"/>
      <c r="G533" s="617"/>
    </row>
    <row r="534" spans="3:7">
      <c r="C534" s="499"/>
      <c r="D534" s="499"/>
      <c r="E534" s="616"/>
      <c r="F534" s="616"/>
      <c r="G534" s="617"/>
    </row>
    <row r="535" spans="3:7">
      <c r="C535" s="499"/>
      <c r="D535" s="499"/>
      <c r="E535" s="616"/>
      <c r="F535" s="616"/>
      <c r="G535" s="617"/>
    </row>
    <row r="536" spans="3:7">
      <c r="C536" s="499"/>
      <c r="D536" s="499"/>
      <c r="E536" s="616"/>
      <c r="F536" s="616"/>
      <c r="G536" s="617"/>
    </row>
    <row r="537" spans="3:7">
      <c r="C537" s="499"/>
      <c r="D537" s="499"/>
      <c r="E537" s="616"/>
      <c r="F537" s="616"/>
      <c r="G537" s="617"/>
    </row>
    <row r="538" spans="3:7">
      <c r="C538" s="499"/>
      <c r="D538" s="499"/>
      <c r="E538" s="616"/>
      <c r="F538" s="616"/>
      <c r="G538" s="617"/>
    </row>
    <row r="539" spans="3:7">
      <c r="C539" s="499"/>
      <c r="D539" s="499"/>
      <c r="E539" s="616"/>
      <c r="F539" s="616"/>
      <c r="G539" s="617"/>
    </row>
    <row r="540" spans="3:7">
      <c r="C540" s="499"/>
      <c r="D540" s="499"/>
      <c r="E540" s="616"/>
      <c r="F540" s="616"/>
      <c r="G540" s="617"/>
    </row>
    <row r="541" spans="3:7">
      <c r="C541" s="499"/>
      <c r="D541" s="499"/>
      <c r="E541" s="616"/>
      <c r="F541" s="616"/>
      <c r="G541" s="617"/>
    </row>
    <row r="542" spans="3:7">
      <c r="C542" s="499"/>
      <c r="D542" s="499"/>
      <c r="E542" s="616"/>
      <c r="F542" s="616"/>
      <c r="G542" s="617"/>
    </row>
    <row r="543" spans="3:7">
      <c r="C543" s="499"/>
      <c r="D543" s="499"/>
      <c r="E543" s="616"/>
      <c r="F543" s="616"/>
      <c r="G543" s="617"/>
    </row>
    <row r="544" spans="3:7">
      <c r="C544" s="499"/>
      <c r="D544" s="499"/>
      <c r="E544" s="616"/>
      <c r="F544" s="616"/>
      <c r="G544" s="617"/>
    </row>
    <row r="545" spans="3:7">
      <c r="C545" s="499"/>
      <c r="D545" s="499"/>
      <c r="E545" s="616"/>
      <c r="F545" s="616"/>
      <c r="G545" s="617"/>
    </row>
    <row r="546" spans="3:7">
      <c r="C546" s="499"/>
      <c r="D546" s="499"/>
      <c r="E546" s="616"/>
      <c r="F546" s="616"/>
      <c r="G546" s="617"/>
    </row>
    <row r="547" spans="3:7">
      <c r="C547" s="499"/>
      <c r="D547" s="499"/>
      <c r="E547" s="616"/>
      <c r="F547" s="616"/>
      <c r="G547" s="617"/>
    </row>
    <row r="548" spans="3:7">
      <c r="C548" s="499"/>
      <c r="D548" s="499"/>
      <c r="E548" s="616"/>
      <c r="F548" s="616"/>
      <c r="G548" s="617"/>
    </row>
    <row r="549" spans="3:7">
      <c r="C549" s="499"/>
      <c r="D549" s="499"/>
      <c r="E549" s="616"/>
      <c r="F549" s="616"/>
      <c r="G549" s="617"/>
    </row>
    <row r="550" spans="3:7">
      <c r="C550" s="499"/>
      <c r="D550" s="499"/>
      <c r="E550" s="616"/>
      <c r="F550" s="616"/>
      <c r="G550" s="617"/>
    </row>
    <row r="551" spans="3:7">
      <c r="C551" s="499"/>
      <c r="D551" s="499"/>
      <c r="E551" s="616"/>
      <c r="F551" s="616"/>
      <c r="G551" s="617"/>
    </row>
    <row r="552" spans="3:7">
      <c r="C552" s="499"/>
      <c r="D552" s="499"/>
      <c r="E552" s="616"/>
      <c r="F552" s="616"/>
      <c r="G552" s="617"/>
    </row>
    <row r="553" spans="3:7">
      <c r="C553" s="499"/>
      <c r="D553" s="499"/>
      <c r="E553" s="616"/>
      <c r="F553" s="616"/>
      <c r="G553" s="617"/>
    </row>
    <row r="554" spans="3:7">
      <c r="C554" s="499"/>
      <c r="D554" s="499"/>
      <c r="E554" s="616"/>
      <c r="F554" s="616"/>
      <c r="G554" s="617"/>
    </row>
    <row r="555" spans="3:7">
      <c r="C555" s="499"/>
      <c r="D555" s="499"/>
      <c r="E555" s="616"/>
      <c r="F555" s="616"/>
      <c r="G555" s="617"/>
    </row>
    <row r="556" spans="3:7">
      <c r="C556" s="499"/>
      <c r="D556" s="499"/>
      <c r="E556" s="616"/>
      <c r="F556" s="616"/>
      <c r="G556" s="617"/>
    </row>
    <row r="557" spans="3:7">
      <c r="C557" s="499"/>
      <c r="D557" s="499"/>
      <c r="E557" s="616"/>
      <c r="F557" s="616"/>
      <c r="G557" s="617"/>
    </row>
    <row r="558" spans="3:7">
      <c r="C558" s="499"/>
      <c r="D558" s="499"/>
      <c r="E558" s="616"/>
      <c r="F558" s="616"/>
      <c r="G558" s="617"/>
    </row>
    <row r="559" spans="3:7">
      <c r="C559" s="499"/>
      <c r="D559" s="499"/>
      <c r="E559" s="616"/>
      <c r="F559" s="616"/>
      <c r="G559" s="617"/>
    </row>
    <row r="560" spans="3:7">
      <c r="C560" s="499"/>
      <c r="D560" s="499"/>
      <c r="E560" s="616"/>
      <c r="F560" s="616"/>
      <c r="G560" s="617"/>
    </row>
    <row r="561" spans="3:7">
      <c r="C561" s="499"/>
      <c r="D561" s="499"/>
      <c r="E561" s="616"/>
      <c r="F561" s="616"/>
      <c r="G561" s="617"/>
    </row>
    <row r="562" spans="3:7">
      <c r="C562" s="499"/>
      <c r="D562" s="499"/>
      <c r="E562" s="616"/>
      <c r="F562" s="616"/>
      <c r="G562" s="617"/>
    </row>
    <row r="563" spans="3:7">
      <c r="C563" s="499"/>
      <c r="D563" s="499"/>
      <c r="E563" s="616"/>
      <c r="F563" s="616"/>
      <c r="G563" s="617"/>
    </row>
    <row r="564" spans="3:7">
      <c r="C564" s="499"/>
      <c r="D564" s="499"/>
      <c r="E564" s="616"/>
      <c r="F564" s="616"/>
      <c r="G564" s="617"/>
    </row>
    <row r="565" spans="3:7">
      <c r="C565" s="499"/>
      <c r="D565" s="499"/>
      <c r="E565" s="616"/>
      <c r="F565" s="616"/>
      <c r="G565" s="617"/>
    </row>
    <row r="566" spans="3:7">
      <c r="C566" s="499"/>
      <c r="D566" s="499"/>
      <c r="E566" s="616"/>
      <c r="F566" s="616"/>
      <c r="G566" s="617"/>
    </row>
    <row r="567" spans="3:7">
      <c r="C567" s="499"/>
      <c r="D567" s="499"/>
      <c r="E567" s="616"/>
      <c r="F567" s="616"/>
      <c r="G567" s="617"/>
    </row>
    <row r="568" spans="3:7">
      <c r="C568" s="499"/>
      <c r="D568" s="499"/>
      <c r="E568" s="616"/>
      <c r="F568" s="616"/>
      <c r="G568" s="617"/>
    </row>
    <row r="569" spans="3:7">
      <c r="C569" s="499"/>
      <c r="D569" s="499"/>
      <c r="E569" s="616"/>
      <c r="F569" s="616"/>
      <c r="G569" s="617"/>
    </row>
    <row r="570" spans="3:7">
      <c r="C570" s="499"/>
      <c r="D570" s="499"/>
      <c r="E570" s="616"/>
      <c r="F570" s="616"/>
      <c r="G570" s="617"/>
    </row>
    <row r="571" spans="3:7">
      <c r="C571" s="499"/>
      <c r="D571" s="499"/>
      <c r="E571" s="616"/>
      <c r="F571" s="616"/>
      <c r="G571" s="617"/>
    </row>
    <row r="572" spans="3:7">
      <c r="C572" s="499"/>
      <c r="D572" s="499"/>
      <c r="E572" s="616"/>
      <c r="F572" s="616"/>
      <c r="G572" s="617"/>
    </row>
    <row r="573" spans="3:7">
      <c r="C573" s="499"/>
      <c r="D573" s="499"/>
      <c r="E573" s="616"/>
      <c r="F573" s="616"/>
      <c r="G573" s="617"/>
    </row>
    <row r="574" spans="3:7">
      <c r="C574" s="499"/>
      <c r="D574" s="499"/>
      <c r="E574" s="616"/>
      <c r="F574" s="616"/>
      <c r="G574" s="617"/>
    </row>
    <row r="575" spans="3:7">
      <c r="C575" s="499"/>
      <c r="D575" s="499"/>
      <c r="E575" s="616"/>
      <c r="F575" s="616"/>
      <c r="G575" s="617"/>
    </row>
    <row r="576" spans="3:7">
      <c r="C576" s="499"/>
      <c r="D576" s="499"/>
      <c r="E576" s="616"/>
      <c r="F576" s="616"/>
      <c r="G576" s="617"/>
    </row>
    <row r="577" spans="3:7">
      <c r="C577" s="499"/>
      <c r="D577" s="499"/>
      <c r="E577" s="616"/>
      <c r="F577" s="616"/>
      <c r="G577" s="617"/>
    </row>
    <row r="578" spans="3:7">
      <c r="C578" s="499"/>
      <c r="D578" s="499"/>
      <c r="E578" s="616"/>
      <c r="F578" s="616"/>
      <c r="G578" s="617"/>
    </row>
    <row r="579" spans="3:7">
      <c r="C579" s="499"/>
      <c r="D579" s="499"/>
      <c r="E579" s="616"/>
      <c r="F579" s="616"/>
      <c r="G579" s="617"/>
    </row>
    <row r="580" spans="3:7">
      <c r="C580" s="499"/>
      <c r="D580" s="499"/>
      <c r="E580" s="616"/>
      <c r="F580" s="616"/>
      <c r="G580" s="617"/>
    </row>
    <row r="581" spans="3:7">
      <c r="C581" s="499"/>
      <c r="D581" s="499"/>
      <c r="E581" s="616"/>
      <c r="F581" s="616"/>
      <c r="G581" s="617"/>
    </row>
    <row r="582" spans="3:7">
      <c r="C582" s="499"/>
      <c r="D582" s="499"/>
      <c r="E582" s="616"/>
      <c r="F582" s="616"/>
      <c r="G582" s="617"/>
    </row>
    <row r="583" spans="3:7">
      <c r="C583" s="499"/>
      <c r="D583" s="499"/>
      <c r="E583" s="616"/>
      <c r="F583" s="616"/>
      <c r="G583" s="617"/>
    </row>
    <row r="584" spans="3:7">
      <c r="C584" s="499"/>
      <c r="D584" s="499"/>
      <c r="E584" s="616"/>
      <c r="F584" s="616"/>
      <c r="G584" s="617"/>
    </row>
    <row r="585" spans="3:7">
      <c r="C585" s="499"/>
      <c r="D585" s="499"/>
      <c r="E585" s="616"/>
      <c r="F585" s="616"/>
      <c r="G585" s="617"/>
    </row>
    <row r="586" spans="3:7">
      <c r="C586" s="499"/>
      <c r="D586" s="499"/>
      <c r="E586" s="616"/>
      <c r="F586" s="616"/>
      <c r="G586" s="617"/>
    </row>
    <row r="587" spans="3:7">
      <c r="C587" s="499"/>
      <c r="D587" s="499"/>
      <c r="E587" s="616"/>
      <c r="F587" s="616"/>
      <c r="G587" s="617"/>
    </row>
    <row r="588" spans="3:7">
      <c r="C588" s="499"/>
      <c r="D588" s="499"/>
      <c r="E588" s="616"/>
      <c r="F588" s="616"/>
      <c r="G588" s="617"/>
    </row>
    <row r="589" spans="3:7">
      <c r="C589" s="499"/>
      <c r="D589" s="499"/>
      <c r="E589" s="616"/>
      <c r="F589" s="616"/>
      <c r="G589" s="617"/>
    </row>
    <row r="590" spans="3:7">
      <c r="C590" s="499"/>
      <c r="D590" s="499"/>
      <c r="E590" s="616"/>
      <c r="F590" s="616"/>
      <c r="G590" s="617"/>
    </row>
    <row r="591" spans="3:7">
      <c r="C591" s="499"/>
      <c r="D591" s="499"/>
      <c r="E591" s="616"/>
      <c r="F591" s="616"/>
      <c r="G591" s="617"/>
    </row>
    <row r="592" spans="3:7">
      <c r="C592" s="499"/>
      <c r="D592" s="499"/>
      <c r="E592" s="616"/>
      <c r="F592" s="616"/>
      <c r="G592" s="617"/>
    </row>
    <row r="593" spans="3:7">
      <c r="C593" s="499"/>
      <c r="D593" s="499"/>
      <c r="E593" s="616"/>
      <c r="F593" s="616"/>
      <c r="G593" s="617"/>
    </row>
    <row r="594" spans="3:7">
      <c r="C594" s="499"/>
      <c r="D594" s="499"/>
      <c r="E594" s="616"/>
      <c r="F594" s="616"/>
      <c r="G594" s="617"/>
    </row>
    <row r="595" spans="3:7">
      <c r="C595" s="499"/>
      <c r="D595" s="499"/>
      <c r="E595" s="616"/>
      <c r="F595" s="616"/>
      <c r="G595" s="617"/>
    </row>
    <row r="596" spans="3:7">
      <c r="C596" s="499"/>
      <c r="D596" s="499"/>
      <c r="E596" s="616"/>
      <c r="F596" s="616"/>
      <c r="G596" s="617"/>
    </row>
    <row r="597" spans="3:7">
      <c r="C597" s="499"/>
      <c r="D597" s="499"/>
      <c r="E597" s="616"/>
      <c r="F597" s="616"/>
      <c r="G597" s="617"/>
    </row>
    <row r="598" spans="3:7">
      <c r="C598" s="499"/>
      <c r="D598" s="499"/>
      <c r="E598" s="616"/>
      <c r="F598" s="616"/>
      <c r="G598" s="617"/>
    </row>
    <row r="599" spans="3:7">
      <c r="C599" s="499"/>
      <c r="D599" s="499"/>
      <c r="E599" s="616"/>
      <c r="F599" s="616"/>
      <c r="G599" s="617"/>
    </row>
    <row r="600" spans="3:7">
      <c r="C600" s="499"/>
      <c r="D600" s="499"/>
      <c r="E600" s="616"/>
      <c r="F600" s="616"/>
      <c r="G600" s="617"/>
    </row>
    <row r="601" spans="3:7">
      <c r="C601" s="499"/>
      <c r="D601" s="499"/>
      <c r="E601" s="616"/>
      <c r="F601" s="616"/>
      <c r="G601" s="617"/>
    </row>
    <row r="602" spans="3:7">
      <c r="C602" s="499"/>
      <c r="D602" s="499"/>
      <c r="E602" s="616"/>
      <c r="F602" s="616"/>
      <c r="G602" s="617"/>
    </row>
    <row r="603" spans="3:7">
      <c r="C603" s="499"/>
      <c r="D603" s="499"/>
      <c r="E603" s="616"/>
      <c r="F603" s="616"/>
      <c r="G603" s="617"/>
    </row>
    <row r="604" spans="3:7">
      <c r="C604" s="499"/>
      <c r="D604" s="499"/>
      <c r="E604" s="616"/>
      <c r="F604" s="616"/>
      <c r="G604" s="617"/>
    </row>
    <row r="605" spans="3:7">
      <c r="C605" s="499"/>
      <c r="D605" s="499"/>
      <c r="E605" s="616"/>
      <c r="F605" s="616"/>
      <c r="G605" s="617"/>
    </row>
    <row r="606" spans="3:7">
      <c r="C606" s="499"/>
      <c r="D606" s="499"/>
      <c r="E606" s="616"/>
      <c r="F606" s="616"/>
      <c r="G606" s="617"/>
    </row>
    <row r="607" spans="3:7">
      <c r="C607" s="499"/>
      <c r="D607" s="499"/>
      <c r="E607" s="616"/>
      <c r="F607" s="616"/>
      <c r="G607" s="617"/>
    </row>
    <row r="608" spans="3:7">
      <c r="C608" s="499"/>
      <c r="D608" s="499"/>
      <c r="E608" s="616"/>
      <c r="F608" s="616"/>
      <c r="G608" s="617"/>
    </row>
    <row r="609" spans="3:7">
      <c r="C609" s="499"/>
      <c r="D609" s="499"/>
      <c r="E609" s="616"/>
      <c r="F609" s="616"/>
      <c r="G609" s="617"/>
    </row>
    <row r="610" spans="3:7">
      <c r="C610" s="499"/>
      <c r="D610" s="499"/>
      <c r="E610" s="616"/>
      <c r="F610" s="616"/>
      <c r="G610" s="617"/>
    </row>
    <row r="611" spans="3:7">
      <c r="C611" s="499"/>
      <c r="D611" s="499"/>
      <c r="E611" s="616"/>
      <c r="F611" s="616"/>
      <c r="G611" s="617"/>
    </row>
    <row r="612" spans="3:7">
      <c r="C612" s="499"/>
      <c r="D612" s="499"/>
      <c r="E612" s="616"/>
      <c r="F612" s="616"/>
      <c r="G612" s="617"/>
    </row>
    <row r="613" spans="3:7">
      <c r="C613" s="499"/>
      <c r="D613" s="499"/>
      <c r="E613" s="616"/>
      <c r="F613" s="616"/>
      <c r="G613" s="617"/>
    </row>
    <row r="614" spans="3:7">
      <c r="C614" s="499"/>
      <c r="D614" s="499"/>
      <c r="E614" s="616"/>
      <c r="F614" s="616"/>
      <c r="G614" s="617"/>
    </row>
    <row r="615" spans="3:7">
      <c r="C615" s="499"/>
      <c r="D615" s="499"/>
      <c r="E615" s="616"/>
      <c r="F615" s="616"/>
      <c r="G615" s="617"/>
    </row>
    <row r="616" spans="3:7">
      <c r="C616" s="499"/>
      <c r="D616" s="499"/>
      <c r="E616" s="616"/>
      <c r="F616" s="616"/>
      <c r="G616" s="617"/>
    </row>
    <row r="617" spans="3:7">
      <c r="C617" s="499"/>
      <c r="D617" s="499"/>
      <c r="E617" s="616"/>
      <c r="F617" s="616"/>
      <c r="G617" s="617"/>
    </row>
    <row r="618" spans="3:7">
      <c r="C618" s="499"/>
      <c r="D618" s="499"/>
      <c r="E618" s="616"/>
      <c r="F618" s="616"/>
      <c r="G618" s="617"/>
    </row>
    <row r="619" spans="3:7">
      <c r="C619" s="499"/>
      <c r="D619" s="499"/>
      <c r="E619" s="616"/>
      <c r="F619" s="616"/>
      <c r="G619" s="617"/>
    </row>
    <row r="620" spans="3:7">
      <c r="C620" s="499"/>
      <c r="D620" s="499"/>
      <c r="E620" s="616"/>
      <c r="F620" s="616"/>
      <c r="G620" s="617"/>
    </row>
    <row r="621" spans="3:7">
      <c r="C621" s="499"/>
      <c r="D621" s="499"/>
      <c r="E621" s="616"/>
      <c r="F621" s="616"/>
      <c r="G621" s="617"/>
    </row>
    <row r="622" spans="3:7">
      <c r="C622" s="499"/>
      <c r="D622" s="499"/>
      <c r="E622" s="616"/>
      <c r="F622" s="616"/>
      <c r="G622" s="617"/>
    </row>
    <row r="623" spans="3:7">
      <c r="C623" s="499"/>
      <c r="D623" s="499"/>
      <c r="E623" s="616"/>
      <c r="F623" s="616"/>
      <c r="G623" s="617"/>
    </row>
    <row r="624" spans="3:7">
      <c r="C624" s="499"/>
      <c r="D624" s="499"/>
      <c r="E624" s="616"/>
      <c r="F624" s="616"/>
      <c r="G624" s="617"/>
    </row>
    <row r="625" spans="3:7">
      <c r="C625" s="499"/>
      <c r="D625" s="499"/>
      <c r="E625" s="616"/>
      <c r="F625" s="616"/>
      <c r="G625" s="617"/>
    </row>
    <row r="626" spans="3:7">
      <c r="C626" s="499"/>
      <c r="D626" s="499"/>
      <c r="E626" s="616"/>
      <c r="F626" s="616"/>
      <c r="G626" s="617"/>
    </row>
    <row r="627" spans="3:7">
      <c r="C627" s="499"/>
      <c r="D627" s="499"/>
      <c r="E627" s="616"/>
      <c r="F627" s="616"/>
      <c r="G627" s="617"/>
    </row>
    <row r="628" spans="3:7">
      <c r="C628" s="499"/>
      <c r="D628" s="499"/>
      <c r="E628" s="616"/>
      <c r="F628" s="616"/>
      <c r="G628" s="617"/>
    </row>
    <row r="629" spans="3:7">
      <c r="C629" s="499"/>
      <c r="D629" s="499"/>
      <c r="E629" s="616"/>
      <c r="F629" s="616"/>
      <c r="G629" s="617"/>
    </row>
    <row r="630" spans="3:7">
      <c r="C630" s="499"/>
      <c r="D630" s="499"/>
      <c r="E630" s="616"/>
      <c r="F630" s="616"/>
      <c r="G630" s="617"/>
    </row>
    <row r="631" spans="3:7">
      <c r="C631" s="499"/>
      <c r="D631" s="499"/>
      <c r="E631" s="616"/>
      <c r="F631" s="616"/>
      <c r="G631" s="617"/>
    </row>
    <row r="632" spans="3:7">
      <c r="C632" s="499"/>
      <c r="D632" s="499"/>
      <c r="E632" s="616"/>
      <c r="F632" s="616"/>
      <c r="G632" s="617"/>
    </row>
    <row r="633" spans="3:7">
      <c r="C633" s="499"/>
      <c r="D633" s="499"/>
      <c r="E633" s="616"/>
      <c r="F633" s="616"/>
      <c r="G633" s="617"/>
    </row>
    <row r="634" spans="3:7">
      <c r="C634" s="499"/>
      <c r="D634" s="499"/>
      <c r="E634" s="616"/>
      <c r="F634" s="616"/>
      <c r="G634" s="617"/>
    </row>
    <row r="635" spans="3:7">
      <c r="C635" s="499"/>
      <c r="D635" s="499"/>
      <c r="E635" s="616"/>
      <c r="F635" s="616"/>
      <c r="G635" s="617"/>
    </row>
    <row r="636" spans="3:7">
      <c r="C636" s="499"/>
      <c r="D636" s="499"/>
      <c r="E636" s="616"/>
      <c r="F636" s="616"/>
      <c r="G636" s="617"/>
    </row>
    <row r="637" spans="3:7">
      <c r="C637" s="499"/>
      <c r="D637" s="499"/>
      <c r="E637" s="616"/>
      <c r="F637" s="616"/>
      <c r="G637" s="617"/>
    </row>
    <row r="638" spans="3:7">
      <c r="C638" s="499"/>
      <c r="D638" s="499"/>
      <c r="E638" s="616"/>
      <c r="F638" s="616"/>
      <c r="G638" s="617"/>
    </row>
    <row r="639" spans="3:7">
      <c r="C639" s="499"/>
      <c r="D639" s="499"/>
      <c r="E639" s="616"/>
      <c r="F639" s="616"/>
      <c r="G639" s="617"/>
    </row>
    <row r="640" spans="3:7">
      <c r="C640" s="499"/>
      <c r="D640" s="499"/>
      <c r="E640" s="616"/>
      <c r="F640" s="616"/>
      <c r="G640" s="617"/>
    </row>
    <row r="641" spans="3:7">
      <c r="C641" s="499"/>
      <c r="D641" s="499"/>
      <c r="E641" s="616"/>
      <c r="F641" s="616"/>
      <c r="G641" s="617"/>
    </row>
    <row r="642" spans="3:7">
      <c r="C642" s="499"/>
      <c r="D642" s="499"/>
      <c r="E642" s="616"/>
      <c r="F642" s="616"/>
      <c r="G642" s="617"/>
    </row>
    <row r="643" spans="3:7">
      <c r="C643" s="499"/>
      <c r="D643" s="499"/>
      <c r="E643" s="616"/>
      <c r="F643" s="616"/>
      <c r="G643" s="617"/>
    </row>
    <row r="644" spans="3:7">
      <c r="C644" s="499"/>
      <c r="D644" s="499"/>
      <c r="E644" s="616"/>
      <c r="F644" s="616"/>
      <c r="G644" s="617"/>
    </row>
    <row r="645" spans="3:7">
      <c r="C645" s="499"/>
      <c r="D645" s="499"/>
      <c r="E645" s="616"/>
      <c r="F645" s="616"/>
      <c r="G645" s="617"/>
    </row>
    <row r="646" spans="3:7">
      <c r="C646" s="499"/>
      <c r="D646" s="499"/>
      <c r="E646" s="616"/>
      <c r="F646" s="616"/>
      <c r="G646" s="617"/>
    </row>
    <row r="647" spans="3:7">
      <c r="C647" s="499"/>
      <c r="D647" s="499"/>
      <c r="E647" s="616"/>
      <c r="F647" s="616"/>
      <c r="G647" s="617"/>
    </row>
    <row r="648" spans="3:7">
      <c r="C648" s="499"/>
      <c r="D648" s="499"/>
      <c r="E648" s="616"/>
      <c r="F648" s="616"/>
      <c r="G648" s="617"/>
    </row>
    <row r="649" spans="3:7">
      <c r="C649" s="499"/>
      <c r="D649" s="499"/>
      <c r="E649" s="616"/>
      <c r="F649" s="616"/>
      <c r="G649" s="617"/>
    </row>
    <row r="650" spans="3:7">
      <c r="C650" s="499"/>
      <c r="D650" s="499"/>
      <c r="E650" s="616"/>
      <c r="F650" s="616"/>
      <c r="G650" s="617"/>
    </row>
    <row r="651" spans="3:7">
      <c r="C651" s="499"/>
      <c r="D651" s="499"/>
      <c r="E651" s="616"/>
      <c r="F651" s="616"/>
      <c r="G651" s="617"/>
    </row>
    <row r="652" spans="3:7">
      <c r="C652" s="499"/>
      <c r="D652" s="499"/>
      <c r="E652" s="616"/>
      <c r="F652" s="616"/>
      <c r="G652" s="617"/>
    </row>
    <row r="653" spans="3:7">
      <c r="C653" s="499"/>
      <c r="D653" s="499"/>
      <c r="E653" s="616"/>
      <c r="F653" s="616"/>
      <c r="G653" s="617"/>
    </row>
    <row r="654" spans="3:7">
      <c r="C654" s="499"/>
      <c r="D654" s="499"/>
      <c r="E654" s="616"/>
      <c r="F654" s="616"/>
      <c r="G654" s="617"/>
    </row>
    <row r="655" spans="3:7">
      <c r="C655" s="499"/>
      <c r="D655" s="499"/>
      <c r="E655" s="616"/>
      <c r="F655" s="616"/>
      <c r="G655" s="617"/>
    </row>
    <row r="656" spans="3:7">
      <c r="C656" s="499"/>
      <c r="D656" s="499"/>
      <c r="E656" s="616"/>
      <c r="F656" s="616"/>
      <c r="G656" s="617"/>
    </row>
    <row r="657" spans="3:7">
      <c r="C657" s="499"/>
      <c r="D657" s="499"/>
      <c r="E657" s="616"/>
      <c r="F657" s="616"/>
      <c r="G657" s="617"/>
    </row>
    <row r="658" spans="3:7">
      <c r="C658" s="499"/>
      <c r="D658" s="499"/>
      <c r="E658" s="616"/>
      <c r="F658" s="616"/>
      <c r="G658" s="617"/>
    </row>
    <row r="659" spans="3:7">
      <c r="C659" s="499"/>
      <c r="D659" s="499"/>
      <c r="E659" s="616"/>
      <c r="F659" s="616"/>
      <c r="G659" s="617"/>
    </row>
    <row r="660" spans="3:7">
      <c r="C660" s="499"/>
      <c r="D660" s="499"/>
      <c r="E660" s="616"/>
      <c r="F660" s="616"/>
      <c r="G660" s="617"/>
    </row>
    <row r="661" spans="3:7">
      <c r="C661" s="499"/>
      <c r="D661" s="499"/>
      <c r="E661" s="616"/>
      <c r="F661" s="616"/>
      <c r="G661" s="617"/>
    </row>
    <row r="662" spans="3:7">
      <c r="C662" s="499"/>
      <c r="D662" s="499"/>
      <c r="E662" s="616"/>
      <c r="F662" s="616"/>
      <c r="G662" s="617"/>
    </row>
    <row r="663" spans="3:7">
      <c r="C663" s="499"/>
      <c r="D663" s="499"/>
      <c r="E663" s="616"/>
      <c r="F663" s="616"/>
      <c r="G663" s="617"/>
    </row>
    <row r="664" spans="3:7">
      <c r="C664" s="499"/>
      <c r="D664" s="499"/>
      <c r="E664" s="616"/>
      <c r="F664" s="616"/>
      <c r="G664" s="617"/>
    </row>
    <row r="665" spans="3:7">
      <c r="C665" s="499"/>
      <c r="D665" s="499"/>
      <c r="E665" s="616"/>
      <c r="F665" s="616"/>
      <c r="G665" s="617"/>
    </row>
    <row r="666" spans="3:7">
      <c r="C666" s="499"/>
      <c r="D666" s="499"/>
      <c r="E666" s="616"/>
      <c r="F666" s="616"/>
      <c r="G666" s="617"/>
    </row>
    <row r="667" spans="3:7">
      <c r="C667" s="499"/>
      <c r="D667" s="499"/>
      <c r="E667" s="616"/>
      <c r="F667" s="616"/>
      <c r="G667" s="617"/>
    </row>
    <row r="668" spans="3:7">
      <c r="C668" s="499"/>
      <c r="D668" s="499"/>
      <c r="E668" s="616"/>
      <c r="F668" s="616"/>
      <c r="G668" s="617"/>
    </row>
    <row r="669" spans="3:7">
      <c r="C669" s="499"/>
      <c r="D669" s="499"/>
      <c r="E669" s="616"/>
      <c r="F669" s="616"/>
      <c r="G669" s="617"/>
    </row>
    <row r="670" spans="3:7">
      <c r="C670" s="499"/>
      <c r="D670" s="499"/>
      <c r="E670" s="616"/>
      <c r="F670" s="616"/>
      <c r="G670" s="617"/>
    </row>
    <row r="671" spans="3:7">
      <c r="C671" s="499"/>
      <c r="D671" s="499"/>
      <c r="E671" s="616"/>
      <c r="F671" s="616"/>
      <c r="G671" s="617"/>
    </row>
    <row r="672" spans="3:7">
      <c r="C672" s="499"/>
      <c r="D672" s="499"/>
      <c r="E672" s="616"/>
      <c r="F672" s="616"/>
      <c r="G672" s="617"/>
    </row>
    <row r="673" spans="3:7">
      <c r="C673" s="499"/>
      <c r="D673" s="499"/>
      <c r="E673" s="616"/>
      <c r="F673" s="616"/>
      <c r="G673" s="617"/>
    </row>
    <row r="674" spans="3:7">
      <c r="C674" s="499"/>
      <c r="D674" s="499"/>
      <c r="E674" s="616"/>
      <c r="F674" s="616"/>
      <c r="G674" s="617"/>
    </row>
    <row r="675" spans="3:7">
      <c r="C675" s="499"/>
      <c r="D675" s="499"/>
      <c r="E675" s="616"/>
      <c r="F675" s="616"/>
      <c r="G675" s="617"/>
    </row>
    <row r="676" spans="3:7">
      <c r="C676" s="499"/>
      <c r="D676" s="499"/>
      <c r="E676" s="616"/>
      <c r="F676" s="616"/>
      <c r="G676" s="617"/>
    </row>
    <row r="677" spans="3:7">
      <c r="C677" s="499"/>
      <c r="D677" s="499"/>
      <c r="E677" s="616"/>
      <c r="F677" s="616"/>
      <c r="G677" s="617"/>
    </row>
    <row r="678" spans="3:7">
      <c r="C678" s="499"/>
      <c r="D678" s="499"/>
      <c r="E678" s="616"/>
      <c r="F678" s="616"/>
      <c r="G678" s="617"/>
    </row>
    <row r="679" spans="3:7">
      <c r="C679" s="499"/>
      <c r="D679" s="499"/>
      <c r="E679" s="616"/>
      <c r="F679" s="616"/>
      <c r="G679" s="617"/>
    </row>
    <row r="680" spans="3:7">
      <c r="C680" s="499"/>
      <c r="D680" s="499"/>
      <c r="E680" s="616"/>
      <c r="F680" s="616"/>
      <c r="G680" s="617"/>
    </row>
    <row r="681" spans="3:7">
      <c r="C681" s="499"/>
      <c r="D681" s="499"/>
      <c r="E681" s="616"/>
      <c r="F681" s="616"/>
      <c r="G681" s="617"/>
    </row>
    <row r="682" spans="3:7">
      <c r="C682" s="499"/>
      <c r="D682" s="499"/>
      <c r="E682" s="616"/>
      <c r="F682" s="616"/>
      <c r="G682" s="617"/>
    </row>
    <row r="683" spans="3:7">
      <c r="C683" s="499"/>
      <c r="D683" s="499"/>
      <c r="E683" s="616"/>
      <c r="F683" s="616"/>
      <c r="G683" s="617"/>
    </row>
    <row r="684" spans="3:7">
      <c r="C684" s="499"/>
      <c r="D684" s="499"/>
      <c r="E684" s="616"/>
      <c r="F684" s="616"/>
      <c r="G684" s="617"/>
    </row>
    <row r="685" spans="3:7">
      <c r="C685" s="499"/>
      <c r="D685" s="499"/>
      <c r="E685" s="616"/>
      <c r="F685" s="616"/>
      <c r="G685" s="617"/>
    </row>
    <row r="686" spans="3:7">
      <c r="C686" s="499"/>
      <c r="D686" s="499"/>
      <c r="E686" s="616"/>
      <c r="F686" s="616"/>
      <c r="G686" s="617"/>
    </row>
    <row r="687" spans="3:7">
      <c r="C687" s="499"/>
      <c r="D687" s="499"/>
      <c r="E687" s="616"/>
      <c r="F687" s="616"/>
      <c r="G687" s="617"/>
    </row>
    <row r="688" spans="3:7">
      <c r="C688" s="499"/>
      <c r="D688" s="499"/>
      <c r="E688" s="616"/>
      <c r="F688" s="616"/>
      <c r="G688" s="617"/>
    </row>
    <row r="689" spans="3:7">
      <c r="C689" s="499"/>
      <c r="D689" s="499"/>
      <c r="E689" s="616"/>
      <c r="F689" s="616"/>
      <c r="G689" s="617"/>
    </row>
    <row r="690" spans="3:7">
      <c r="C690" s="499"/>
      <c r="D690" s="499"/>
      <c r="E690" s="616"/>
      <c r="F690" s="616"/>
      <c r="G690" s="617"/>
    </row>
    <row r="691" spans="3:7">
      <c r="C691" s="499"/>
      <c r="D691" s="499"/>
      <c r="E691" s="616"/>
      <c r="F691" s="616"/>
      <c r="G691" s="617"/>
    </row>
    <row r="692" spans="3:7">
      <c r="C692" s="499"/>
      <c r="D692" s="499"/>
      <c r="E692" s="616"/>
      <c r="F692" s="616"/>
      <c r="G692" s="617"/>
    </row>
    <row r="693" spans="3:7">
      <c r="C693" s="499"/>
      <c r="D693" s="499"/>
      <c r="E693" s="616"/>
      <c r="F693" s="616"/>
      <c r="G693" s="617"/>
    </row>
    <row r="694" spans="3:7">
      <c r="C694" s="499"/>
      <c r="D694" s="499"/>
      <c r="E694" s="616"/>
      <c r="F694" s="616"/>
      <c r="G694" s="617"/>
    </row>
    <row r="695" spans="3:7">
      <c r="C695" s="499"/>
      <c r="D695" s="499"/>
      <c r="E695" s="616"/>
      <c r="F695" s="616"/>
      <c r="G695" s="617"/>
    </row>
    <row r="696" spans="3:7">
      <c r="C696" s="499"/>
      <c r="D696" s="499"/>
      <c r="E696" s="616"/>
      <c r="F696" s="616"/>
      <c r="G696" s="617"/>
    </row>
    <row r="697" spans="3:7">
      <c r="C697" s="499"/>
      <c r="D697" s="499"/>
      <c r="E697" s="616"/>
      <c r="F697" s="616"/>
      <c r="G697" s="617"/>
    </row>
    <row r="698" spans="3:7">
      <c r="C698" s="499"/>
      <c r="D698" s="499"/>
      <c r="E698" s="616"/>
      <c r="F698" s="616"/>
      <c r="G698" s="617"/>
    </row>
    <row r="699" spans="3:7">
      <c r="C699" s="499"/>
      <c r="D699" s="499"/>
      <c r="E699" s="616"/>
      <c r="F699" s="616"/>
      <c r="G699" s="617"/>
    </row>
    <row r="700" spans="3:7">
      <c r="C700" s="499"/>
      <c r="D700" s="499"/>
      <c r="E700" s="616"/>
      <c r="F700" s="616"/>
      <c r="G700" s="617"/>
    </row>
    <row r="701" spans="3:7">
      <c r="C701" s="499"/>
      <c r="D701" s="499"/>
      <c r="E701" s="616"/>
      <c r="F701" s="616"/>
      <c r="G701" s="617"/>
    </row>
    <row r="702" spans="3:7">
      <c r="C702" s="499"/>
      <c r="D702" s="499"/>
      <c r="E702" s="616"/>
      <c r="F702" s="616"/>
      <c r="G702" s="617"/>
    </row>
    <row r="703" spans="3:7">
      <c r="C703" s="499"/>
      <c r="D703" s="499"/>
      <c r="E703" s="616"/>
      <c r="F703" s="616"/>
      <c r="G703" s="617"/>
    </row>
    <row r="704" spans="3:7">
      <c r="C704" s="499"/>
      <c r="D704" s="499"/>
      <c r="E704" s="616"/>
      <c r="F704" s="616"/>
      <c r="G704" s="617"/>
    </row>
    <row r="705" spans="3:7">
      <c r="C705" s="499"/>
      <c r="D705" s="499"/>
      <c r="E705" s="616"/>
      <c r="F705" s="616"/>
      <c r="G705" s="617"/>
    </row>
    <row r="706" spans="3:7">
      <c r="C706" s="499"/>
      <c r="D706" s="499"/>
      <c r="E706" s="616"/>
      <c r="F706" s="616"/>
      <c r="G706" s="617"/>
    </row>
    <row r="707" spans="3:7">
      <c r="C707" s="499"/>
      <c r="D707" s="499"/>
      <c r="E707" s="616"/>
      <c r="F707" s="616"/>
      <c r="G707" s="617"/>
    </row>
    <row r="708" spans="3:7">
      <c r="C708" s="499"/>
      <c r="D708" s="499"/>
      <c r="E708" s="616"/>
      <c r="F708" s="616"/>
      <c r="G708" s="617"/>
    </row>
    <row r="709" spans="3:7">
      <c r="C709" s="499"/>
      <c r="D709" s="499"/>
      <c r="E709" s="616"/>
      <c r="F709" s="616"/>
      <c r="G709" s="617"/>
    </row>
    <row r="710" spans="3:7">
      <c r="C710" s="499"/>
      <c r="D710" s="499"/>
      <c r="E710" s="616"/>
      <c r="F710" s="616"/>
      <c r="G710" s="617"/>
    </row>
    <row r="711" spans="3:7">
      <c r="C711" s="499"/>
      <c r="D711" s="499"/>
      <c r="E711" s="616"/>
      <c r="F711" s="616"/>
      <c r="G711" s="617"/>
    </row>
    <row r="712" spans="3:7">
      <c r="C712" s="499"/>
      <c r="D712" s="499"/>
      <c r="E712" s="616"/>
      <c r="F712" s="616"/>
      <c r="G712" s="617"/>
    </row>
    <row r="713" spans="3:7">
      <c r="C713" s="499"/>
      <c r="D713" s="499"/>
      <c r="E713" s="616"/>
      <c r="F713" s="616"/>
      <c r="G713" s="617"/>
    </row>
    <row r="714" spans="3:7">
      <c r="C714" s="499"/>
      <c r="D714" s="499"/>
      <c r="E714" s="616"/>
      <c r="F714" s="616"/>
      <c r="G714" s="617"/>
    </row>
    <row r="715" spans="3:7">
      <c r="C715" s="499"/>
      <c r="D715" s="499"/>
      <c r="E715" s="616"/>
      <c r="F715" s="616"/>
      <c r="G715" s="617"/>
    </row>
    <row r="716" spans="3:7">
      <c r="C716" s="499"/>
      <c r="D716" s="499"/>
      <c r="E716" s="616"/>
      <c r="F716" s="616"/>
      <c r="G716" s="617"/>
    </row>
    <row r="717" spans="3:7">
      <c r="C717" s="499"/>
      <c r="D717" s="499"/>
      <c r="E717" s="616"/>
      <c r="F717" s="616"/>
      <c r="G717" s="617"/>
    </row>
    <row r="718" spans="3:7">
      <c r="C718" s="499"/>
      <c r="D718" s="499"/>
      <c r="E718" s="616"/>
      <c r="F718" s="616"/>
      <c r="G718" s="617"/>
    </row>
    <row r="719" spans="3:7">
      <c r="C719" s="499"/>
      <c r="D719" s="499"/>
      <c r="E719" s="616"/>
      <c r="F719" s="616"/>
      <c r="G719" s="617"/>
    </row>
    <row r="720" spans="3:7">
      <c r="C720" s="499"/>
      <c r="D720" s="499"/>
      <c r="E720" s="616"/>
      <c r="F720" s="616"/>
      <c r="G720" s="617"/>
    </row>
    <row r="721" spans="3:7">
      <c r="C721" s="499"/>
      <c r="D721" s="499"/>
      <c r="E721" s="616"/>
      <c r="F721" s="616"/>
      <c r="G721" s="617"/>
    </row>
    <row r="722" spans="3:7">
      <c r="C722" s="499"/>
      <c r="D722" s="499"/>
      <c r="E722" s="616"/>
      <c r="F722" s="616"/>
      <c r="G722" s="617"/>
    </row>
    <row r="723" spans="3:7">
      <c r="C723" s="499"/>
      <c r="D723" s="499"/>
      <c r="E723" s="616"/>
      <c r="F723" s="616"/>
      <c r="G723" s="617"/>
    </row>
    <row r="724" spans="3:7">
      <c r="C724" s="499"/>
      <c r="D724" s="499"/>
      <c r="E724" s="616"/>
      <c r="F724" s="616"/>
      <c r="G724" s="617"/>
    </row>
    <row r="725" spans="3:7">
      <c r="C725" s="499"/>
      <c r="D725" s="499"/>
      <c r="E725" s="616"/>
      <c r="F725" s="616"/>
      <c r="G725" s="617"/>
    </row>
    <row r="726" spans="3:7">
      <c r="C726" s="499"/>
      <c r="D726" s="499"/>
      <c r="E726" s="616"/>
      <c r="F726" s="616"/>
      <c r="G726" s="617"/>
    </row>
    <row r="727" spans="3:7">
      <c r="C727" s="499"/>
      <c r="D727" s="499"/>
      <c r="E727" s="616"/>
      <c r="F727" s="616"/>
      <c r="G727" s="617"/>
    </row>
    <row r="728" spans="3:7">
      <c r="C728" s="499"/>
      <c r="D728" s="499"/>
      <c r="E728" s="616"/>
      <c r="F728" s="616"/>
      <c r="G728" s="617"/>
    </row>
    <row r="729" spans="3:7">
      <c r="C729" s="499"/>
      <c r="D729" s="499"/>
      <c r="E729" s="616"/>
      <c r="F729" s="616"/>
      <c r="G729" s="617"/>
    </row>
    <row r="730" spans="3:7">
      <c r="C730" s="499"/>
      <c r="D730" s="499"/>
      <c r="E730" s="616"/>
      <c r="F730" s="616"/>
      <c r="G730" s="617"/>
    </row>
    <row r="731" spans="3:7">
      <c r="C731" s="499"/>
      <c r="D731" s="499"/>
      <c r="E731" s="616"/>
      <c r="F731" s="616"/>
      <c r="G731" s="617"/>
    </row>
    <row r="732" spans="3:7">
      <c r="C732" s="499"/>
      <c r="D732" s="499"/>
      <c r="E732" s="616"/>
      <c r="F732" s="616"/>
      <c r="G732" s="617"/>
    </row>
    <row r="733" spans="3:7">
      <c r="C733" s="499"/>
      <c r="D733" s="499"/>
      <c r="E733" s="616"/>
      <c r="F733" s="616"/>
      <c r="G733" s="617"/>
    </row>
    <row r="734" spans="3:7">
      <c r="C734" s="499"/>
      <c r="D734" s="499"/>
      <c r="E734" s="616"/>
      <c r="F734" s="616"/>
      <c r="G734" s="617"/>
    </row>
    <row r="735" spans="3:7">
      <c r="C735" s="499"/>
      <c r="D735" s="499"/>
      <c r="E735" s="616"/>
      <c r="F735" s="616"/>
      <c r="G735" s="617"/>
    </row>
    <row r="736" spans="3:7">
      <c r="C736" s="499"/>
      <c r="D736" s="499"/>
      <c r="E736" s="616"/>
      <c r="F736" s="616"/>
      <c r="G736" s="617"/>
    </row>
    <row r="737" spans="3:7">
      <c r="C737" s="499"/>
      <c r="D737" s="499"/>
      <c r="E737" s="616"/>
      <c r="F737" s="616"/>
      <c r="G737" s="617"/>
    </row>
    <row r="738" spans="3:7">
      <c r="C738" s="499"/>
      <c r="D738" s="499"/>
      <c r="E738" s="616"/>
      <c r="F738" s="616"/>
      <c r="G738" s="617"/>
    </row>
    <row r="739" spans="3:7">
      <c r="C739" s="499"/>
      <c r="D739" s="499"/>
      <c r="E739" s="616"/>
      <c r="F739" s="616"/>
      <c r="G739" s="617"/>
    </row>
    <row r="740" spans="3:7">
      <c r="C740" s="499"/>
      <c r="D740" s="499"/>
      <c r="E740" s="616"/>
      <c r="F740" s="616"/>
      <c r="G740" s="617"/>
    </row>
    <row r="741" spans="3:7">
      <c r="C741" s="499"/>
      <c r="D741" s="499"/>
      <c r="E741" s="616"/>
      <c r="F741" s="616"/>
      <c r="G741" s="617"/>
    </row>
    <row r="742" spans="3:7">
      <c r="C742" s="499"/>
      <c r="D742" s="499"/>
      <c r="E742" s="616"/>
      <c r="F742" s="616"/>
      <c r="G742" s="617"/>
    </row>
    <row r="743" spans="3:7">
      <c r="C743" s="499"/>
      <c r="D743" s="499"/>
      <c r="E743" s="616"/>
      <c r="F743" s="616"/>
      <c r="G743" s="617"/>
    </row>
    <row r="744" spans="3:7">
      <c r="C744" s="499"/>
      <c r="D744" s="499"/>
      <c r="E744" s="616"/>
      <c r="F744" s="616"/>
      <c r="G744" s="617"/>
    </row>
    <row r="745" spans="3:7">
      <c r="C745" s="499"/>
      <c r="D745" s="499"/>
      <c r="E745" s="616"/>
      <c r="F745" s="616"/>
      <c r="G745" s="617"/>
    </row>
    <row r="746" spans="3:7">
      <c r="C746" s="499"/>
      <c r="D746" s="499"/>
      <c r="E746" s="616"/>
      <c r="F746" s="616"/>
      <c r="G746" s="617"/>
    </row>
    <row r="747" spans="3:7">
      <c r="C747" s="499"/>
      <c r="D747" s="499"/>
      <c r="E747" s="616"/>
      <c r="F747" s="616"/>
      <c r="G747" s="617"/>
    </row>
    <row r="748" spans="3:7">
      <c r="C748" s="499"/>
      <c r="D748" s="499"/>
      <c r="E748" s="616"/>
      <c r="F748" s="616"/>
      <c r="G748" s="617"/>
    </row>
    <row r="749" spans="3:7">
      <c r="C749" s="499"/>
      <c r="D749" s="499"/>
      <c r="E749" s="616"/>
      <c r="F749" s="616"/>
      <c r="G749" s="617"/>
    </row>
    <row r="750" spans="3:7">
      <c r="C750" s="499"/>
      <c r="D750" s="499"/>
      <c r="E750" s="616"/>
      <c r="F750" s="616"/>
      <c r="G750" s="617"/>
    </row>
    <row r="751" spans="3:7">
      <c r="C751" s="499"/>
      <c r="D751" s="499"/>
      <c r="E751" s="616"/>
      <c r="F751" s="616"/>
      <c r="G751" s="617"/>
    </row>
    <row r="752" spans="3:7">
      <c r="C752" s="499"/>
      <c r="D752" s="499"/>
      <c r="E752" s="616"/>
      <c r="F752" s="616"/>
      <c r="G752" s="617"/>
    </row>
    <row r="753" spans="3:7">
      <c r="C753" s="499"/>
      <c r="D753" s="499"/>
      <c r="E753" s="616"/>
      <c r="F753" s="616"/>
      <c r="G753" s="617"/>
    </row>
    <row r="754" spans="3:7">
      <c r="C754" s="499"/>
      <c r="D754" s="499"/>
      <c r="E754" s="616"/>
      <c r="F754" s="616"/>
      <c r="G754" s="617"/>
    </row>
    <row r="755" spans="3:7">
      <c r="C755" s="499"/>
      <c r="D755" s="499"/>
      <c r="E755" s="616"/>
      <c r="F755" s="616"/>
      <c r="G755" s="617"/>
    </row>
    <row r="756" spans="3:7">
      <c r="C756" s="499"/>
      <c r="D756" s="499"/>
      <c r="E756" s="616"/>
      <c r="F756" s="616"/>
      <c r="G756" s="617"/>
    </row>
    <row r="757" spans="3:7">
      <c r="C757" s="499"/>
      <c r="D757" s="499"/>
      <c r="E757" s="616"/>
      <c r="F757" s="616"/>
      <c r="G757" s="617"/>
    </row>
    <row r="758" spans="3:7">
      <c r="C758" s="499"/>
      <c r="D758" s="499"/>
      <c r="E758" s="616"/>
      <c r="F758" s="616"/>
      <c r="G758" s="617"/>
    </row>
    <row r="759" spans="3:7">
      <c r="C759" s="499"/>
      <c r="D759" s="499"/>
      <c r="E759" s="616"/>
      <c r="F759" s="616"/>
      <c r="G759" s="617"/>
    </row>
    <row r="760" spans="3:7">
      <c r="C760" s="499"/>
      <c r="D760" s="499"/>
      <c r="E760" s="616"/>
      <c r="F760" s="616"/>
      <c r="G760" s="617"/>
    </row>
    <row r="761" spans="3:7">
      <c r="C761" s="499"/>
      <c r="D761" s="499"/>
      <c r="E761" s="616"/>
      <c r="F761" s="616"/>
      <c r="G761" s="617"/>
    </row>
    <row r="762" spans="3:7">
      <c r="C762" s="499"/>
      <c r="D762" s="499"/>
      <c r="E762" s="616"/>
      <c r="F762" s="616"/>
      <c r="G762" s="617"/>
    </row>
    <row r="763" spans="3:7">
      <c r="C763" s="499"/>
      <c r="D763" s="499"/>
      <c r="E763" s="616"/>
      <c r="F763" s="616"/>
      <c r="G763" s="617"/>
    </row>
    <row r="764" spans="3:7">
      <c r="C764" s="499"/>
      <c r="D764" s="499"/>
      <c r="E764" s="616"/>
      <c r="F764" s="616"/>
      <c r="G764" s="617"/>
    </row>
    <row r="765" spans="3:7">
      <c r="C765" s="499"/>
      <c r="D765" s="499"/>
      <c r="E765" s="616"/>
      <c r="F765" s="616"/>
      <c r="G765" s="617"/>
    </row>
    <row r="766" spans="3:7">
      <c r="C766" s="499"/>
      <c r="D766" s="499"/>
      <c r="E766" s="616"/>
      <c r="F766" s="616"/>
      <c r="G766" s="617"/>
    </row>
    <row r="767" spans="3:7">
      <c r="C767" s="499"/>
      <c r="D767" s="499"/>
      <c r="E767" s="616"/>
      <c r="F767" s="616"/>
      <c r="G767" s="617"/>
    </row>
    <row r="768" spans="3:7">
      <c r="C768" s="499"/>
      <c r="D768" s="499"/>
      <c r="E768" s="616"/>
      <c r="F768" s="616"/>
      <c r="G768" s="617"/>
    </row>
    <row r="769" spans="3:7">
      <c r="C769" s="499"/>
      <c r="D769" s="499"/>
      <c r="E769" s="616"/>
      <c r="F769" s="616"/>
      <c r="G769" s="617"/>
    </row>
    <row r="770" spans="3:7">
      <c r="C770" s="499"/>
      <c r="D770" s="499"/>
      <c r="E770" s="616"/>
      <c r="F770" s="616"/>
      <c r="G770" s="617"/>
    </row>
    <row r="771" spans="3:7">
      <c r="C771" s="499"/>
      <c r="D771" s="499"/>
      <c r="E771" s="616"/>
      <c r="F771" s="616"/>
      <c r="G771" s="617"/>
    </row>
    <row r="772" spans="3:7">
      <c r="C772" s="499"/>
      <c r="D772" s="499"/>
      <c r="E772" s="616"/>
      <c r="F772" s="616"/>
      <c r="G772" s="617"/>
    </row>
    <row r="773" spans="3:7">
      <c r="C773" s="499"/>
      <c r="D773" s="499"/>
      <c r="E773" s="616"/>
      <c r="F773" s="616"/>
      <c r="G773" s="617"/>
    </row>
    <row r="774" spans="3:7">
      <c r="C774" s="499"/>
      <c r="D774" s="499"/>
      <c r="E774" s="616"/>
      <c r="F774" s="616"/>
      <c r="G774" s="617"/>
    </row>
    <row r="775" spans="3:7">
      <c r="C775" s="499"/>
      <c r="D775" s="499"/>
      <c r="E775" s="616"/>
      <c r="F775" s="616"/>
      <c r="G775" s="617"/>
    </row>
    <row r="776" spans="3:7">
      <c r="C776" s="499"/>
      <c r="D776" s="499"/>
      <c r="E776" s="616"/>
      <c r="F776" s="616"/>
      <c r="G776" s="617"/>
    </row>
    <row r="777" spans="3:7">
      <c r="C777" s="499"/>
      <c r="D777" s="499"/>
      <c r="E777" s="616"/>
      <c r="F777" s="616"/>
      <c r="G777" s="617"/>
    </row>
    <row r="778" spans="3:7">
      <c r="C778" s="499"/>
      <c r="D778" s="499"/>
      <c r="E778" s="616"/>
      <c r="F778" s="616"/>
      <c r="G778" s="617"/>
    </row>
    <row r="779" spans="3:7">
      <c r="C779" s="499"/>
      <c r="D779" s="499"/>
      <c r="E779" s="616"/>
      <c r="F779" s="616"/>
      <c r="G779" s="617"/>
    </row>
    <row r="780" spans="3:7">
      <c r="C780" s="499"/>
      <c r="D780" s="499"/>
      <c r="E780" s="616"/>
      <c r="F780" s="616"/>
      <c r="G780" s="617"/>
    </row>
    <row r="781" spans="3:7">
      <c r="C781" s="499"/>
      <c r="D781" s="499"/>
      <c r="E781" s="616"/>
      <c r="F781" s="616"/>
      <c r="G781" s="617"/>
    </row>
    <row r="782" spans="3:7">
      <c r="C782" s="499"/>
      <c r="D782" s="499"/>
      <c r="E782" s="616"/>
      <c r="F782" s="616"/>
      <c r="G782" s="617"/>
    </row>
    <row r="783" spans="3:7">
      <c r="C783" s="499"/>
      <c r="D783" s="499"/>
      <c r="E783" s="616"/>
      <c r="F783" s="616"/>
      <c r="G783" s="617"/>
    </row>
    <row r="784" spans="3:7">
      <c r="C784" s="499"/>
      <c r="D784" s="499"/>
      <c r="E784" s="616"/>
      <c r="F784" s="616"/>
      <c r="G784" s="617"/>
    </row>
    <row r="785" spans="3:7">
      <c r="C785" s="499"/>
      <c r="D785" s="499"/>
      <c r="E785" s="616"/>
      <c r="F785" s="616"/>
      <c r="G785" s="617"/>
    </row>
    <row r="786" spans="3:7">
      <c r="C786" s="499"/>
      <c r="D786" s="499"/>
      <c r="E786" s="616"/>
      <c r="F786" s="616"/>
      <c r="G786" s="617"/>
    </row>
    <row r="787" spans="3:7">
      <c r="C787" s="499"/>
      <c r="D787" s="499"/>
      <c r="E787" s="616"/>
      <c r="F787" s="616"/>
      <c r="G787" s="617"/>
    </row>
    <row r="788" spans="3:7">
      <c r="C788" s="499"/>
      <c r="D788" s="499"/>
      <c r="E788" s="616"/>
      <c r="F788" s="616"/>
      <c r="G788" s="617"/>
    </row>
    <row r="789" spans="3:7">
      <c r="C789" s="499"/>
      <c r="D789" s="499"/>
      <c r="E789" s="616"/>
      <c r="F789" s="616"/>
      <c r="G789" s="617"/>
    </row>
    <row r="790" spans="3:7">
      <c r="C790" s="499"/>
      <c r="D790" s="499"/>
      <c r="E790" s="616"/>
      <c r="F790" s="616"/>
      <c r="G790" s="617"/>
    </row>
    <row r="791" spans="3:7">
      <c r="C791" s="499"/>
      <c r="D791" s="499"/>
      <c r="E791" s="616"/>
      <c r="F791" s="616"/>
      <c r="G791" s="617"/>
    </row>
    <row r="792" spans="3:7">
      <c r="C792" s="499"/>
      <c r="D792" s="499"/>
      <c r="E792" s="616"/>
      <c r="F792" s="616"/>
      <c r="G792" s="617"/>
    </row>
    <row r="793" spans="3:7">
      <c r="C793" s="499"/>
      <c r="D793" s="499"/>
      <c r="E793" s="616"/>
      <c r="F793" s="616"/>
      <c r="G793" s="617"/>
    </row>
    <row r="794" spans="3:7">
      <c r="C794" s="499"/>
      <c r="D794" s="499"/>
      <c r="E794" s="616"/>
      <c r="F794" s="616"/>
      <c r="G794" s="617"/>
    </row>
    <row r="795" spans="3:7">
      <c r="C795" s="499"/>
      <c r="D795" s="499"/>
      <c r="E795" s="616"/>
      <c r="F795" s="616"/>
      <c r="G795" s="617"/>
    </row>
    <row r="796" spans="3:7">
      <c r="C796" s="499"/>
      <c r="D796" s="499"/>
      <c r="E796" s="616"/>
      <c r="F796" s="616"/>
      <c r="G796" s="617"/>
    </row>
    <row r="797" spans="3:7">
      <c r="C797" s="499"/>
      <c r="D797" s="499"/>
      <c r="E797" s="616"/>
      <c r="F797" s="616"/>
      <c r="G797" s="617"/>
    </row>
    <row r="798" spans="3:7">
      <c r="C798" s="499"/>
      <c r="D798" s="499"/>
      <c r="E798" s="616"/>
      <c r="F798" s="616"/>
      <c r="G798" s="617"/>
    </row>
    <row r="799" spans="3:7">
      <c r="C799" s="499"/>
      <c r="D799" s="499"/>
      <c r="E799" s="616"/>
      <c r="F799" s="616"/>
      <c r="G799" s="617"/>
    </row>
    <row r="800" spans="3:7">
      <c r="C800" s="499"/>
      <c r="D800" s="499"/>
      <c r="E800" s="616"/>
      <c r="F800" s="616"/>
      <c r="G800" s="617"/>
    </row>
    <row r="801" spans="3:7">
      <c r="C801" s="499"/>
      <c r="D801" s="499"/>
      <c r="E801" s="616"/>
      <c r="F801" s="616"/>
      <c r="G801" s="617"/>
    </row>
    <row r="802" spans="3:7">
      <c r="C802" s="499"/>
      <c r="D802" s="499"/>
      <c r="E802" s="616"/>
      <c r="F802" s="616"/>
      <c r="G802" s="617"/>
    </row>
    <row r="803" spans="3:7">
      <c r="C803" s="499"/>
      <c r="D803" s="499"/>
      <c r="E803" s="616"/>
      <c r="F803" s="616"/>
      <c r="G803" s="617"/>
    </row>
    <row r="804" spans="3:7">
      <c r="C804" s="499"/>
      <c r="D804" s="499"/>
      <c r="E804" s="616"/>
      <c r="F804" s="616"/>
      <c r="G804" s="617"/>
    </row>
    <row r="805" spans="3:7">
      <c r="C805" s="499"/>
      <c r="D805" s="499"/>
      <c r="E805" s="616"/>
      <c r="F805" s="616"/>
      <c r="G805" s="617"/>
    </row>
    <row r="806" spans="3:7">
      <c r="C806" s="499"/>
      <c r="D806" s="499"/>
      <c r="E806" s="616"/>
      <c r="F806" s="616"/>
      <c r="G806" s="617"/>
    </row>
    <row r="807" spans="3:7">
      <c r="C807" s="499"/>
      <c r="D807" s="499"/>
      <c r="E807" s="616"/>
      <c r="F807" s="616"/>
      <c r="G807" s="617"/>
    </row>
    <row r="808" spans="3:7">
      <c r="C808" s="499"/>
      <c r="D808" s="499"/>
      <c r="E808" s="616"/>
      <c r="F808" s="616"/>
      <c r="G808" s="617"/>
    </row>
    <row r="809" spans="3:7">
      <c r="C809" s="499"/>
      <c r="D809" s="499"/>
      <c r="E809" s="616"/>
      <c r="F809" s="616"/>
      <c r="G809" s="617"/>
    </row>
    <row r="810" spans="3:7">
      <c r="C810" s="499"/>
      <c r="D810" s="499"/>
      <c r="E810" s="616"/>
      <c r="F810" s="616"/>
      <c r="G810" s="617"/>
    </row>
    <row r="811" spans="3:7">
      <c r="C811" s="499"/>
      <c r="D811" s="499"/>
      <c r="E811" s="616"/>
      <c r="F811" s="616"/>
      <c r="G811" s="617"/>
    </row>
    <row r="812" spans="3:7">
      <c r="C812" s="499"/>
      <c r="D812" s="499"/>
      <c r="E812" s="616"/>
      <c r="F812" s="616"/>
      <c r="G812" s="617"/>
    </row>
    <row r="813" spans="3:7">
      <c r="C813" s="499"/>
      <c r="D813" s="499"/>
      <c r="E813" s="616"/>
      <c r="F813" s="616"/>
      <c r="G813" s="617"/>
    </row>
    <row r="814" spans="3:7">
      <c r="C814" s="499"/>
      <c r="D814" s="499"/>
      <c r="E814" s="616"/>
      <c r="F814" s="616"/>
      <c r="G814" s="617"/>
    </row>
    <row r="815" spans="3:7">
      <c r="C815" s="499"/>
      <c r="D815" s="499"/>
      <c r="E815" s="616"/>
      <c r="F815" s="616"/>
      <c r="G815" s="617"/>
    </row>
    <row r="816" spans="3:7">
      <c r="C816" s="499"/>
      <c r="D816" s="499"/>
      <c r="E816" s="616"/>
      <c r="F816" s="616"/>
      <c r="G816" s="617"/>
    </row>
    <row r="817" spans="3:7">
      <c r="C817" s="499"/>
      <c r="D817" s="499"/>
      <c r="E817" s="616"/>
      <c r="F817" s="616"/>
      <c r="G817" s="617"/>
    </row>
    <row r="818" spans="3:7">
      <c r="C818" s="499"/>
      <c r="D818" s="499"/>
      <c r="E818" s="616"/>
      <c r="F818" s="616"/>
      <c r="G818" s="617"/>
    </row>
    <row r="819" spans="3:7">
      <c r="C819" s="499"/>
      <c r="D819" s="499"/>
      <c r="E819" s="616"/>
      <c r="F819" s="616"/>
      <c r="G819" s="617"/>
    </row>
    <row r="820" spans="3:7">
      <c r="C820" s="499"/>
      <c r="D820" s="499"/>
      <c r="E820" s="616"/>
      <c r="F820" s="616"/>
      <c r="G820" s="617"/>
    </row>
    <row r="821" spans="3:7">
      <c r="C821" s="499"/>
      <c r="D821" s="499"/>
      <c r="E821" s="616"/>
      <c r="F821" s="616"/>
      <c r="G821" s="617"/>
    </row>
    <row r="822" spans="3:7">
      <c r="C822" s="499"/>
      <c r="D822" s="499"/>
      <c r="E822" s="616"/>
      <c r="F822" s="616"/>
      <c r="G822" s="617"/>
    </row>
    <row r="823" spans="3:7">
      <c r="C823" s="499"/>
      <c r="D823" s="499"/>
      <c r="E823" s="616"/>
      <c r="F823" s="616"/>
      <c r="G823" s="617"/>
    </row>
    <row r="824" spans="3:7">
      <c r="C824" s="499"/>
      <c r="D824" s="499"/>
      <c r="E824" s="616"/>
      <c r="F824" s="616"/>
      <c r="G824" s="617"/>
    </row>
    <row r="825" spans="3:7">
      <c r="C825" s="499"/>
      <c r="D825" s="499"/>
      <c r="E825" s="616"/>
      <c r="F825" s="616"/>
      <c r="G825" s="617"/>
    </row>
    <row r="826" spans="3:7">
      <c r="C826" s="499"/>
      <c r="D826" s="499"/>
      <c r="E826" s="616"/>
      <c r="F826" s="616"/>
      <c r="G826" s="617"/>
    </row>
    <row r="827" spans="3:7">
      <c r="C827" s="499"/>
      <c r="D827" s="499"/>
      <c r="E827" s="616"/>
      <c r="F827" s="616"/>
      <c r="G827" s="617"/>
    </row>
    <row r="828" spans="3:7">
      <c r="C828" s="499"/>
      <c r="D828" s="499"/>
      <c r="E828" s="616"/>
      <c r="F828" s="616"/>
      <c r="G828" s="617"/>
    </row>
    <row r="829" spans="3:7">
      <c r="C829" s="499"/>
      <c r="D829" s="499"/>
      <c r="E829" s="616"/>
      <c r="F829" s="616"/>
      <c r="G829" s="617"/>
    </row>
    <row r="830" spans="3:7">
      <c r="C830" s="499"/>
      <c r="D830" s="499"/>
      <c r="E830" s="616"/>
      <c r="F830" s="616"/>
      <c r="G830" s="617"/>
    </row>
    <row r="831" spans="3:7">
      <c r="C831" s="499"/>
      <c r="D831" s="499"/>
      <c r="E831" s="616"/>
      <c r="F831" s="616"/>
      <c r="G831" s="617"/>
    </row>
    <row r="832" spans="3:7">
      <c r="C832" s="499"/>
      <c r="D832" s="499"/>
      <c r="E832" s="616"/>
      <c r="F832" s="616"/>
      <c r="G832" s="617"/>
    </row>
    <row r="833" spans="3:7">
      <c r="C833" s="499"/>
      <c r="D833" s="499"/>
      <c r="E833" s="616"/>
      <c r="F833" s="616"/>
      <c r="G833" s="617"/>
    </row>
    <row r="834" spans="3:7">
      <c r="C834" s="499"/>
      <c r="D834" s="499"/>
      <c r="E834" s="616"/>
      <c r="F834" s="616"/>
      <c r="G834" s="617"/>
    </row>
    <row r="835" spans="3:7">
      <c r="C835" s="499"/>
      <c r="D835" s="499"/>
      <c r="E835" s="616"/>
      <c r="F835" s="616"/>
      <c r="G835" s="617"/>
    </row>
    <row r="836" spans="3:7">
      <c r="C836" s="499"/>
      <c r="D836" s="499"/>
      <c r="E836" s="616"/>
      <c r="F836" s="616"/>
      <c r="G836" s="617"/>
    </row>
    <row r="837" spans="3:7">
      <c r="C837" s="499"/>
      <c r="D837" s="499"/>
      <c r="E837" s="616"/>
      <c r="F837" s="616"/>
      <c r="G837" s="617"/>
    </row>
    <row r="838" spans="3:7">
      <c r="C838" s="499"/>
      <c r="D838" s="499"/>
      <c r="E838" s="616"/>
      <c r="F838" s="616"/>
      <c r="G838" s="617"/>
    </row>
    <row r="839" spans="3:7">
      <c r="C839" s="499"/>
      <c r="D839" s="499"/>
      <c r="E839" s="616"/>
      <c r="F839" s="616"/>
      <c r="G839" s="617"/>
    </row>
    <row r="840" spans="3:7">
      <c r="C840" s="499"/>
      <c r="D840" s="499"/>
      <c r="E840" s="616"/>
      <c r="F840" s="616"/>
      <c r="G840" s="617"/>
    </row>
    <row r="841" spans="3:7">
      <c r="C841" s="499"/>
      <c r="D841" s="499"/>
      <c r="E841" s="616"/>
      <c r="F841" s="616"/>
      <c r="G841" s="617"/>
    </row>
    <row r="842" spans="3:7">
      <c r="C842" s="499"/>
      <c r="D842" s="499"/>
      <c r="E842" s="616"/>
      <c r="F842" s="616"/>
      <c r="G842" s="617"/>
    </row>
    <row r="843" spans="3:7">
      <c r="C843" s="499"/>
      <c r="D843" s="499"/>
      <c r="E843" s="616"/>
      <c r="F843" s="616"/>
      <c r="G843" s="617"/>
    </row>
    <row r="844" spans="3:7">
      <c r="C844" s="499"/>
      <c r="D844" s="499"/>
      <c r="E844" s="616"/>
      <c r="F844" s="616"/>
      <c r="G844" s="617"/>
    </row>
    <row r="845" spans="3:7">
      <c r="C845" s="499"/>
      <c r="D845" s="499"/>
      <c r="E845" s="616"/>
      <c r="F845" s="616"/>
      <c r="G845" s="617"/>
    </row>
    <row r="846" spans="3:7">
      <c r="C846" s="499"/>
      <c r="D846" s="499"/>
      <c r="E846" s="616"/>
      <c r="F846" s="616"/>
      <c r="G846" s="617"/>
    </row>
    <row r="847" spans="3:7">
      <c r="C847" s="499"/>
      <c r="D847" s="499"/>
      <c r="E847" s="616"/>
      <c r="F847" s="616"/>
      <c r="G847" s="617"/>
    </row>
    <row r="848" spans="3:7">
      <c r="C848" s="499"/>
      <c r="D848" s="499"/>
      <c r="E848" s="616"/>
      <c r="F848" s="616"/>
      <c r="G848" s="617"/>
    </row>
    <row r="849" spans="3:7">
      <c r="C849" s="499"/>
      <c r="D849" s="499"/>
      <c r="E849" s="616"/>
      <c r="F849" s="616"/>
      <c r="G849" s="617"/>
    </row>
    <row r="850" spans="3:7">
      <c r="C850" s="499"/>
      <c r="D850" s="499"/>
      <c r="E850" s="616"/>
      <c r="F850" s="616"/>
      <c r="G850" s="617"/>
    </row>
    <row r="851" spans="3:7">
      <c r="C851" s="499"/>
      <c r="D851" s="499"/>
      <c r="E851" s="616"/>
      <c r="F851" s="616"/>
      <c r="G851" s="617"/>
    </row>
    <row r="852" spans="3:7">
      <c r="C852" s="499"/>
      <c r="D852" s="499"/>
      <c r="E852" s="616"/>
      <c r="F852" s="616"/>
      <c r="G852" s="617"/>
    </row>
    <row r="853" spans="3:7">
      <c r="C853" s="499"/>
      <c r="D853" s="499"/>
      <c r="E853" s="616"/>
      <c r="F853" s="616"/>
      <c r="G853" s="617"/>
    </row>
    <row r="854" spans="3:7">
      <c r="C854" s="499"/>
      <c r="D854" s="499"/>
      <c r="E854" s="616"/>
      <c r="F854" s="616"/>
      <c r="G854" s="617"/>
    </row>
    <row r="855" spans="3:7">
      <c r="C855" s="499"/>
      <c r="D855" s="499"/>
      <c r="E855" s="616"/>
      <c r="F855" s="616"/>
      <c r="G855" s="617"/>
    </row>
    <row r="856" spans="3:7">
      <c r="C856" s="499"/>
      <c r="D856" s="499"/>
      <c r="E856" s="616"/>
      <c r="F856" s="616"/>
      <c r="G856" s="617"/>
    </row>
    <row r="857" spans="3:7">
      <c r="C857" s="499"/>
      <c r="D857" s="499"/>
      <c r="E857" s="616"/>
      <c r="F857" s="616"/>
      <c r="G857" s="617"/>
    </row>
    <row r="858" spans="3:7">
      <c r="C858" s="499"/>
      <c r="D858" s="499"/>
      <c r="E858" s="616"/>
      <c r="F858" s="616"/>
      <c r="G858" s="617"/>
    </row>
    <row r="859" spans="3:7">
      <c r="C859" s="499"/>
      <c r="D859" s="499"/>
      <c r="E859" s="616"/>
      <c r="F859" s="616"/>
      <c r="G859" s="617"/>
    </row>
    <row r="860" spans="3:7">
      <c r="C860" s="499"/>
      <c r="D860" s="499"/>
      <c r="E860" s="616"/>
      <c r="F860" s="616"/>
      <c r="G860" s="617"/>
    </row>
    <row r="861" spans="3:7">
      <c r="C861" s="499"/>
      <c r="D861" s="499"/>
      <c r="E861" s="616"/>
      <c r="F861" s="616"/>
      <c r="G861" s="617"/>
    </row>
    <row r="862" spans="3:7">
      <c r="C862" s="499"/>
      <c r="D862" s="499"/>
      <c r="E862" s="616"/>
      <c r="F862" s="616"/>
      <c r="G862" s="617"/>
    </row>
    <row r="863" spans="3:7">
      <c r="C863" s="499"/>
      <c r="D863" s="499"/>
      <c r="E863" s="616"/>
      <c r="F863" s="616"/>
      <c r="G863" s="617"/>
    </row>
    <row r="864" spans="3:7">
      <c r="C864" s="499"/>
      <c r="D864" s="499"/>
      <c r="E864" s="616"/>
      <c r="F864" s="616"/>
      <c r="G864" s="617"/>
    </row>
    <row r="865" spans="3:7">
      <c r="C865" s="499"/>
      <c r="D865" s="499"/>
      <c r="E865" s="616"/>
      <c r="F865" s="616"/>
      <c r="G865" s="617"/>
    </row>
    <row r="866" spans="3:7">
      <c r="C866" s="499"/>
      <c r="D866" s="499"/>
      <c r="E866" s="616"/>
      <c r="F866" s="616"/>
      <c r="G866" s="617"/>
    </row>
    <row r="867" spans="3:7">
      <c r="C867" s="499"/>
      <c r="D867" s="499"/>
      <c r="E867" s="616"/>
      <c r="F867" s="616"/>
      <c r="G867" s="617"/>
    </row>
    <row r="868" spans="3:7">
      <c r="C868" s="499"/>
      <c r="D868" s="499"/>
      <c r="E868" s="616"/>
      <c r="F868" s="616"/>
      <c r="G868" s="617"/>
    </row>
    <row r="869" spans="3:7">
      <c r="C869" s="499"/>
      <c r="D869" s="499"/>
      <c r="E869" s="616"/>
      <c r="F869" s="616"/>
      <c r="G869" s="617"/>
    </row>
    <row r="870" spans="3:7">
      <c r="C870" s="499"/>
      <c r="D870" s="499"/>
      <c r="E870" s="616"/>
      <c r="F870" s="616"/>
      <c r="G870" s="617"/>
    </row>
    <row r="871" spans="3:7">
      <c r="C871" s="499"/>
      <c r="D871" s="499"/>
      <c r="E871" s="616"/>
      <c r="F871" s="616"/>
      <c r="G871" s="617"/>
    </row>
    <row r="872" spans="3:7">
      <c r="C872" s="499"/>
      <c r="D872" s="499"/>
      <c r="E872" s="616"/>
      <c r="F872" s="616"/>
      <c r="G872" s="617"/>
    </row>
    <row r="873" spans="3:7">
      <c r="C873" s="499"/>
      <c r="D873" s="499"/>
      <c r="E873" s="616"/>
      <c r="F873" s="616"/>
      <c r="G873" s="617"/>
    </row>
    <row r="874" spans="3:7">
      <c r="C874" s="499"/>
      <c r="D874" s="499"/>
      <c r="E874" s="616"/>
      <c r="F874" s="616"/>
      <c r="G874" s="617"/>
    </row>
    <row r="875" spans="3:7">
      <c r="C875" s="499"/>
      <c r="D875" s="499"/>
      <c r="E875" s="616"/>
      <c r="F875" s="616"/>
      <c r="G875" s="617"/>
    </row>
    <row r="876" spans="3:7">
      <c r="C876" s="499"/>
      <c r="D876" s="499"/>
      <c r="E876" s="616"/>
      <c r="F876" s="616"/>
      <c r="G876" s="617"/>
    </row>
    <row r="877" spans="3:7">
      <c r="C877" s="499"/>
      <c r="D877" s="499"/>
      <c r="E877" s="616"/>
      <c r="F877" s="616"/>
      <c r="G877" s="617"/>
    </row>
    <row r="878" spans="3:7">
      <c r="C878" s="499"/>
      <c r="D878" s="499"/>
      <c r="E878" s="616"/>
      <c r="F878" s="616"/>
      <c r="G878" s="617"/>
    </row>
    <row r="879" spans="3:7">
      <c r="C879" s="499"/>
      <c r="D879" s="499"/>
      <c r="E879" s="616"/>
      <c r="F879" s="616"/>
      <c r="G879" s="617"/>
    </row>
    <row r="880" spans="3:7">
      <c r="C880" s="499"/>
      <c r="D880" s="499"/>
      <c r="E880" s="616"/>
      <c r="F880" s="616"/>
      <c r="G880" s="617"/>
    </row>
    <row r="881" spans="3:7">
      <c r="C881" s="499"/>
      <c r="D881" s="499"/>
      <c r="E881" s="616"/>
      <c r="F881" s="616"/>
      <c r="G881" s="617"/>
    </row>
    <row r="882" spans="3:7">
      <c r="C882" s="499"/>
      <c r="D882" s="499"/>
      <c r="E882" s="616"/>
      <c r="F882" s="616"/>
      <c r="G882" s="617"/>
    </row>
    <row r="883" spans="3:7">
      <c r="C883" s="499"/>
      <c r="D883" s="499"/>
      <c r="E883" s="616"/>
      <c r="F883" s="616"/>
      <c r="G883" s="617"/>
    </row>
    <row r="884" spans="3:7">
      <c r="C884" s="499"/>
      <c r="D884" s="499"/>
      <c r="E884" s="616"/>
      <c r="F884" s="616"/>
      <c r="G884" s="617"/>
    </row>
    <row r="885" spans="3:7">
      <c r="C885" s="499"/>
      <c r="D885" s="499"/>
      <c r="E885" s="616"/>
      <c r="F885" s="616"/>
      <c r="G885" s="617"/>
    </row>
    <row r="886" spans="3:7">
      <c r="C886" s="499"/>
      <c r="D886" s="499"/>
      <c r="E886" s="616"/>
      <c r="F886" s="616"/>
      <c r="G886" s="617"/>
    </row>
    <row r="887" spans="3:7">
      <c r="C887" s="499"/>
      <c r="D887" s="499"/>
      <c r="E887" s="616"/>
      <c r="F887" s="616"/>
      <c r="G887" s="617"/>
    </row>
    <row r="888" spans="3:7">
      <c r="C888" s="499"/>
      <c r="D888" s="499"/>
      <c r="E888" s="616"/>
      <c r="F888" s="616"/>
      <c r="G888" s="617"/>
    </row>
    <row r="889" spans="3:7">
      <c r="C889" s="499"/>
      <c r="D889" s="499"/>
      <c r="E889" s="616"/>
      <c r="F889" s="616"/>
      <c r="G889" s="617"/>
    </row>
    <row r="890" spans="3:7">
      <c r="C890" s="499"/>
      <c r="D890" s="499"/>
      <c r="E890" s="616"/>
      <c r="F890" s="616"/>
      <c r="G890" s="617"/>
    </row>
    <row r="891" spans="3:7">
      <c r="C891" s="499"/>
      <c r="D891" s="499"/>
      <c r="E891" s="616"/>
      <c r="F891" s="616"/>
      <c r="G891" s="617"/>
    </row>
    <row r="892" spans="3:7">
      <c r="C892" s="499"/>
      <c r="D892" s="499"/>
      <c r="E892" s="616"/>
      <c r="F892" s="616"/>
      <c r="G892" s="617"/>
    </row>
    <row r="893" spans="3:7">
      <c r="C893" s="499"/>
      <c r="D893" s="499"/>
      <c r="E893" s="616"/>
      <c r="F893" s="616"/>
      <c r="G893" s="617"/>
    </row>
    <row r="894" spans="3:7">
      <c r="C894" s="499"/>
      <c r="D894" s="499"/>
      <c r="E894" s="616"/>
      <c r="F894" s="616"/>
      <c r="G894" s="617"/>
    </row>
    <row r="895" spans="3:7">
      <c r="C895" s="499"/>
      <c r="D895" s="499"/>
      <c r="E895" s="616"/>
      <c r="F895" s="616"/>
      <c r="G895" s="617"/>
    </row>
    <row r="896" spans="3:7">
      <c r="C896" s="499"/>
      <c r="D896" s="499"/>
      <c r="E896" s="616"/>
      <c r="F896" s="616"/>
      <c r="G896" s="617"/>
    </row>
    <row r="897" spans="3:7">
      <c r="C897" s="499"/>
      <c r="D897" s="499"/>
      <c r="E897" s="616"/>
      <c r="F897" s="616"/>
      <c r="G897" s="617"/>
    </row>
    <row r="898" spans="3:7">
      <c r="C898" s="499"/>
      <c r="D898" s="499"/>
      <c r="E898" s="616"/>
      <c r="F898" s="616"/>
      <c r="G898" s="617"/>
    </row>
    <row r="899" spans="3:7">
      <c r="C899" s="499"/>
      <c r="D899" s="499"/>
      <c r="E899" s="616"/>
      <c r="F899" s="616"/>
      <c r="G899" s="617"/>
    </row>
    <row r="900" spans="3:7">
      <c r="C900" s="499"/>
      <c r="D900" s="499"/>
      <c r="E900" s="616"/>
      <c r="F900" s="616"/>
      <c r="G900" s="617"/>
    </row>
    <row r="901" spans="3:7">
      <c r="C901" s="499"/>
      <c r="D901" s="499"/>
      <c r="E901" s="616"/>
      <c r="F901" s="616"/>
      <c r="G901" s="617"/>
    </row>
    <row r="902" spans="3:7">
      <c r="C902" s="499"/>
      <c r="D902" s="499"/>
      <c r="E902" s="616"/>
      <c r="F902" s="616"/>
      <c r="G902" s="617"/>
    </row>
    <row r="903" spans="3:7">
      <c r="C903" s="499"/>
      <c r="D903" s="499"/>
      <c r="E903" s="616"/>
      <c r="F903" s="616"/>
      <c r="G903" s="617"/>
    </row>
    <row r="904" spans="3:7">
      <c r="C904" s="499"/>
      <c r="D904" s="499"/>
      <c r="E904" s="616"/>
      <c r="F904" s="616"/>
      <c r="G904" s="617"/>
    </row>
    <row r="905" spans="3:7">
      <c r="C905" s="499"/>
      <c r="D905" s="499"/>
      <c r="E905" s="616"/>
      <c r="F905" s="616"/>
      <c r="G905" s="617"/>
    </row>
    <row r="906" spans="3:7">
      <c r="C906" s="499"/>
      <c r="D906" s="499"/>
      <c r="E906" s="616"/>
      <c r="F906" s="616"/>
      <c r="G906" s="617"/>
    </row>
    <row r="907" spans="3:7">
      <c r="C907" s="499"/>
      <c r="D907" s="499"/>
      <c r="E907" s="616"/>
      <c r="F907" s="616"/>
      <c r="G907" s="617"/>
    </row>
    <row r="908" spans="3:7">
      <c r="C908" s="499"/>
      <c r="D908" s="499"/>
      <c r="E908" s="616"/>
      <c r="F908" s="616"/>
      <c r="G908" s="617"/>
    </row>
    <row r="909" spans="3:7">
      <c r="C909" s="499"/>
      <c r="D909" s="499"/>
      <c r="E909" s="616"/>
      <c r="F909" s="616"/>
      <c r="G909" s="617"/>
    </row>
    <row r="910" spans="3:7">
      <c r="C910" s="499"/>
      <c r="D910" s="499"/>
      <c r="E910" s="616"/>
      <c r="F910" s="616"/>
      <c r="G910" s="617"/>
    </row>
    <row r="911" spans="3:7">
      <c r="C911" s="499"/>
      <c r="D911" s="499"/>
      <c r="E911" s="616"/>
      <c r="F911" s="616"/>
      <c r="G911" s="617"/>
    </row>
    <row r="912" spans="3:7">
      <c r="C912" s="499"/>
      <c r="D912" s="499"/>
      <c r="E912" s="616"/>
      <c r="F912" s="616"/>
      <c r="G912" s="617"/>
    </row>
    <row r="913" spans="3:7">
      <c r="C913" s="499"/>
      <c r="D913" s="499"/>
      <c r="E913" s="616"/>
      <c r="F913" s="616"/>
      <c r="G913" s="617"/>
    </row>
    <row r="914" spans="3:7">
      <c r="C914" s="499"/>
      <c r="D914" s="499"/>
      <c r="E914" s="616"/>
      <c r="F914" s="616"/>
      <c r="G914" s="617"/>
    </row>
    <row r="915" spans="3:7">
      <c r="C915" s="499"/>
      <c r="D915" s="499"/>
      <c r="E915" s="616"/>
      <c r="F915" s="616"/>
      <c r="G915" s="617"/>
    </row>
    <row r="916" spans="3:7">
      <c r="C916" s="499"/>
      <c r="D916" s="499"/>
      <c r="E916" s="616"/>
      <c r="F916" s="616"/>
      <c r="G916" s="617"/>
    </row>
    <row r="917" spans="3:7">
      <c r="C917" s="499"/>
      <c r="D917" s="499"/>
      <c r="E917" s="616"/>
      <c r="F917" s="616"/>
      <c r="G917" s="617"/>
    </row>
    <row r="918" spans="3:7">
      <c r="C918" s="499"/>
      <c r="D918" s="499"/>
      <c r="E918" s="616"/>
      <c r="F918" s="616"/>
      <c r="G918" s="617"/>
    </row>
    <row r="919" spans="3:7">
      <c r="C919" s="499"/>
      <c r="D919" s="499"/>
      <c r="E919" s="616"/>
      <c r="F919" s="616"/>
      <c r="G919" s="617"/>
    </row>
    <row r="920" spans="3:7">
      <c r="C920" s="499"/>
      <c r="D920" s="499"/>
      <c r="E920" s="616"/>
      <c r="F920" s="616"/>
      <c r="G920" s="617"/>
    </row>
    <row r="921" spans="3:7">
      <c r="C921" s="499"/>
      <c r="D921" s="499"/>
      <c r="E921" s="616"/>
      <c r="F921" s="616"/>
      <c r="G921" s="617"/>
    </row>
    <row r="922" spans="3:7">
      <c r="C922" s="499"/>
      <c r="D922" s="499"/>
      <c r="E922" s="616"/>
      <c r="F922" s="616"/>
      <c r="G922" s="617"/>
    </row>
    <row r="923" spans="3:7">
      <c r="C923" s="499"/>
      <c r="D923" s="499"/>
      <c r="E923" s="616"/>
      <c r="F923" s="616"/>
      <c r="G923" s="617"/>
    </row>
    <row r="924" spans="3:7">
      <c r="C924" s="499"/>
      <c r="D924" s="499"/>
      <c r="E924" s="616"/>
      <c r="F924" s="616"/>
      <c r="G924" s="617"/>
    </row>
    <row r="925" spans="3:7">
      <c r="C925" s="499"/>
      <c r="D925" s="499"/>
      <c r="E925" s="616"/>
      <c r="F925" s="616"/>
      <c r="G925" s="617"/>
    </row>
    <row r="926" spans="3:7">
      <c r="C926" s="499"/>
      <c r="D926" s="499"/>
      <c r="E926" s="616"/>
      <c r="F926" s="616"/>
      <c r="G926" s="617"/>
    </row>
    <row r="927" spans="3:7">
      <c r="C927" s="499"/>
      <c r="D927" s="499"/>
      <c r="E927" s="616"/>
      <c r="F927" s="616"/>
      <c r="G927" s="617"/>
    </row>
    <row r="928" spans="3:7">
      <c r="C928" s="499"/>
      <c r="D928" s="499"/>
      <c r="E928" s="616"/>
      <c r="F928" s="616"/>
      <c r="G928" s="617"/>
    </row>
    <row r="929" spans="3:7">
      <c r="C929" s="499"/>
      <c r="D929" s="499"/>
      <c r="E929" s="616"/>
      <c r="F929" s="616"/>
      <c r="G929" s="617"/>
    </row>
    <row r="930" spans="3:7">
      <c r="C930" s="499"/>
      <c r="D930" s="499"/>
      <c r="E930" s="616"/>
      <c r="F930" s="616"/>
      <c r="G930" s="617"/>
    </row>
    <row r="931" spans="3:7">
      <c r="C931" s="499"/>
      <c r="D931" s="499"/>
      <c r="E931" s="616"/>
      <c r="F931" s="616"/>
      <c r="G931" s="617"/>
    </row>
    <row r="932" spans="3:7">
      <c r="C932" s="499"/>
      <c r="D932" s="499"/>
      <c r="E932" s="616"/>
      <c r="F932" s="616"/>
      <c r="G932" s="617"/>
    </row>
    <row r="933" spans="3:7">
      <c r="C933" s="499"/>
      <c r="D933" s="499"/>
      <c r="E933" s="616"/>
      <c r="F933" s="616"/>
      <c r="G933" s="617"/>
    </row>
    <row r="934" spans="3:7">
      <c r="C934" s="499"/>
      <c r="D934" s="499"/>
      <c r="E934" s="616"/>
      <c r="F934" s="616"/>
      <c r="G934" s="617"/>
    </row>
    <row r="935" spans="3:7">
      <c r="C935" s="499"/>
      <c r="D935" s="499"/>
      <c r="E935" s="616"/>
      <c r="F935" s="616"/>
      <c r="G935" s="617"/>
    </row>
    <row r="936" spans="3:7">
      <c r="C936" s="499"/>
      <c r="D936" s="499"/>
      <c r="E936" s="616"/>
      <c r="F936" s="616"/>
      <c r="G936" s="617"/>
    </row>
    <row r="937" spans="3:7">
      <c r="C937" s="499"/>
      <c r="D937" s="499"/>
      <c r="E937" s="616"/>
      <c r="F937" s="616"/>
      <c r="G937" s="617"/>
    </row>
    <row r="938" spans="3:7">
      <c r="C938" s="499"/>
      <c r="D938" s="499"/>
      <c r="E938" s="616"/>
      <c r="F938" s="616"/>
      <c r="G938" s="617"/>
    </row>
    <row r="939" spans="3:7">
      <c r="C939" s="499"/>
      <c r="D939" s="499"/>
      <c r="E939" s="616"/>
      <c r="F939" s="616"/>
      <c r="G939" s="617"/>
    </row>
    <row r="940" spans="3:7">
      <c r="C940" s="499"/>
      <c r="D940" s="499"/>
      <c r="E940" s="616"/>
      <c r="F940" s="616"/>
      <c r="G940" s="617"/>
    </row>
    <row r="941" spans="3:7">
      <c r="C941" s="499"/>
      <c r="D941" s="499"/>
      <c r="E941" s="616"/>
      <c r="F941" s="616"/>
      <c r="G941" s="617"/>
    </row>
    <row r="942" spans="3:7">
      <c r="C942" s="499"/>
      <c r="D942" s="499"/>
      <c r="E942" s="616"/>
      <c r="F942" s="616"/>
      <c r="G942" s="617"/>
    </row>
    <row r="943" spans="3:7">
      <c r="C943" s="499"/>
      <c r="D943" s="499"/>
      <c r="E943" s="616"/>
      <c r="F943" s="616"/>
      <c r="G943" s="617"/>
    </row>
    <row r="944" spans="3:7">
      <c r="C944" s="499"/>
      <c r="D944" s="499"/>
      <c r="E944" s="616"/>
      <c r="F944" s="616"/>
      <c r="G944" s="617"/>
    </row>
    <row r="945" spans="3:7">
      <c r="C945" s="499"/>
      <c r="D945" s="499"/>
      <c r="E945" s="616"/>
      <c r="F945" s="616"/>
      <c r="G945" s="617"/>
    </row>
    <row r="946" spans="3:7">
      <c r="C946" s="499"/>
      <c r="D946" s="499"/>
      <c r="E946" s="616"/>
      <c r="F946" s="616"/>
      <c r="G946" s="617"/>
    </row>
    <row r="947" spans="3:7">
      <c r="C947" s="499"/>
      <c r="D947" s="499"/>
      <c r="E947" s="616"/>
      <c r="F947" s="616"/>
      <c r="G947" s="617"/>
    </row>
    <row r="948" spans="3:7">
      <c r="C948" s="499"/>
      <c r="D948" s="499"/>
      <c r="E948" s="616"/>
      <c r="F948" s="616"/>
      <c r="G948" s="617"/>
    </row>
    <row r="949" spans="3:7">
      <c r="C949" s="499"/>
      <c r="D949" s="499"/>
      <c r="E949" s="616"/>
      <c r="F949" s="616"/>
      <c r="G949" s="617"/>
    </row>
    <row r="950" spans="3:7">
      <c r="C950" s="499"/>
      <c r="D950" s="499"/>
      <c r="E950" s="616"/>
      <c r="F950" s="616"/>
      <c r="G950" s="617"/>
    </row>
    <row r="951" spans="3:7">
      <c r="C951" s="499"/>
      <c r="D951" s="499"/>
      <c r="E951" s="616"/>
      <c r="F951" s="616"/>
      <c r="G951" s="617"/>
    </row>
    <row r="952" spans="3:7">
      <c r="C952" s="499"/>
      <c r="D952" s="499"/>
      <c r="E952" s="616"/>
      <c r="F952" s="616"/>
      <c r="G952" s="617"/>
    </row>
    <row r="953" spans="3:7">
      <c r="C953" s="499"/>
      <c r="D953" s="499"/>
      <c r="E953" s="616"/>
      <c r="F953" s="616"/>
      <c r="G953" s="617"/>
    </row>
    <row r="954" spans="3:7">
      <c r="C954" s="499"/>
      <c r="D954" s="499"/>
      <c r="E954" s="616"/>
      <c r="F954" s="616"/>
      <c r="G954" s="617"/>
    </row>
    <row r="955" spans="3:7">
      <c r="C955" s="499"/>
      <c r="D955" s="499"/>
      <c r="E955" s="616"/>
      <c r="F955" s="616"/>
      <c r="G955" s="617"/>
    </row>
    <row r="956" spans="3:7">
      <c r="C956" s="499"/>
      <c r="D956" s="499"/>
      <c r="E956" s="616"/>
      <c r="F956" s="616"/>
      <c r="G956" s="617"/>
    </row>
    <row r="957" spans="3:7">
      <c r="C957" s="499"/>
      <c r="D957" s="499"/>
      <c r="E957" s="616"/>
      <c r="F957" s="616"/>
      <c r="G957" s="617"/>
    </row>
    <row r="958" spans="3:7">
      <c r="C958" s="499"/>
      <c r="D958" s="499"/>
      <c r="E958" s="616"/>
      <c r="F958" s="616"/>
      <c r="G958" s="617"/>
    </row>
    <row r="959" spans="3:7">
      <c r="C959" s="499"/>
      <c r="D959" s="499"/>
      <c r="E959" s="616"/>
      <c r="F959" s="616"/>
      <c r="G959" s="617"/>
    </row>
    <row r="960" spans="3:7">
      <c r="C960" s="499"/>
      <c r="D960" s="499"/>
      <c r="E960" s="616"/>
      <c r="F960" s="616"/>
      <c r="G960" s="617"/>
    </row>
    <row r="961" spans="3:7">
      <c r="C961" s="499"/>
      <c r="D961" s="499"/>
      <c r="E961" s="616"/>
      <c r="F961" s="616"/>
      <c r="G961" s="617"/>
    </row>
    <row r="962" spans="3:7">
      <c r="C962" s="499"/>
      <c r="D962" s="499"/>
      <c r="E962" s="616"/>
      <c r="F962" s="616"/>
      <c r="G962" s="617"/>
    </row>
    <row r="963" spans="3:7">
      <c r="C963" s="499"/>
      <c r="D963" s="499"/>
      <c r="E963" s="616"/>
      <c r="F963" s="616"/>
      <c r="G963" s="617"/>
    </row>
    <row r="964" spans="3:7">
      <c r="C964" s="499"/>
      <c r="D964" s="499"/>
      <c r="E964" s="616"/>
      <c r="F964" s="616"/>
      <c r="G964" s="617"/>
    </row>
    <row r="965" spans="3:7">
      <c r="C965" s="499"/>
      <c r="D965" s="499"/>
      <c r="E965" s="616"/>
      <c r="F965" s="616"/>
      <c r="G965" s="617"/>
    </row>
    <row r="966" spans="3:7">
      <c r="C966" s="499"/>
      <c r="D966" s="499"/>
      <c r="E966" s="616"/>
      <c r="F966" s="616"/>
      <c r="G966" s="617"/>
    </row>
    <row r="967" spans="3:7">
      <c r="C967" s="499"/>
      <c r="D967" s="499"/>
      <c r="E967" s="616"/>
      <c r="F967" s="616"/>
      <c r="G967" s="617"/>
    </row>
    <row r="968" spans="3:7">
      <c r="C968" s="499"/>
      <c r="D968" s="499"/>
      <c r="E968" s="616"/>
      <c r="F968" s="616"/>
      <c r="G968" s="617"/>
    </row>
    <row r="969" spans="3:7">
      <c r="C969" s="499"/>
      <c r="D969" s="499"/>
      <c r="E969" s="616"/>
      <c r="F969" s="616"/>
      <c r="G969" s="617"/>
    </row>
    <row r="970" spans="3:7">
      <c r="C970" s="499"/>
      <c r="D970" s="499"/>
      <c r="E970" s="616"/>
      <c r="F970" s="616"/>
      <c r="G970" s="617"/>
    </row>
    <row r="971" spans="3:7">
      <c r="C971" s="499"/>
      <c r="D971" s="499"/>
      <c r="E971" s="616"/>
      <c r="F971" s="616"/>
      <c r="G971" s="617"/>
    </row>
    <row r="972" spans="3:7">
      <c r="C972" s="499"/>
      <c r="D972" s="499"/>
      <c r="E972" s="616"/>
      <c r="F972" s="616"/>
      <c r="G972" s="617"/>
    </row>
    <row r="973" spans="3:7">
      <c r="C973" s="499"/>
      <c r="D973" s="499"/>
      <c r="E973" s="616"/>
      <c r="F973" s="616"/>
      <c r="G973" s="617"/>
    </row>
    <row r="974" spans="3:7">
      <c r="C974" s="499"/>
      <c r="D974" s="499"/>
      <c r="E974" s="616"/>
      <c r="F974" s="616"/>
      <c r="G974" s="617"/>
    </row>
    <row r="975" spans="3:7">
      <c r="C975" s="499"/>
      <c r="D975" s="499"/>
      <c r="E975" s="616"/>
      <c r="F975" s="616"/>
      <c r="G975" s="617"/>
    </row>
    <row r="976" spans="3:7">
      <c r="C976" s="499"/>
      <c r="D976" s="499"/>
      <c r="E976" s="616"/>
      <c r="F976" s="616"/>
      <c r="G976" s="617"/>
    </row>
    <row r="977" spans="3:7">
      <c r="C977" s="499"/>
      <c r="D977" s="499"/>
      <c r="E977" s="616"/>
      <c r="F977" s="616"/>
      <c r="G977" s="617"/>
    </row>
    <row r="978" spans="3:7">
      <c r="C978" s="499"/>
      <c r="D978" s="499"/>
      <c r="E978" s="616"/>
      <c r="F978" s="616"/>
      <c r="G978" s="617"/>
    </row>
    <row r="979" spans="3:7">
      <c r="C979" s="499"/>
      <c r="D979" s="499"/>
      <c r="E979" s="616"/>
      <c r="F979" s="616"/>
      <c r="G979" s="617"/>
    </row>
    <row r="980" spans="3:7">
      <c r="C980" s="499"/>
      <c r="D980" s="499"/>
      <c r="E980" s="616"/>
      <c r="F980" s="616"/>
      <c r="G980" s="617"/>
    </row>
    <row r="981" spans="3:7">
      <c r="C981" s="499"/>
      <c r="D981" s="499"/>
      <c r="E981" s="616"/>
      <c r="F981" s="616"/>
      <c r="G981" s="617"/>
    </row>
    <row r="982" spans="3:7">
      <c r="C982" s="499"/>
      <c r="D982" s="499"/>
      <c r="E982" s="616"/>
      <c r="F982" s="616"/>
      <c r="G982" s="617"/>
    </row>
    <row r="983" spans="3:7">
      <c r="C983" s="499"/>
      <c r="D983" s="499"/>
      <c r="E983" s="616"/>
      <c r="F983" s="616"/>
      <c r="G983" s="617"/>
    </row>
    <row r="984" spans="3:7">
      <c r="C984" s="499"/>
      <c r="D984" s="499"/>
      <c r="E984" s="616"/>
      <c r="F984" s="616"/>
      <c r="G984" s="617"/>
    </row>
    <row r="985" spans="3:7">
      <c r="C985" s="499"/>
      <c r="D985" s="499"/>
      <c r="E985" s="616"/>
      <c r="F985" s="616"/>
      <c r="G985" s="617"/>
    </row>
    <row r="986" spans="3:7">
      <c r="C986" s="499"/>
      <c r="D986" s="499"/>
      <c r="E986" s="616"/>
      <c r="F986" s="616"/>
      <c r="G986" s="617"/>
    </row>
    <row r="987" spans="3:7">
      <c r="C987" s="499"/>
      <c r="D987" s="499"/>
      <c r="E987" s="616"/>
      <c r="F987" s="616"/>
      <c r="G987" s="617"/>
    </row>
    <row r="988" spans="3:7">
      <c r="C988" s="499"/>
      <c r="D988" s="499"/>
      <c r="E988" s="616"/>
      <c r="F988" s="616"/>
      <c r="G988" s="617"/>
    </row>
    <row r="989" spans="3:7">
      <c r="C989" s="499"/>
      <c r="D989" s="499"/>
      <c r="E989" s="616"/>
      <c r="F989" s="616"/>
      <c r="G989" s="617"/>
    </row>
    <row r="990" spans="3:7">
      <c r="C990" s="499"/>
      <c r="D990" s="499"/>
      <c r="E990" s="616"/>
      <c r="F990" s="616"/>
      <c r="G990" s="617"/>
    </row>
    <row r="991" spans="3:7">
      <c r="C991" s="499"/>
      <c r="D991" s="499"/>
      <c r="E991" s="616"/>
      <c r="F991" s="616"/>
      <c r="G991" s="617"/>
    </row>
    <row r="992" spans="3:7">
      <c r="C992" s="499"/>
      <c r="D992" s="499"/>
      <c r="E992" s="616"/>
      <c r="F992" s="616"/>
      <c r="G992" s="617"/>
    </row>
    <row r="993" spans="3:7">
      <c r="C993" s="499"/>
      <c r="D993" s="499"/>
      <c r="E993" s="616"/>
      <c r="F993" s="616"/>
      <c r="G993" s="617"/>
    </row>
    <row r="994" spans="3:7">
      <c r="C994" s="499"/>
      <c r="D994" s="499"/>
      <c r="E994" s="616"/>
      <c r="F994" s="616"/>
      <c r="G994" s="617"/>
    </row>
    <row r="995" spans="3:7">
      <c r="C995" s="499"/>
      <c r="D995" s="499"/>
      <c r="E995" s="616"/>
      <c r="F995" s="616"/>
      <c r="G995" s="617"/>
    </row>
    <row r="996" spans="3:7">
      <c r="C996" s="499"/>
      <c r="D996" s="499"/>
      <c r="E996" s="616"/>
      <c r="F996" s="616"/>
      <c r="G996" s="617"/>
    </row>
    <row r="997" spans="3:7">
      <c r="C997" s="499"/>
      <c r="D997" s="499"/>
      <c r="E997" s="616"/>
      <c r="F997" s="616"/>
      <c r="G997" s="617"/>
    </row>
    <row r="998" spans="3:7">
      <c r="C998" s="499"/>
      <c r="D998" s="499"/>
      <c r="E998" s="616"/>
      <c r="F998" s="616"/>
      <c r="G998" s="617"/>
    </row>
    <row r="999" spans="3:7">
      <c r="C999" s="499"/>
      <c r="D999" s="499"/>
      <c r="E999" s="616"/>
      <c r="F999" s="616"/>
      <c r="G999" s="617"/>
    </row>
    <row r="1000" spans="3:7">
      <c r="C1000" s="499"/>
      <c r="D1000" s="499"/>
      <c r="E1000" s="616"/>
      <c r="F1000" s="616"/>
      <c r="G1000" s="617"/>
    </row>
    <row r="1001" spans="3:7">
      <c r="C1001" s="499"/>
      <c r="D1001" s="499"/>
      <c r="E1001" s="616"/>
      <c r="F1001" s="616"/>
      <c r="G1001" s="617"/>
    </row>
    <row r="1002" spans="3:7">
      <c r="C1002" s="499"/>
      <c r="D1002" s="499"/>
      <c r="E1002" s="616"/>
      <c r="F1002" s="616"/>
      <c r="G1002" s="617"/>
    </row>
    <row r="1003" spans="3:7">
      <c r="C1003" s="499"/>
      <c r="D1003" s="499"/>
      <c r="E1003" s="616"/>
      <c r="F1003" s="616"/>
      <c r="G1003" s="617"/>
    </row>
    <row r="1004" spans="3:7">
      <c r="C1004" s="499"/>
      <c r="D1004" s="499"/>
      <c r="E1004" s="616"/>
      <c r="F1004" s="616"/>
      <c r="G1004" s="617"/>
    </row>
    <row r="1005" spans="3:7">
      <c r="C1005" s="499"/>
      <c r="D1005" s="499"/>
      <c r="E1005" s="616"/>
      <c r="F1005" s="616"/>
      <c r="G1005" s="617"/>
    </row>
    <row r="1006" spans="3:7">
      <c r="C1006" s="499"/>
      <c r="D1006" s="499"/>
      <c r="E1006" s="616"/>
      <c r="F1006" s="616"/>
      <c r="G1006" s="617"/>
    </row>
    <row r="1007" spans="3:7">
      <c r="C1007" s="499"/>
      <c r="D1007" s="499"/>
      <c r="E1007" s="616"/>
      <c r="F1007" s="616"/>
      <c r="G1007" s="617"/>
    </row>
    <row r="1008" spans="3:7">
      <c r="C1008" s="499"/>
      <c r="D1008" s="499"/>
      <c r="E1008" s="616"/>
      <c r="F1008" s="616"/>
      <c r="G1008" s="617"/>
    </row>
    <row r="1009" spans="3:7">
      <c r="C1009" s="499"/>
      <c r="D1009" s="499"/>
      <c r="E1009" s="616"/>
      <c r="F1009" s="616"/>
      <c r="G1009" s="617"/>
    </row>
    <row r="1010" spans="3:7">
      <c r="C1010" s="499"/>
      <c r="D1010" s="499"/>
      <c r="E1010" s="616"/>
      <c r="F1010" s="616"/>
      <c r="G1010" s="617"/>
    </row>
    <row r="1011" spans="3:7">
      <c r="C1011" s="499"/>
      <c r="D1011" s="499"/>
      <c r="E1011" s="616"/>
      <c r="F1011" s="616"/>
      <c r="G1011" s="617"/>
    </row>
    <row r="1012" spans="3:7">
      <c r="C1012" s="499"/>
      <c r="D1012" s="499"/>
      <c r="E1012" s="616"/>
      <c r="F1012" s="616"/>
      <c r="G1012" s="617"/>
    </row>
    <row r="1013" spans="3:7">
      <c r="C1013" s="499"/>
      <c r="D1013" s="499"/>
      <c r="E1013" s="616"/>
      <c r="F1013" s="616"/>
      <c r="G1013" s="617"/>
    </row>
    <row r="1014" spans="3:7">
      <c r="C1014" s="499"/>
      <c r="D1014" s="499"/>
      <c r="E1014" s="616"/>
      <c r="F1014" s="616"/>
      <c r="G1014" s="617"/>
    </row>
    <row r="1015" spans="3:7">
      <c r="C1015" s="499"/>
      <c r="D1015" s="499"/>
      <c r="E1015" s="616"/>
      <c r="F1015" s="616"/>
      <c r="G1015" s="617"/>
    </row>
    <row r="1016" spans="3:7">
      <c r="C1016" s="499"/>
      <c r="D1016" s="499"/>
      <c r="E1016" s="616"/>
      <c r="F1016" s="616"/>
      <c r="G1016" s="617"/>
    </row>
    <row r="1017" spans="3:7">
      <c r="C1017" s="499"/>
      <c r="D1017" s="499"/>
      <c r="E1017" s="616"/>
      <c r="F1017" s="616"/>
      <c r="G1017" s="617"/>
    </row>
    <row r="1018" spans="3:7">
      <c r="C1018" s="499"/>
      <c r="D1018" s="499"/>
      <c r="E1018" s="616"/>
      <c r="F1018" s="616"/>
      <c r="G1018" s="617"/>
    </row>
    <row r="1019" spans="3:7">
      <c r="C1019" s="499"/>
      <c r="D1019" s="499"/>
      <c r="E1019" s="616"/>
      <c r="F1019" s="616"/>
      <c r="G1019" s="617"/>
    </row>
    <row r="1020" spans="3:7">
      <c r="C1020" s="499"/>
      <c r="D1020" s="499"/>
      <c r="E1020" s="616"/>
      <c r="F1020" s="616"/>
      <c r="G1020" s="617"/>
    </row>
    <row r="1021" spans="3:7">
      <c r="C1021" s="499"/>
      <c r="D1021" s="499"/>
      <c r="E1021" s="616"/>
      <c r="F1021" s="616"/>
      <c r="G1021" s="617"/>
    </row>
    <row r="1022" spans="3:7">
      <c r="C1022" s="499"/>
      <c r="D1022" s="499"/>
      <c r="E1022" s="616"/>
      <c r="F1022" s="616"/>
      <c r="G1022" s="617"/>
    </row>
    <row r="1023" spans="3:7">
      <c r="C1023" s="499"/>
      <c r="D1023" s="499"/>
      <c r="E1023" s="616"/>
      <c r="F1023" s="616"/>
      <c r="G1023" s="617"/>
    </row>
    <row r="1024" spans="3:7">
      <c r="C1024" s="499"/>
      <c r="D1024" s="499"/>
      <c r="E1024" s="616"/>
      <c r="F1024" s="616"/>
      <c r="G1024" s="617"/>
    </row>
    <row r="1025" spans="3:7">
      <c r="C1025" s="499"/>
      <c r="D1025" s="499"/>
      <c r="E1025" s="616"/>
      <c r="F1025" s="616"/>
      <c r="G1025" s="617"/>
    </row>
    <row r="1026" spans="3:7">
      <c r="C1026" s="499"/>
      <c r="D1026" s="499"/>
      <c r="E1026" s="616"/>
      <c r="F1026" s="616"/>
      <c r="G1026" s="617"/>
    </row>
    <row r="1027" spans="3:7">
      <c r="C1027" s="499"/>
      <c r="D1027" s="499"/>
      <c r="E1027" s="616"/>
      <c r="F1027" s="616"/>
      <c r="G1027" s="617"/>
    </row>
    <row r="1028" spans="3:7">
      <c r="C1028" s="499"/>
      <c r="D1028" s="499"/>
      <c r="E1028" s="616"/>
      <c r="F1028" s="616"/>
      <c r="G1028" s="617"/>
    </row>
    <row r="1029" spans="3:7">
      <c r="C1029" s="499"/>
      <c r="D1029" s="499"/>
      <c r="E1029" s="616"/>
      <c r="F1029" s="616"/>
      <c r="G1029" s="617"/>
    </row>
    <row r="1030" spans="3:7">
      <c r="C1030" s="499"/>
      <c r="D1030" s="499"/>
      <c r="E1030" s="616"/>
      <c r="F1030" s="616"/>
      <c r="G1030" s="617"/>
    </row>
    <row r="1031" spans="3:7">
      <c r="C1031" s="499"/>
      <c r="D1031" s="499"/>
      <c r="E1031" s="616"/>
      <c r="F1031" s="616"/>
      <c r="G1031" s="617"/>
    </row>
    <row r="1032" spans="3:7">
      <c r="C1032" s="499"/>
      <c r="D1032" s="499"/>
      <c r="E1032" s="616"/>
      <c r="F1032" s="616"/>
      <c r="G1032" s="617"/>
    </row>
    <row r="1033" spans="3:7">
      <c r="C1033" s="499"/>
      <c r="D1033" s="499"/>
      <c r="E1033" s="616"/>
      <c r="F1033" s="616"/>
      <c r="G1033" s="617"/>
    </row>
    <row r="1034" spans="3:7">
      <c r="C1034" s="499"/>
      <c r="D1034" s="499"/>
      <c r="E1034" s="616"/>
      <c r="F1034" s="616"/>
      <c r="G1034" s="617"/>
    </row>
    <row r="1035" spans="3:7">
      <c r="C1035" s="499"/>
      <c r="D1035" s="499"/>
      <c r="E1035" s="616"/>
      <c r="F1035" s="616"/>
      <c r="G1035" s="617"/>
    </row>
    <row r="1036" spans="3:7">
      <c r="C1036" s="499"/>
      <c r="D1036" s="499"/>
      <c r="E1036" s="616"/>
      <c r="F1036" s="616"/>
      <c r="G1036" s="617"/>
    </row>
    <row r="1037" spans="3:7">
      <c r="C1037" s="499"/>
      <c r="D1037" s="499"/>
      <c r="E1037" s="616"/>
      <c r="F1037" s="616"/>
      <c r="G1037" s="617"/>
    </row>
    <row r="1038" spans="3:7">
      <c r="C1038" s="499"/>
      <c r="D1038" s="499"/>
      <c r="E1038" s="616"/>
      <c r="F1038" s="616"/>
      <c r="G1038" s="617"/>
    </row>
    <row r="1039" spans="3:7">
      <c r="C1039" s="499"/>
      <c r="D1039" s="499"/>
      <c r="E1039" s="616"/>
      <c r="F1039" s="616"/>
      <c r="G1039" s="617"/>
    </row>
    <row r="1040" spans="3:7">
      <c r="C1040" s="499"/>
      <c r="D1040" s="499"/>
      <c r="E1040" s="616"/>
      <c r="F1040" s="616"/>
      <c r="G1040" s="617"/>
    </row>
    <row r="1041" spans="3:7">
      <c r="C1041" s="499"/>
      <c r="D1041" s="499"/>
      <c r="E1041" s="616"/>
      <c r="F1041" s="616"/>
      <c r="G1041" s="617"/>
    </row>
    <row r="1042" spans="3:7">
      <c r="C1042" s="499"/>
      <c r="D1042" s="499"/>
      <c r="E1042" s="616"/>
      <c r="F1042" s="616"/>
      <c r="G1042" s="617"/>
    </row>
    <row r="1043" spans="3:7">
      <c r="C1043" s="499"/>
      <c r="D1043" s="499"/>
      <c r="E1043" s="616"/>
      <c r="F1043" s="616"/>
      <c r="G1043" s="617"/>
    </row>
    <row r="1044" spans="3:7">
      <c r="C1044" s="499"/>
      <c r="D1044" s="499"/>
      <c r="E1044" s="616"/>
      <c r="F1044" s="616"/>
      <c r="G1044" s="617"/>
    </row>
    <row r="1045" spans="3:7">
      <c r="C1045" s="499"/>
      <c r="D1045" s="499"/>
      <c r="E1045" s="616"/>
      <c r="F1045" s="616"/>
      <c r="G1045" s="617"/>
    </row>
    <row r="1046" spans="3:7">
      <c r="C1046" s="499"/>
      <c r="D1046" s="499"/>
      <c r="E1046" s="616"/>
      <c r="F1046" s="616"/>
      <c r="G1046" s="617"/>
    </row>
    <row r="1047" spans="3:7">
      <c r="C1047" s="499"/>
      <c r="D1047" s="499"/>
      <c r="E1047" s="616"/>
      <c r="F1047" s="616"/>
      <c r="G1047" s="617"/>
    </row>
    <row r="1048" spans="3:7">
      <c r="C1048" s="499"/>
      <c r="D1048" s="499"/>
      <c r="E1048" s="616"/>
      <c r="F1048" s="616"/>
      <c r="G1048" s="617"/>
    </row>
    <row r="1049" spans="3:7">
      <c r="C1049" s="499"/>
      <c r="D1049" s="499"/>
      <c r="E1049" s="616"/>
      <c r="F1049" s="616"/>
      <c r="G1049" s="617"/>
    </row>
    <row r="1050" spans="3:7">
      <c r="C1050" s="499"/>
      <c r="D1050" s="499"/>
      <c r="E1050" s="616"/>
      <c r="F1050" s="616"/>
      <c r="G1050" s="617"/>
    </row>
    <row r="1051" spans="3:7">
      <c r="C1051" s="499"/>
      <c r="D1051" s="499"/>
      <c r="E1051" s="616"/>
      <c r="F1051" s="616"/>
      <c r="G1051" s="617"/>
    </row>
    <row r="1052" spans="3:7">
      <c r="C1052" s="499"/>
      <c r="D1052" s="499"/>
      <c r="E1052" s="616"/>
      <c r="F1052" s="616"/>
      <c r="G1052" s="617"/>
    </row>
    <row r="1053" spans="3:7">
      <c r="C1053" s="499"/>
      <c r="D1053" s="499"/>
      <c r="E1053" s="616"/>
      <c r="F1053" s="616"/>
      <c r="G1053" s="617"/>
    </row>
    <row r="1054" spans="3:7">
      <c r="C1054" s="499"/>
      <c r="D1054" s="499"/>
      <c r="E1054" s="616"/>
      <c r="F1054" s="616"/>
      <c r="G1054" s="617"/>
    </row>
    <row r="1055" spans="3:7">
      <c r="C1055" s="499"/>
      <c r="D1055" s="499"/>
      <c r="E1055" s="616"/>
      <c r="F1055" s="616"/>
      <c r="G1055" s="617"/>
    </row>
    <row r="1056" spans="3:7">
      <c r="C1056" s="499"/>
      <c r="D1056" s="499"/>
      <c r="E1056" s="616"/>
      <c r="F1056" s="616"/>
      <c r="G1056" s="617"/>
    </row>
    <row r="1057" spans="3:7">
      <c r="C1057" s="499"/>
      <c r="D1057" s="499"/>
      <c r="E1057" s="616"/>
      <c r="F1057" s="616"/>
      <c r="G1057" s="617"/>
    </row>
    <row r="1058" spans="3:7">
      <c r="C1058" s="499"/>
      <c r="D1058" s="499"/>
      <c r="E1058" s="616"/>
      <c r="F1058" s="616"/>
      <c r="G1058" s="617"/>
    </row>
    <row r="1059" spans="3:7">
      <c r="C1059" s="499"/>
      <c r="D1059" s="499"/>
      <c r="E1059" s="616"/>
      <c r="F1059" s="616"/>
      <c r="G1059" s="617"/>
    </row>
    <row r="1060" spans="3:7">
      <c r="C1060" s="499"/>
      <c r="D1060" s="499"/>
      <c r="E1060" s="616"/>
      <c r="F1060" s="616"/>
      <c r="G1060" s="617"/>
    </row>
    <row r="1061" spans="3:7">
      <c r="C1061" s="499"/>
      <c r="D1061" s="499"/>
      <c r="E1061" s="616"/>
      <c r="F1061" s="616"/>
      <c r="G1061" s="617"/>
    </row>
    <row r="1062" spans="3:7">
      <c r="C1062" s="499"/>
      <c r="D1062" s="499"/>
      <c r="E1062" s="616"/>
      <c r="F1062" s="616"/>
      <c r="G1062" s="617"/>
    </row>
    <row r="1063" spans="3:7">
      <c r="C1063" s="499"/>
      <c r="D1063" s="499"/>
      <c r="E1063" s="616"/>
      <c r="F1063" s="616"/>
      <c r="G1063" s="617"/>
    </row>
    <row r="1064" spans="3:7">
      <c r="C1064" s="499"/>
      <c r="D1064" s="499"/>
      <c r="E1064" s="616"/>
      <c r="F1064" s="616"/>
      <c r="G1064" s="617"/>
    </row>
    <row r="1065" spans="3:7">
      <c r="C1065" s="499"/>
      <c r="D1065" s="499"/>
      <c r="E1065" s="616"/>
      <c r="F1065" s="616"/>
      <c r="G1065" s="617"/>
    </row>
    <row r="1066" spans="3:7">
      <c r="C1066" s="499"/>
      <c r="D1066" s="499"/>
      <c r="E1066" s="616"/>
      <c r="F1066" s="616"/>
      <c r="G1066" s="617"/>
    </row>
    <row r="1067" spans="3:7">
      <c r="C1067" s="499"/>
      <c r="D1067" s="499"/>
      <c r="E1067" s="616"/>
      <c r="F1067" s="616"/>
      <c r="G1067" s="617"/>
    </row>
    <row r="1068" spans="3:7">
      <c r="C1068" s="499"/>
      <c r="D1068" s="499"/>
      <c r="E1068" s="616"/>
      <c r="F1068" s="616"/>
      <c r="G1068" s="617"/>
    </row>
    <row r="1069" spans="3:7">
      <c r="C1069" s="499"/>
      <c r="D1069" s="499"/>
      <c r="E1069" s="616"/>
      <c r="F1069" s="616"/>
      <c r="G1069" s="617"/>
    </row>
    <row r="1070" spans="3:7">
      <c r="C1070" s="499"/>
      <c r="D1070" s="499"/>
      <c r="E1070" s="616"/>
      <c r="F1070" s="616"/>
      <c r="G1070" s="617"/>
    </row>
    <row r="1071" spans="3:7">
      <c r="C1071" s="499"/>
      <c r="D1071" s="499"/>
      <c r="E1071" s="616"/>
      <c r="F1071" s="616"/>
      <c r="G1071" s="617"/>
    </row>
    <row r="1072" spans="3:7">
      <c r="C1072" s="499"/>
      <c r="D1072" s="499"/>
      <c r="E1072" s="616"/>
      <c r="F1072" s="616"/>
      <c r="G1072" s="617"/>
    </row>
    <row r="1073" spans="3:7">
      <c r="C1073" s="499"/>
      <c r="D1073" s="499"/>
      <c r="E1073" s="616"/>
      <c r="F1073" s="616"/>
      <c r="G1073" s="617"/>
    </row>
    <row r="1074" spans="3:7">
      <c r="C1074" s="499"/>
      <c r="D1074" s="499"/>
      <c r="E1074" s="616"/>
      <c r="F1074" s="616"/>
      <c r="G1074" s="617"/>
    </row>
    <row r="1075" spans="3:7">
      <c r="C1075" s="499"/>
      <c r="D1075" s="499"/>
      <c r="E1075" s="616"/>
      <c r="F1075" s="616"/>
      <c r="G1075" s="617"/>
    </row>
    <row r="1076" spans="3:7">
      <c r="C1076" s="499"/>
      <c r="D1076" s="499"/>
      <c r="E1076" s="616"/>
      <c r="F1076" s="616"/>
      <c r="G1076" s="617"/>
    </row>
    <row r="1077" spans="3:7">
      <c r="C1077" s="499"/>
      <c r="D1077" s="499"/>
      <c r="E1077" s="616"/>
      <c r="F1077" s="616"/>
      <c r="G1077" s="617"/>
    </row>
    <row r="1078" spans="3:7">
      <c r="C1078" s="499"/>
      <c r="D1078" s="499"/>
      <c r="E1078" s="616"/>
      <c r="F1078" s="616"/>
      <c r="G1078" s="617"/>
    </row>
    <row r="1079" spans="3:7">
      <c r="C1079" s="499"/>
      <c r="D1079" s="499"/>
      <c r="E1079" s="616"/>
      <c r="F1079" s="616"/>
      <c r="G1079" s="617"/>
    </row>
    <row r="1080" spans="3:7">
      <c r="C1080" s="499"/>
      <c r="D1080" s="499"/>
      <c r="E1080" s="616"/>
      <c r="F1080" s="616"/>
      <c r="G1080" s="617"/>
    </row>
    <row r="1081" spans="3:7">
      <c r="C1081" s="499"/>
      <c r="D1081" s="499"/>
      <c r="E1081" s="616"/>
      <c r="F1081" s="616"/>
      <c r="G1081" s="617"/>
    </row>
    <row r="1082" spans="3:7">
      <c r="C1082" s="499"/>
      <c r="D1082" s="499"/>
      <c r="E1082" s="616"/>
      <c r="F1082" s="616"/>
      <c r="G1082" s="617"/>
    </row>
    <row r="1083" spans="3:7">
      <c r="C1083" s="499"/>
      <c r="D1083" s="499"/>
      <c r="E1083" s="616"/>
      <c r="F1083" s="616"/>
      <c r="G1083" s="617"/>
    </row>
    <row r="1084" spans="3:7">
      <c r="C1084" s="499"/>
      <c r="D1084" s="499"/>
      <c r="E1084" s="616"/>
      <c r="F1084" s="616"/>
      <c r="G1084" s="617"/>
    </row>
    <row r="1085" spans="3:7">
      <c r="C1085" s="499"/>
      <c r="D1085" s="499"/>
      <c r="E1085" s="616"/>
      <c r="F1085" s="616"/>
      <c r="G1085" s="617"/>
    </row>
    <row r="1086" spans="3:7">
      <c r="C1086" s="499"/>
      <c r="D1086" s="499"/>
      <c r="E1086" s="616"/>
      <c r="F1086" s="616"/>
      <c r="G1086" s="617"/>
    </row>
    <row r="1087" spans="3:7">
      <c r="C1087" s="499"/>
      <c r="D1087" s="499"/>
      <c r="E1087" s="616"/>
      <c r="F1087" s="616"/>
      <c r="G1087" s="617"/>
    </row>
    <row r="1088" spans="3:7">
      <c r="C1088" s="499"/>
      <c r="D1088" s="499"/>
      <c r="E1088" s="616"/>
      <c r="F1088" s="616"/>
      <c r="G1088" s="617"/>
    </row>
    <row r="1089" spans="3:7">
      <c r="C1089" s="499"/>
      <c r="D1089" s="499"/>
      <c r="E1089" s="616"/>
      <c r="F1089" s="616"/>
      <c r="G1089" s="617"/>
    </row>
    <row r="1090" spans="3:7">
      <c r="C1090" s="499"/>
      <c r="D1090" s="499"/>
      <c r="E1090" s="616"/>
      <c r="F1090" s="616"/>
      <c r="G1090" s="617"/>
    </row>
    <row r="1091" spans="3:7">
      <c r="C1091" s="499"/>
      <c r="D1091" s="499"/>
      <c r="E1091" s="616"/>
      <c r="F1091" s="616"/>
      <c r="G1091" s="617"/>
    </row>
    <row r="1092" spans="3:7">
      <c r="C1092" s="499"/>
      <c r="D1092" s="499"/>
      <c r="E1092" s="616"/>
      <c r="F1092" s="616"/>
      <c r="G1092" s="617"/>
    </row>
    <row r="1093" spans="3:7">
      <c r="C1093" s="499"/>
      <c r="D1093" s="499"/>
      <c r="E1093" s="616"/>
      <c r="F1093" s="616"/>
      <c r="G1093" s="617"/>
    </row>
    <row r="1094" spans="3:7">
      <c r="C1094" s="499"/>
      <c r="D1094" s="499"/>
      <c r="E1094" s="616"/>
      <c r="F1094" s="616"/>
      <c r="G1094" s="617"/>
    </row>
    <row r="1095" spans="3:7">
      <c r="C1095" s="499"/>
      <c r="D1095" s="499"/>
      <c r="E1095" s="616"/>
      <c r="F1095" s="616"/>
      <c r="G1095" s="617"/>
    </row>
    <row r="1096" spans="3:7">
      <c r="C1096" s="499"/>
      <c r="D1096" s="499"/>
      <c r="E1096" s="616"/>
      <c r="F1096" s="616"/>
      <c r="G1096" s="617"/>
    </row>
    <row r="1097" spans="3:7">
      <c r="C1097" s="499"/>
      <c r="D1097" s="499"/>
      <c r="E1097" s="616"/>
      <c r="F1097" s="616"/>
      <c r="G1097" s="617"/>
    </row>
    <row r="1098" spans="3:7">
      <c r="C1098" s="499"/>
      <c r="D1098" s="499"/>
      <c r="E1098" s="616"/>
      <c r="F1098" s="616"/>
      <c r="G1098" s="617"/>
    </row>
    <row r="1099" spans="3:7">
      <c r="C1099" s="499"/>
      <c r="D1099" s="499"/>
      <c r="E1099" s="616"/>
      <c r="F1099" s="616"/>
      <c r="G1099" s="617"/>
    </row>
    <row r="1100" spans="3:7">
      <c r="C1100" s="499"/>
      <c r="D1100" s="499"/>
      <c r="E1100" s="616"/>
      <c r="F1100" s="616"/>
      <c r="G1100" s="617"/>
    </row>
    <row r="1101" spans="3:7">
      <c r="C1101" s="499"/>
      <c r="D1101" s="499"/>
      <c r="E1101" s="616"/>
      <c r="F1101" s="616"/>
      <c r="G1101" s="617"/>
    </row>
    <row r="1102" spans="3:7">
      <c r="C1102" s="499"/>
      <c r="D1102" s="499"/>
      <c r="E1102" s="616"/>
      <c r="F1102" s="616"/>
      <c r="G1102" s="617"/>
    </row>
    <row r="1103" spans="3:7">
      <c r="C1103" s="499"/>
      <c r="D1103" s="499"/>
      <c r="E1103" s="616"/>
      <c r="F1103" s="616"/>
      <c r="G1103" s="617"/>
    </row>
    <row r="1104" spans="3:7">
      <c r="C1104" s="499"/>
      <c r="D1104" s="499"/>
      <c r="E1104" s="616"/>
      <c r="F1104" s="616"/>
      <c r="G1104" s="617"/>
    </row>
    <row r="1105" spans="3:7">
      <c r="C1105" s="499"/>
      <c r="D1105" s="499"/>
      <c r="E1105" s="616"/>
      <c r="F1105" s="616"/>
      <c r="G1105" s="617"/>
    </row>
    <row r="1106" spans="3:7">
      <c r="C1106" s="499"/>
      <c r="D1106" s="499"/>
      <c r="E1106" s="616"/>
      <c r="F1106" s="616"/>
      <c r="G1106" s="617"/>
    </row>
    <row r="1107" spans="3:7">
      <c r="C1107" s="499"/>
      <c r="D1107" s="499"/>
      <c r="E1107" s="616"/>
      <c r="F1107" s="616"/>
      <c r="G1107" s="617"/>
    </row>
    <row r="1108" spans="3:7">
      <c r="C1108" s="499"/>
      <c r="D1108" s="499"/>
      <c r="E1108" s="616"/>
      <c r="F1108" s="616"/>
      <c r="G1108" s="617"/>
    </row>
    <row r="1109" spans="3:7">
      <c r="C1109" s="499"/>
      <c r="D1109" s="499"/>
      <c r="E1109" s="616"/>
      <c r="F1109" s="616"/>
      <c r="G1109" s="617"/>
    </row>
    <row r="1110" spans="3:7">
      <c r="C1110" s="499"/>
      <c r="D1110" s="499"/>
      <c r="E1110" s="616"/>
      <c r="F1110" s="616"/>
      <c r="G1110" s="617"/>
    </row>
    <row r="1111" spans="3:7">
      <c r="C1111" s="499"/>
      <c r="D1111" s="499"/>
      <c r="E1111" s="616"/>
      <c r="F1111" s="616"/>
      <c r="G1111" s="617"/>
    </row>
    <row r="1112" spans="3:7">
      <c r="C1112" s="499"/>
      <c r="D1112" s="499"/>
      <c r="E1112" s="616"/>
      <c r="F1112" s="616"/>
      <c r="G1112" s="617"/>
    </row>
    <row r="1113" spans="3:7">
      <c r="C1113" s="499"/>
      <c r="D1113" s="499"/>
      <c r="E1113" s="616"/>
      <c r="F1113" s="616"/>
      <c r="G1113" s="617"/>
    </row>
    <row r="1114" spans="3:7">
      <c r="C1114" s="499"/>
      <c r="D1114" s="499"/>
      <c r="E1114" s="616"/>
      <c r="F1114" s="616"/>
      <c r="G1114" s="617"/>
    </row>
    <row r="1115" spans="3:7">
      <c r="C1115" s="499"/>
      <c r="D1115" s="499"/>
      <c r="E1115" s="616"/>
      <c r="F1115" s="616"/>
      <c r="G1115" s="617"/>
    </row>
    <row r="1116" spans="3:7">
      <c r="C1116" s="499"/>
      <c r="D1116" s="499"/>
      <c r="E1116" s="616"/>
      <c r="F1116" s="616"/>
      <c r="G1116" s="617"/>
    </row>
    <row r="1117" spans="3:7">
      <c r="C1117" s="499"/>
      <c r="D1117" s="499"/>
      <c r="E1117" s="616"/>
      <c r="F1117" s="616"/>
      <c r="G1117" s="617"/>
    </row>
    <row r="1118" spans="3:7">
      <c r="C1118" s="499"/>
      <c r="D1118" s="499"/>
      <c r="E1118" s="616"/>
      <c r="F1118" s="616"/>
      <c r="G1118" s="617"/>
    </row>
    <row r="1119" spans="3:7">
      <c r="C1119" s="499"/>
      <c r="D1119" s="499"/>
      <c r="E1119" s="616"/>
      <c r="F1119" s="616"/>
      <c r="G1119" s="617"/>
    </row>
    <row r="1120" spans="3:7">
      <c r="C1120" s="499"/>
      <c r="D1120" s="499"/>
      <c r="E1120" s="616"/>
      <c r="F1120" s="616"/>
      <c r="G1120" s="617"/>
    </row>
    <row r="1121" spans="3:7">
      <c r="C1121" s="499"/>
      <c r="D1121" s="499"/>
      <c r="E1121" s="616"/>
      <c r="F1121" s="616"/>
      <c r="G1121" s="617"/>
    </row>
    <row r="1122" spans="3:7">
      <c r="C1122" s="499"/>
      <c r="D1122" s="499"/>
      <c r="E1122" s="616"/>
      <c r="F1122" s="616"/>
      <c r="G1122" s="617"/>
    </row>
    <row r="1123" spans="3:7">
      <c r="C1123" s="499"/>
      <c r="D1123" s="499"/>
      <c r="E1123" s="616"/>
      <c r="F1123" s="616"/>
      <c r="G1123" s="617"/>
    </row>
    <row r="1124" spans="3:7">
      <c r="C1124" s="499"/>
      <c r="D1124" s="499"/>
      <c r="E1124" s="616"/>
      <c r="F1124" s="616"/>
      <c r="G1124" s="617"/>
    </row>
    <row r="1125" spans="3:7">
      <c r="C1125" s="499"/>
      <c r="D1125" s="499"/>
      <c r="E1125" s="616"/>
      <c r="F1125" s="616"/>
      <c r="G1125" s="617"/>
    </row>
    <row r="1126" spans="3:7">
      <c r="C1126" s="499"/>
      <c r="D1126" s="499"/>
      <c r="E1126" s="616"/>
      <c r="F1126" s="616"/>
      <c r="G1126" s="617"/>
    </row>
    <row r="1127" spans="3:7">
      <c r="C1127" s="499"/>
      <c r="D1127" s="499"/>
      <c r="E1127" s="616"/>
      <c r="F1127" s="616"/>
      <c r="G1127" s="617"/>
    </row>
    <row r="1128" spans="3:7">
      <c r="C1128" s="499"/>
      <c r="D1128" s="499"/>
      <c r="E1128" s="616"/>
      <c r="F1128" s="616"/>
      <c r="G1128" s="617"/>
    </row>
    <row r="1129" spans="3:7">
      <c r="C1129" s="499"/>
      <c r="D1129" s="499"/>
      <c r="E1129" s="616"/>
      <c r="F1129" s="616"/>
      <c r="G1129" s="617"/>
    </row>
    <row r="1130" spans="3:7">
      <c r="C1130" s="499"/>
      <c r="D1130" s="499"/>
      <c r="E1130" s="616"/>
      <c r="F1130" s="616"/>
      <c r="G1130" s="617"/>
    </row>
    <row r="1131" spans="3:7">
      <c r="C1131" s="499"/>
      <c r="D1131" s="499"/>
      <c r="E1131" s="616"/>
      <c r="F1131" s="616"/>
      <c r="G1131" s="617"/>
    </row>
    <row r="1132" spans="3:7">
      <c r="C1132" s="499"/>
      <c r="D1132" s="499"/>
      <c r="E1132" s="616"/>
      <c r="F1132" s="616"/>
      <c r="G1132" s="617"/>
    </row>
    <row r="1133" spans="3:7">
      <c r="C1133" s="499"/>
      <c r="D1133" s="499"/>
      <c r="E1133" s="616"/>
      <c r="F1133" s="616"/>
      <c r="G1133" s="617"/>
    </row>
    <row r="1134" spans="3:7">
      <c r="C1134" s="499"/>
      <c r="D1134" s="499"/>
      <c r="E1134" s="616"/>
      <c r="F1134" s="616"/>
      <c r="G1134" s="617"/>
    </row>
    <row r="1135" spans="3:7">
      <c r="C1135" s="499"/>
      <c r="D1135" s="499"/>
      <c r="E1135" s="616"/>
      <c r="F1135" s="616"/>
      <c r="G1135" s="617"/>
    </row>
  </sheetData>
  <mergeCells count="1">
    <mergeCell ref="C4:D4"/>
  </mergeCells>
  <pageMargins left="0.7" right="0.7" top="0.78740157499999996" bottom="0.78740157499999996" header="0.3" footer="0.3"/>
  <pageSetup paperSize="9" scale="80" fitToHeight="0" orientation="landscape" r:id="rId1"/>
  <rowBreaks count="1" manualBreakCount="1">
    <brk id="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E7BFF-DE01-43A1-8A8F-A31744A85608}">
  <sheetPr>
    <pageSetUpPr fitToPage="1"/>
  </sheetPr>
  <dimension ref="A2:IG31"/>
  <sheetViews>
    <sheetView topLeftCell="A13" workbookViewId="0">
      <selection activeCell="D142" sqref="D142:D150"/>
    </sheetView>
  </sheetViews>
  <sheetFormatPr defaultColWidth="14.7109375" defaultRowHeight="15"/>
  <cols>
    <col min="1" max="1" width="10.42578125" style="618" customWidth="1"/>
    <col min="2" max="2" width="100.85546875" style="618" customWidth="1"/>
    <col min="3" max="3" width="7.140625" style="618" customWidth="1"/>
    <col min="4" max="4" width="9" style="618" customWidth="1"/>
    <col min="5" max="5" width="20.7109375" style="620" customWidth="1"/>
    <col min="6" max="6" width="22.42578125" style="620" customWidth="1"/>
    <col min="7" max="7" width="21" style="618" customWidth="1"/>
    <col min="8" max="253" width="14.7109375" style="620"/>
    <col min="254" max="254" width="10.42578125" style="620" customWidth="1"/>
    <col min="255" max="255" width="100.85546875" style="620" customWidth="1"/>
    <col min="256" max="256" width="7.140625" style="620" customWidth="1"/>
    <col min="257" max="257" width="9" style="620" customWidth="1"/>
    <col min="258" max="258" width="20.7109375" style="620" customWidth="1"/>
    <col min="259" max="259" width="22.42578125" style="620" customWidth="1"/>
    <col min="260" max="260" width="21" style="620" customWidth="1"/>
    <col min="261" max="261" width="14.7109375" style="620"/>
    <col min="262" max="262" width="23" style="620" customWidth="1"/>
    <col min="263" max="263" width="23.5703125" style="620" customWidth="1"/>
    <col min="264" max="509" width="14.7109375" style="620"/>
    <col min="510" max="510" width="10.42578125" style="620" customWidth="1"/>
    <col min="511" max="511" width="100.85546875" style="620" customWidth="1"/>
    <col min="512" max="512" width="7.140625" style="620" customWidth="1"/>
    <col min="513" max="513" width="9" style="620" customWidth="1"/>
    <col min="514" max="514" width="20.7109375" style="620" customWidth="1"/>
    <col min="515" max="515" width="22.42578125" style="620" customWidth="1"/>
    <col min="516" max="516" width="21" style="620" customWidth="1"/>
    <col min="517" max="517" width="14.7109375" style="620"/>
    <col min="518" max="518" width="23" style="620" customWidth="1"/>
    <col min="519" max="519" width="23.5703125" style="620" customWidth="1"/>
    <col min="520" max="765" width="14.7109375" style="620"/>
    <col min="766" max="766" width="10.42578125" style="620" customWidth="1"/>
    <col min="767" max="767" width="100.85546875" style="620" customWidth="1"/>
    <col min="768" max="768" width="7.140625" style="620" customWidth="1"/>
    <col min="769" max="769" width="9" style="620" customWidth="1"/>
    <col min="770" max="770" width="20.7109375" style="620" customWidth="1"/>
    <col min="771" max="771" width="22.42578125" style="620" customWidth="1"/>
    <col min="772" max="772" width="21" style="620" customWidth="1"/>
    <col min="773" max="773" width="14.7109375" style="620"/>
    <col min="774" max="774" width="23" style="620" customWidth="1"/>
    <col min="775" max="775" width="23.5703125" style="620" customWidth="1"/>
    <col min="776" max="1021" width="14.7109375" style="620"/>
    <col min="1022" max="1022" width="10.42578125" style="620" customWidth="1"/>
    <col min="1023" max="1023" width="100.85546875" style="620" customWidth="1"/>
    <col min="1024" max="1024" width="7.140625" style="620" customWidth="1"/>
    <col min="1025" max="1025" width="9" style="620" customWidth="1"/>
    <col min="1026" max="1026" width="20.7109375" style="620" customWidth="1"/>
    <col min="1027" max="1027" width="22.42578125" style="620" customWidth="1"/>
    <col min="1028" max="1028" width="21" style="620" customWidth="1"/>
    <col min="1029" max="1029" width="14.7109375" style="620"/>
    <col min="1030" max="1030" width="23" style="620" customWidth="1"/>
    <col min="1031" max="1031" width="23.5703125" style="620" customWidth="1"/>
    <col min="1032" max="1277" width="14.7109375" style="620"/>
    <col min="1278" max="1278" width="10.42578125" style="620" customWidth="1"/>
    <col min="1279" max="1279" width="100.85546875" style="620" customWidth="1"/>
    <col min="1280" max="1280" width="7.140625" style="620" customWidth="1"/>
    <col min="1281" max="1281" width="9" style="620" customWidth="1"/>
    <col min="1282" max="1282" width="20.7109375" style="620" customWidth="1"/>
    <col min="1283" max="1283" width="22.42578125" style="620" customWidth="1"/>
    <col min="1284" max="1284" width="21" style="620" customWidth="1"/>
    <col min="1285" max="1285" width="14.7109375" style="620"/>
    <col min="1286" max="1286" width="23" style="620" customWidth="1"/>
    <col min="1287" max="1287" width="23.5703125" style="620" customWidth="1"/>
    <col min="1288" max="1533" width="14.7109375" style="620"/>
    <col min="1534" max="1534" width="10.42578125" style="620" customWidth="1"/>
    <col min="1535" max="1535" width="100.85546875" style="620" customWidth="1"/>
    <col min="1536" max="1536" width="7.140625" style="620" customWidth="1"/>
    <col min="1537" max="1537" width="9" style="620" customWidth="1"/>
    <col min="1538" max="1538" width="20.7109375" style="620" customWidth="1"/>
    <col min="1539" max="1539" width="22.42578125" style="620" customWidth="1"/>
    <col min="1540" max="1540" width="21" style="620" customWidth="1"/>
    <col min="1541" max="1541" width="14.7109375" style="620"/>
    <col min="1542" max="1542" width="23" style="620" customWidth="1"/>
    <col min="1543" max="1543" width="23.5703125" style="620" customWidth="1"/>
    <col min="1544" max="1789" width="14.7109375" style="620"/>
    <col min="1790" max="1790" width="10.42578125" style="620" customWidth="1"/>
    <col min="1791" max="1791" width="100.85546875" style="620" customWidth="1"/>
    <col min="1792" max="1792" width="7.140625" style="620" customWidth="1"/>
    <col min="1793" max="1793" width="9" style="620" customWidth="1"/>
    <col min="1794" max="1794" width="20.7109375" style="620" customWidth="1"/>
    <col min="1795" max="1795" width="22.42578125" style="620" customWidth="1"/>
    <col min="1796" max="1796" width="21" style="620" customWidth="1"/>
    <col min="1797" max="1797" width="14.7109375" style="620"/>
    <col min="1798" max="1798" width="23" style="620" customWidth="1"/>
    <col min="1799" max="1799" width="23.5703125" style="620" customWidth="1"/>
    <col min="1800" max="2045" width="14.7109375" style="620"/>
    <col min="2046" max="2046" width="10.42578125" style="620" customWidth="1"/>
    <col min="2047" max="2047" width="100.85546875" style="620" customWidth="1"/>
    <col min="2048" max="2048" width="7.140625" style="620" customWidth="1"/>
    <col min="2049" max="2049" width="9" style="620" customWidth="1"/>
    <col min="2050" max="2050" width="20.7109375" style="620" customWidth="1"/>
    <col min="2051" max="2051" width="22.42578125" style="620" customWidth="1"/>
    <col min="2052" max="2052" width="21" style="620" customWidth="1"/>
    <col min="2053" max="2053" width="14.7109375" style="620"/>
    <col min="2054" max="2054" width="23" style="620" customWidth="1"/>
    <col min="2055" max="2055" width="23.5703125" style="620" customWidth="1"/>
    <col min="2056" max="2301" width="14.7109375" style="620"/>
    <col min="2302" max="2302" width="10.42578125" style="620" customWidth="1"/>
    <col min="2303" max="2303" width="100.85546875" style="620" customWidth="1"/>
    <col min="2304" max="2304" width="7.140625" style="620" customWidth="1"/>
    <col min="2305" max="2305" width="9" style="620" customWidth="1"/>
    <col min="2306" max="2306" width="20.7109375" style="620" customWidth="1"/>
    <col min="2307" max="2307" width="22.42578125" style="620" customWidth="1"/>
    <col min="2308" max="2308" width="21" style="620" customWidth="1"/>
    <col min="2309" max="2309" width="14.7109375" style="620"/>
    <col min="2310" max="2310" width="23" style="620" customWidth="1"/>
    <col min="2311" max="2311" width="23.5703125" style="620" customWidth="1"/>
    <col min="2312" max="2557" width="14.7109375" style="620"/>
    <col min="2558" max="2558" width="10.42578125" style="620" customWidth="1"/>
    <col min="2559" max="2559" width="100.85546875" style="620" customWidth="1"/>
    <col min="2560" max="2560" width="7.140625" style="620" customWidth="1"/>
    <col min="2561" max="2561" width="9" style="620" customWidth="1"/>
    <col min="2562" max="2562" width="20.7109375" style="620" customWidth="1"/>
    <col min="2563" max="2563" width="22.42578125" style="620" customWidth="1"/>
    <col min="2564" max="2564" width="21" style="620" customWidth="1"/>
    <col min="2565" max="2565" width="14.7109375" style="620"/>
    <col min="2566" max="2566" width="23" style="620" customWidth="1"/>
    <col min="2567" max="2567" width="23.5703125" style="620" customWidth="1"/>
    <col min="2568" max="2813" width="14.7109375" style="620"/>
    <col min="2814" max="2814" width="10.42578125" style="620" customWidth="1"/>
    <col min="2815" max="2815" width="100.85546875" style="620" customWidth="1"/>
    <col min="2816" max="2816" width="7.140625" style="620" customWidth="1"/>
    <col min="2817" max="2817" width="9" style="620" customWidth="1"/>
    <col min="2818" max="2818" width="20.7109375" style="620" customWidth="1"/>
    <col min="2819" max="2819" width="22.42578125" style="620" customWidth="1"/>
    <col min="2820" max="2820" width="21" style="620" customWidth="1"/>
    <col min="2821" max="2821" width="14.7109375" style="620"/>
    <col min="2822" max="2822" width="23" style="620" customWidth="1"/>
    <col min="2823" max="2823" width="23.5703125" style="620" customWidth="1"/>
    <col min="2824" max="3069" width="14.7109375" style="620"/>
    <col min="3070" max="3070" width="10.42578125" style="620" customWidth="1"/>
    <col min="3071" max="3071" width="100.85546875" style="620" customWidth="1"/>
    <col min="3072" max="3072" width="7.140625" style="620" customWidth="1"/>
    <col min="3073" max="3073" width="9" style="620" customWidth="1"/>
    <col min="3074" max="3074" width="20.7109375" style="620" customWidth="1"/>
    <col min="3075" max="3075" width="22.42578125" style="620" customWidth="1"/>
    <col min="3076" max="3076" width="21" style="620" customWidth="1"/>
    <col min="3077" max="3077" width="14.7109375" style="620"/>
    <col min="3078" max="3078" width="23" style="620" customWidth="1"/>
    <col min="3079" max="3079" width="23.5703125" style="620" customWidth="1"/>
    <col min="3080" max="3325" width="14.7109375" style="620"/>
    <col min="3326" max="3326" width="10.42578125" style="620" customWidth="1"/>
    <col min="3327" max="3327" width="100.85546875" style="620" customWidth="1"/>
    <col min="3328" max="3328" width="7.140625" style="620" customWidth="1"/>
    <col min="3329" max="3329" width="9" style="620" customWidth="1"/>
    <col min="3330" max="3330" width="20.7109375" style="620" customWidth="1"/>
    <col min="3331" max="3331" width="22.42578125" style="620" customWidth="1"/>
    <col min="3332" max="3332" width="21" style="620" customWidth="1"/>
    <col min="3333" max="3333" width="14.7109375" style="620"/>
    <col min="3334" max="3334" width="23" style="620" customWidth="1"/>
    <col min="3335" max="3335" width="23.5703125" style="620" customWidth="1"/>
    <col min="3336" max="3581" width="14.7109375" style="620"/>
    <col min="3582" max="3582" width="10.42578125" style="620" customWidth="1"/>
    <col min="3583" max="3583" width="100.85546875" style="620" customWidth="1"/>
    <col min="3584" max="3584" width="7.140625" style="620" customWidth="1"/>
    <col min="3585" max="3585" width="9" style="620" customWidth="1"/>
    <col min="3586" max="3586" width="20.7109375" style="620" customWidth="1"/>
    <col min="3587" max="3587" width="22.42578125" style="620" customWidth="1"/>
    <col min="3588" max="3588" width="21" style="620" customWidth="1"/>
    <col min="3589" max="3589" width="14.7109375" style="620"/>
    <col min="3590" max="3590" width="23" style="620" customWidth="1"/>
    <col min="3591" max="3591" width="23.5703125" style="620" customWidth="1"/>
    <col min="3592" max="3837" width="14.7109375" style="620"/>
    <col min="3838" max="3838" width="10.42578125" style="620" customWidth="1"/>
    <col min="3839" max="3839" width="100.85546875" style="620" customWidth="1"/>
    <col min="3840" max="3840" width="7.140625" style="620" customWidth="1"/>
    <col min="3841" max="3841" width="9" style="620" customWidth="1"/>
    <col min="3842" max="3842" width="20.7109375" style="620" customWidth="1"/>
    <col min="3843" max="3843" width="22.42578125" style="620" customWidth="1"/>
    <col min="3844" max="3844" width="21" style="620" customWidth="1"/>
    <col min="3845" max="3845" width="14.7109375" style="620"/>
    <col min="3846" max="3846" width="23" style="620" customWidth="1"/>
    <col min="3847" max="3847" width="23.5703125" style="620" customWidth="1"/>
    <col min="3848" max="4093" width="14.7109375" style="620"/>
    <col min="4094" max="4094" width="10.42578125" style="620" customWidth="1"/>
    <col min="4095" max="4095" width="100.85546875" style="620" customWidth="1"/>
    <col min="4096" max="4096" width="7.140625" style="620" customWidth="1"/>
    <col min="4097" max="4097" width="9" style="620" customWidth="1"/>
    <col min="4098" max="4098" width="20.7109375" style="620" customWidth="1"/>
    <col min="4099" max="4099" width="22.42578125" style="620" customWidth="1"/>
    <col min="4100" max="4100" width="21" style="620" customWidth="1"/>
    <col min="4101" max="4101" width="14.7109375" style="620"/>
    <col min="4102" max="4102" width="23" style="620" customWidth="1"/>
    <col min="4103" max="4103" width="23.5703125" style="620" customWidth="1"/>
    <col min="4104" max="4349" width="14.7109375" style="620"/>
    <col min="4350" max="4350" width="10.42578125" style="620" customWidth="1"/>
    <col min="4351" max="4351" width="100.85546875" style="620" customWidth="1"/>
    <col min="4352" max="4352" width="7.140625" style="620" customWidth="1"/>
    <col min="4353" max="4353" width="9" style="620" customWidth="1"/>
    <col min="4354" max="4354" width="20.7109375" style="620" customWidth="1"/>
    <col min="4355" max="4355" width="22.42578125" style="620" customWidth="1"/>
    <col min="4356" max="4356" width="21" style="620" customWidth="1"/>
    <col min="4357" max="4357" width="14.7109375" style="620"/>
    <col min="4358" max="4358" width="23" style="620" customWidth="1"/>
    <col min="4359" max="4359" width="23.5703125" style="620" customWidth="1"/>
    <col min="4360" max="4605" width="14.7109375" style="620"/>
    <col min="4606" max="4606" width="10.42578125" style="620" customWidth="1"/>
    <col min="4607" max="4607" width="100.85546875" style="620" customWidth="1"/>
    <col min="4608" max="4608" width="7.140625" style="620" customWidth="1"/>
    <col min="4609" max="4609" width="9" style="620" customWidth="1"/>
    <col min="4610" max="4610" width="20.7109375" style="620" customWidth="1"/>
    <col min="4611" max="4611" width="22.42578125" style="620" customWidth="1"/>
    <col min="4612" max="4612" width="21" style="620" customWidth="1"/>
    <col min="4613" max="4613" width="14.7109375" style="620"/>
    <col min="4614" max="4614" width="23" style="620" customWidth="1"/>
    <col min="4615" max="4615" width="23.5703125" style="620" customWidth="1"/>
    <col min="4616" max="4861" width="14.7109375" style="620"/>
    <col min="4862" max="4862" width="10.42578125" style="620" customWidth="1"/>
    <col min="4863" max="4863" width="100.85546875" style="620" customWidth="1"/>
    <col min="4864" max="4864" width="7.140625" style="620" customWidth="1"/>
    <col min="4865" max="4865" width="9" style="620" customWidth="1"/>
    <col min="4866" max="4866" width="20.7109375" style="620" customWidth="1"/>
    <col min="4867" max="4867" width="22.42578125" style="620" customWidth="1"/>
    <col min="4868" max="4868" width="21" style="620" customWidth="1"/>
    <col min="4869" max="4869" width="14.7109375" style="620"/>
    <col min="4870" max="4870" width="23" style="620" customWidth="1"/>
    <col min="4871" max="4871" width="23.5703125" style="620" customWidth="1"/>
    <col min="4872" max="5117" width="14.7109375" style="620"/>
    <col min="5118" max="5118" width="10.42578125" style="620" customWidth="1"/>
    <col min="5119" max="5119" width="100.85546875" style="620" customWidth="1"/>
    <col min="5120" max="5120" width="7.140625" style="620" customWidth="1"/>
    <col min="5121" max="5121" width="9" style="620" customWidth="1"/>
    <col min="5122" max="5122" width="20.7109375" style="620" customWidth="1"/>
    <col min="5123" max="5123" width="22.42578125" style="620" customWidth="1"/>
    <col min="5124" max="5124" width="21" style="620" customWidth="1"/>
    <col min="5125" max="5125" width="14.7109375" style="620"/>
    <col min="5126" max="5126" width="23" style="620" customWidth="1"/>
    <col min="5127" max="5127" width="23.5703125" style="620" customWidth="1"/>
    <col min="5128" max="5373" width="14.7109375" style="620"/>
    <col min="5374" max="5374" width="10.42578125" style="620" customWidth="1"/>
    <col min="5375" max="5375" width="100.85546875" style="620" customWidth="1"/>
    <col min="5376" max="5376" width="7.140625" style="620" customWidth="1"/>
    <col min="5377" max="5377" width="9" style="620" customWidth="1"/>
    <col min="5378" max="5378" width="20.7109375" style="620" customWidth="1"/>
    <col min="5379" max="5379" width="22.42578125" style="620" customWidth="1"/>
    <col min="5380" max="5380" width="21" style="620" customWidth="1"/>
    <col min="5381" max="5381" width="14.7109375" style="620"/>
    <col min="5382" max="5382" width="23" style="620" customWidth="1"/>
    <col min="5383" max="5383" width="23.5703125" style="620" customWidth="1"/>
    <col min="5384" max="5629" width="14.7109375" style="620"/>
    <col min="5630" max="5630" width="10.42578125" style="620" customWidth="1"/>
    <col min="5631" max="5631" width="100.85546875" style="620" customWidth="1"/>
    <col min="5632" max="5632" width="7.140625" style="620" customWidth="1"/>
    <col min="5633" max="5633" width="9" style="620" customWidth="1"/>
    <col min="5634" max="5634" width="20.7109375" style="620" customWidth="1"/>
    <col min="5635" max="5635" width="22.42578125" style="620" customWidth="1"/>
    <col min="5636" max="5636" width="21" style="620" customWidth="1"/>
    <col min="5637" max="5637" width="14.7109375" style="620"/>
    <col min="5638" max="5638" width="23" style="620" customWidth="1"/>
    <col min="5639" max="5639" width="23.5703125" style="620" customWidth="1"/>
    <col min="5640" max="5885" width="14.7109375" style="620"/>
    <col min="5886" max="5886" width="10.42578125" style="620" customWidth="1"/>
    <col min="5887" max="5887" width="100.85546875" style="620" customWidth="1"/>
    <col min="5888" max="5888" width="7.140625" style="620" customWidth="1"/>
    <col min="5889" max="5889" width="9" style="620" customWidth="1"/>
    <col min="5890" max="5890" width="20.7109375" style="620" customWidth="1"/>
    <col min="5891" max="5891" width="22.42578125" style="620" customWidth="1"/>
    <col min="5892" max="5892" width="21" style="620" customWidth="1"/>
    <col min="5893" max="5893" width="14.7109375" style="620"/>
    <col min="5894" max="5894" width="23" style="620" customWidth="1"/>
    <col min="5895" max="5895" width="23.5703125" style="620" customWidth="1"/>
    <col min="5896" max="6141" width="14.7109375" style="620"/>
    <col min="6142" max="6142" width="10.42578125" style="620" customWidth="1"/>
    <col min="6143" max="6143" width="100.85546875" style="620" customWidth="1"/>
    <col min="6144" max="6144" width="7.140625" style="620" customWidth="1"/>
    <col min="6145" max="6145" width="9" style="620" customWidth="1"/>
    <col min="6146" max="6146" width="20.7109375" style="620" customWidth="1"/>
    <col min="6147" max="6147" width="22.42578125" style="620" customWidth="1"/>
    <col min="6148" max="6148" width="21" style="620" customWidth="1"/>
    <col min="6149" max="6149" width="14.7109375" style="620"/>
    <col min="6150" max="6150" width="23" style="620" customWidth="1"/>
    <col min="6151" max="6151" width="23.5703125" style="620" customWidth="1"/>
    <col min="6152" max="6397" width="14.7109375" style="620"/>
    <col min="6398" max="6398" width="10.42578125" style="620" customWidth="1"/>
    <col min="6399" max="6399" width="100.85546875" style="620" customWidth="1"/>
    <col min="6400" max="6400" width="7.140625" style="620" customWidth="1"/>
    <col min="6401" max="6401" width="9" style="620" customWidth="1"/>
    <col min="6402" max="6402" width="20.7109375" style="620" customWidth="1"/>
    <col min="6403" max="6403" width="22.42578125" style="620" customWidth="1"/>
    <col min="6404" max="6404" width="21" style="620" customWidth="1"/>
    <col min="6405" max="6405" width="14.7109375" style="620"/>
    <col min="6406" max="6406" width="23" style="620" customWidth="1"/>
    <col min="6407" max="6407" width="23.5703125" style="620" customWidth="1"/>
    <col min="6408" max="6653" width="14.7109375" style="620"/>
    <col min="6654" max="6654" width="10.42578125" style="620" customWidth="1"/>
    <col min="6655" max="6655" width="100.85546875" style="620" customWidth="1"/>
    <col min="6656" max="6656" width="7.140625" style="620" customWidth="1"/>
    <col min="6657" max="6657" width="9" style="620" customWidth="1"/>
    <col min="6658" max="6658" width="20.7109375" style="620" customWidth="1"/>
    <col min="6659" max="6659" width="22.42578125" style="620" customWidth="1"/>
    <col min="6660" max="6660" width="21" style="620" customWidth="1"/>
    <col min="6661" max="6661" width="14.7109375" style="620"/>
    <col min="6662" max="6662" width="23" style="620" customWidth="1"/>
    <col min="6663" max="6663" width="23.5703125" style="620" customWidth="1"/>
    <col min="6664" max="6909" width="14.7109375" style="620"/>
    <col min="6910" max="6910" width="10.42578125" style="620" customWidth="1"/>
    <col min="6911" max="6911" width="100.85546875" style="620" customWidth="1"/>
    <col min="6912" max="6912" width="7.140625" style="620" customWidth="1"/>
    <col min="6913" max="6913" width="9" style="620" customWidth="1"/>
    <col min="6914" max="6914" width="20.7109375" style="620" customWidth="1"/>
    <col min="6915" max="6915" width="22.42578125" style="620" customWidth="1"/>
    <col min="6916" max="6916" width="21" style="620" customWidth="1"/>
    <col min="6917" max="6917" width="14.7109375" style="620"/>
    <col min="6918" max="6918" width="23" style="620" customWidth="1"/>
    <col min="6919" max="6919" width="23.5703125" style="620" customWidth="1"/>
    <col min="6920" max="7165" width="14.7109375" style="620"/>
    <col min="7166" max="7166" width="10.42578125" style="620" customWidth="1"/>
    <col min="7167" max="7167" width="100.85546875" style="620" customWidth="1"/>
    <col min="7168" max="7168" width="7.140625" style="620" customWidth="1"/>
    <col min="7169" max="7169" width="9" style="620" customWidth="1"/>
    <col min="7170" max="7170" width="20.7109375" style="620" customWidth="1"/>
    <col min="7171" max="7171" width="22.42578125" style="620" customWidth="1"/>
    <col min="7172" max="7172" width="21" style="620" customWidth="1"/>
    <col min="7173" max="7173" width="14.7109375" style="620"/>
    <col min="7174" max="7174" width="23" style="620" customWidth="1"/>
    <col min="7175" max="7175" width="23.5703125" style="620" customWidth="1"/>
    <col min="7176" max="7421" width="14.7109375" style="620"/>
    <col min="7422" max="7422" width="10.42578125" style="620" customWidth="1"/>
    <col min="7423" max="7423" width="100.85546875" style="620" customWidth="1"/>
    <col min="7424" max="7424" width="7.140625" style="620" customWidth="1"/>
    <col min="7425" max="7425" width="9" style="620" customWidth="1"/>
    <col min="7426" max="7426" width="20.7109375" style="620" customWidth="1"/>
    <col min="7427" max="7427" width="22.42578125" style="620" customWidth="1"/>
    <col min="7428" max="7428" width="21" style="620" customWidth="1"/>
    <col min="7429" max="7429" width="14.7109375" style="620"/>
    <col min="7430" max="7430" width="23" style="620" customWidth="1"/>
    <col min="7431" max="7431" width="23.5703125" style="620" customWidth="1"/>
    <col min="7432" max="7677" width="14.7109375" style="620"/>
    <col min="7678" max="7678" width="10.42578125" style="620" customWidth="1"/>
    <col min="7679" max="7679" width="100.85546875" style="620" customWidth="1"/>
    <col min="7680" max="7680" width="7.140625" style="620" customWidth="1"/>
    <col min="7681" max="7681" width="9" style="620" customWidth="1"/>
    <col min="7682" max="7682" width="20.7109375" style="620" customWidth="1"/>
    <col min="7683" max="7683" width="22.42578125" style="620" customWidth="1"/>
    <col min="7684" max="7684" width="21" style="620" customWidth="1"/>
    <col min="7685" max="7685" width="14.7109375" style="620"/>
    <col min="7686" max="7686" width="23" style="620" customWidth="1"/>
    <col min="7687" max="7687" width="23.5703125" style="620" customWidth="1"/>
    <col min="7688" max="7933" width="14.7109375" style="620"/>
    <col min="7934" max="7934" width="10.42578125" style="620" customWidth="1"/>
    <col min="7935" max="7935" width="100.85546875" style="620" customWidth="1"/>
    <col min="7936" max="7936" width="7.140625" style="620" customWidth="1"/>
    <col min="7937" max="7937" width="9" style="620" customWidth="1"/>
    <col min="7938" max="7938" width="20.7109375" style="620" customWidth="1"/>
    <col min="7939" max="7939" width="22.42578125" style="620" customWidth="1"/>
    <col min="7940" max="7940" width="21" style="620" customWidth="1"/>
    <col min="7941" max="7941" width="14.7109375" style="620"/>
    <col min="7942" max="7942" width="23" style="620" customWidth="1"/>
    <col min="7943" max="7943" width="23.5703125" style="620" customWidth="1"/>
    <col min="7944" max="8189" width="14.7109375" style="620"/>
    <col min="8190" max="8190" width="10.42578125" style="620" customWidth="1"/>
    <col min="8191" max="8191" width="100.85546875" style="620" customWidth="1"/>
    <col min="8192" max="8192" width="7.140625" style="620" customWidth="1"/>
    <col min="8193" max="8193" width="9" style="620" customWidth="1"/>
    <col min="8194" max="8194" width="20.7109375" style="620" customWidth="1"/>
    <col min="8195" max="8195" width="22.42578125" style="620" customWidth="1"/>
    <col min="8196" max="8196" width="21" style="620" customWidth="1"/>
    <col min="8197" max="8197" width="14.7109375" style="620"/>
    <col min="8198" max="8198" width="23" style="620" customWidth="1"/>
    <col min="8199" max="8199" width="23.5703125" style="620" customWidth="1"/>
    <col min="8200" max="8445" width="14.7109375" style="620"/>
    <col min="8446" max="8446" width="10.42578125" style="620" customWidth="1"/>
    <col min="8447" max="8447" width="100.85546875" style="620" customWidth="1"/>
    <col min="8448" max="8448" width="7.140625" style="620" customWidth="1"/>
    <col min="8449" max="8449" width="9" style="620" customWidth="1"/>
    <col min="8450" max="8450" width="20.7109375" style="620" customWidth="1"/>
    <col min="8451" max="8451" width="22.42578125" style="620" customWidth="1"/>
    <col min="8452" max="8452" width="21" style="620" customWidth="1"/>
    <col min="8453" max="8453" width="14.7109375" style="620"/>
    <col min="8454" max="8454" width="23" style="620" customWidth="1"/>
    <col min="8455" max="8455" width="23.5703125" style="620" customWidth="1"/>
    <col min="8456" max="8701" width="14.7109375" style="620"/>
    <col min="8702" max="8702" width="10.42578125" style="620" customWidth="1"/>
    <col min="8703" max="8703" width="100.85546875" style="620" customWidth="1"/>
    <col min="8704" max="8704" width="7.140625" style="620" customWidth="1"/>
    <col min="8705" max="8705" width="9" style="620" customWidth="1"/>
    <col min="8706" max="8706" width="20.7109375" style="620" customWidth="1"/>
    <col min="8707" max="8707" width="22.42578125" style="620" customWidth="1"/>
    <col min="8708" max="8708" width="21" style="620" customWidth="1"/>
    <col min="8709" max="8709" width="14.7109375" style="620"/>
    <col min="8710" max="8710" width="23" style="620" customWidth="1"/>
    <col min="8711" max="8711" width="23.5703125" style="620" customWidth="1"/>
    <col min="8712" max="8957" width="14.7109375" style="620"/>
    <col min="8958" max="8958" width="10.42578125" style="620" customWidth="1"/>
    <col min="8959" max="8959" width="100.85546875" style="620" customWidth="1"/>
    <col min="8960" max="8960" width="7.140625" style="620" customWidth="1"/>
    <col min="8961" max="8961" width="9" style="620" customWidth="1"/>
    <col min="8962" max="8962" width="20.7109375" style="620" customWidth="1"/>
    <col min="8963" max="8963" width="22.42578125" style="620" customWidth="1"/>
    <col min="8964" max="8964" width="21" style="620" customWidth="1"/>
    <col min="8965" max="8965" width="14.7109375" style="620"/>
    <col min="8966" max="8966" width="23" style="620" customWidth="1"/>
    <col min="8967" max="8967" width="23.5703125" style="620" customWidth="1"/>
    <col min="8968" max="9213" width="14.7109375" style="620"/>
    <col min="9214" max="9214" width="10.42578125" style="620" customWidth="1"/>
    <col min="9215" max="9215" width="100.85546875" style="620" customWidth="1"/>
    <col min="9216" max="9216" width="7.140625" style="620" customWidth="1"/>
    <col min="9217" max="9217" width="9" style="620" customWidth="1"/>
    <col min="9218" max="9218" width="20.7109375" style="620" customWidth="1"/>
    <col min="9219" max="9219" width="22.42578125" style="620" customWidth="1"/>
    <col min="9220" max="9220" width="21" style="620" customWidth="1"/>
    <col min="9221" max="9221" width="14.7109375" style="620"/>
    <col min="9222" max="9222" width="23" style="620" customWidth="1"/>
    <col min="9223" max="9223" width="23.5703125" style="620" customWidth="1"/>
    <col min="9224" max="9469" width="14.7109375" style="620"/>
    <col min="9470" max="9470" width="10.42578125" style="620" customWidth="1"/>
    <col min="9471" max="9471" width="100.85546875" style="620" customWidth="1"/>
    <col min="9472" max="9472" width="7.140625" style="620" customWidth="1"/>
    <col min="9473" max="9473" width="9" style="620" customWidth="1"/>
    <col min="9474" max="9474" width="20.7109375" style="620" customWidth="1"/>
    <col min="9475" max="9475" width="22.42578125" style="620" customWidth="1"/>
    <col min="9476" max="9476" width="21" style="620" customWidth="1"/>
    <col min="9477" max="9477" width="14.7109375" style="620"/>
    <col min="9478" max="9478" width="23" style="620" customWidth="1"/>
    <col min="9479" max="9479" width="23.5703125" style="620" customWidth="1"/>
    <col min="9480" max="9725" width="14.7109375" style="620"/>
    <col min="9726" max="9726" width="10.42578125" style="620" customWidth="1"/>
    <col min="9727" max="9727" width="100.85546875" style="620" customWidth="1"/>
    <col min="9728" max="9728" width="7.140625" style="620" customWidth="1"/>
    <col min="9729" max="9729" width="9" style="620" customWidth="1"/>
    <col min="9730" max="9730" width="20.7109375" style="620" customWidth="1"/>
    <col min="9731" max="9731" width="22.42578125" style="620" customWidth="1"/>
    <col min="9732" max="9732" width="21" style="620" customWidth="1"/>
    <col min="9733" max="9733" width="14.7109375" style="620"/>
    <col min="9734" max="9734" width="23" style="620" customWidth="1"/>
    <col min="9735" max="9735" width="23.5703125" style="620" customWidth="1"/>
    <col min="9736" max="9981" width="14.7109375" style="620"/>
    <col min="9982" max="9982" width="10.42578125" style="620" customWidth="1"/>
    <col min="9983" max="9983" width="100.85546875" style="620" customWidth="1"/>
    <col min="9984" max="9984" width="7.140625" style="620" customWidth="1"/>
    <col min="9985" max="9985" width="9" style="620" customWidth="1"/>
    <col min="9986" max="9986" width="20.7109375" style="620" customWidth="1"/>
    <col min="9987" max="9987" width="22.42578125" style="620" customWidth="1"/>
    <col min="9988" max="9988" width="21" style="620" customWidth="1"/>
    <col min="9989" max="9989" width="14.7109375" style="620"/>
    <col min="9990" max="9990" width="23" style="620" customWidth="1"/>
    <col min="9991" max="9991" width="23.5703125" style="620" customWidth="1"/>
    <col min="9992" max="10237" width="14.7109375" style="620"/>
    <col min="10238" max="10238" width="10.42578125" style="620" customWidth="1"/>
    <col min="10239" max="10239" width="100.85546875" style="620" customWidth="1"/>
    <col min="10240" max="10240" width="7.140625" style="620" customWidth="1"/>
    <col min="10241" max="10241" width="9" style="620" customWidth="1"/>
    <col min="10242" max="10242" width="20.7109375" style="620" customWidth="1"/>
    <col min="10243" max="10243" width="22.42578125" style="620" customWidth="1"/>
    <col min="10244" max="10244" width="21" style="620" customWidth="1"/>
    <col min="10245" max="10245" width="14.7109375" style="620"/>
    <col min="10246" max="10246" width="23" style="620" customWidth="1"/>
    <col min="10247" max="10247" width="23.5703125" style="620" customWidth="1"/>
    <col min="10248" max="10493" width="14.7109375" style="620"/>
    <col min="10494" max="10494" width="10.42578125" style="620" customWidth="1"/>
    <col min="10495" max="10495" width="100.85546875" style="620" customWidth="1"/>
    <col min="10496" max="10496" width="7.140625" style="620" customWidth="1"/>
    <col min="10497" max="10497" width="9" style="620" customWidth="1"/>
    <col min="10498" max="10498" width="20.7109375" style="620" customWidth="1"/>
    <col min="10499" max="10499" width="22.42578125" style="620" customWidth="1"/>
    <col min="10500" max="10500" width="21" style="620" customWidth="1"/>
    <col min="10501" max="10501" width="14.7109375" style="620"/>
    <col min="10502" max="10502" width="23" style="620" customWidth="1"/>
    <col min="10503" max="10503" width="23.5703125" style="620" customWidth="1"/>
    <col min="10504" max="10749" width="14.7109375" style="620"/>
    <col min="10750" max="10750" width="10.42578125" style="620" customWidth="1"/>
    <col min="10751" max="10751" width="100.85546875" style="620" customWidth="1"/>
    <col min="10752" max="10752" width="7.140625" style="620" customWidth="1"/>
    <col min="10753" max="10753" width="9" style="620" customWidth="1"/>
    <col min="10754" max="10754" width="20.7109375" style="620" customWidth="1"/>
    <col min="10755" max="10755" width="22.42578125" style="620" customWidth="1"/>
    <col min="10756" max="10756" width="21" style="620" customWidth="1"/>
    <col min="10757" max="10757" width="14.7109375" style="620"/>
    <col min="10758" max="10758" width="23" style="620" customWidth="1"/>
    <col min="10759" max="10759" width="23.5703125" style="620" customWidth="1"/>
    <col min="10760" max="11005" width="14.7109375" style="620"/>
    <col min="11006" max="11006" width="10.42578125" style="620" customWidth="1"/>
    <col min="11007" max="11007" width="100.85546875" style="620" customWidth="1"/>
    <col min="11008" max="11008" width="7.140625" style="620" customWidth="1"/>
    <col min="11009" max="11009" width="9" style="620" customWidth="1"/>
    <col min="11010" max="11010" width="20.7109375" style="620" customWidth="1"/>
    <col min="11011" max="11011" width="22.42578125" style="620" customWidth="1"/>
    <col min="11012" max="11012" width="21" style="620" customWidth="1"/>
    <col min="11013" max="11013" width="14.7109375" style="620"/>
    <col min="11014" max="11014" width="23" style="620" customWidth="1"/>
    <col min="11015" max="11015" width="23.5703125" style="620" customWidth="1"/>
    <col min="11016" max="11261" width="14.7109375" style="620"/>
    <col min="11262" max="11262" width="10.42578125" style="620" customWidth="1"/>
    <col min="11263" max="11263" width="100.85546875" style="620" customWidth="1"/>
    <col min="11264" max="11264" width="7.140625" style="620" customWidth="1"/>
    <col min="11265" max="11265" width="9" style="620" customWidth="1"/>
    <col min="11266" max="11266" width="20.7109375" style="620" customWidth="1"/>
    <col min="11267" max="11267" width="22.42578125" style="620" customWidth="1"/>
    <col min="11268" max="11268" width="21" style="620" customWidth="1"/>
    <col min="11269" max="11269" width="14.7109375" style="620"/>
    <col min="11270" max="11270" width="23" style="620" customWidth="1"/>
    <col min="11271" max="11271" width="23.5703125" style="620" customWidth="1"/>
    <col min="11272" max="11517" width="14.7109375" style="620"/>
    <col min="11518" max="11518" width="10.42578125" style="620" customWidth="1"/>
    <col min="11519" max="11519" width="100.85546875" style="620" customWidth="1"/>
    <col min="11520" max="11520" width="7.140625" style="620" customWidth="1"/>
    <col min="11521" max="11521" width="9" style="620" customWidth="1"/>
    <col min="11522" max="11522" width="20.7109375" style="620" customWidth="1"/>
    <col min="11523" max="11523" width="22.42578125" style="620" customWidth="1"/>
    <col min="11524" max="11524" width="21" style="620" customWidth="1"/>
    <col min="11525" max="11525" width="14.7109375" style="620"/>
    <col min="11526" max="11526" width="23" style="620" customWidth="1"/>
    <col min="11527" max="11527" width="23.5703125" style="620" customWidth="1"/>
    <col min="11528" max="11773" width="14.7109375" style="620"/>
    <col min="11774" max="11774" width="10.42578125" style="620" customWidth="1"/>
    <col min="11775" max="11775" width="100.85546875" style="620" customWidth="1"/>
    <col min="11776" max="11776" width="7.140625" style="620" customWidth="1"/>
    <col min="11777" max="11777" width="9" style="620" customWidth="1"/>
    <col min="11778" max="11778" width="20.7109375" style="620" customWidth="1"/>
    <col min="11779" max="11779" width="22.42578125" style="620" customWidth="1"/>
    <col min="11780" max="11780" width="21" style="620" customWidth="1"/>
    <col min="11781" max="11781" width="14.7109375" style="620"/>
    <col min="11782" max="11782" width="23" style="620" customWidth="1"/>
    <col min="11783" max="11783" width="23.5703125" style="620" customWidth="1"/>
    <col min="11784" max="12029" width="14.7109375" style="620"/>
    <col min="12030" max="12030" width="10.42578125" style="620" customWidth="1"/>
    <col min="12031" max="12031" width="100.85546875" style="620" customWidth="1"/>
    <col min="12032" max="12032" width="7.140625" style="620" customWidth="1"/>
    <col min="12033" max="12033" width="9" style="620" customWidth="1"/>
    <col min="12034" max="12034" width="20.7109375" style="620" customWidth="1"/>
    <col min="12035" max="12035" width="22.42578125" style="620" customWidth="1"/>
    <col min="12036" max="12036" width="21" style="620" customWidth="1"/>
    <col min="12037" max="12037" width="14.7109375" style="620"/>
    <col min="12038" max="12038" width="23" style="620" customWidth="1"/>
    <col min="12039" max="12039" width="23.5703125" style="620" customWidth="1"/>
    <col min="12040" max="12285" width="14.7109375" style="620"/>
    <col min="12286" max="12286" width="10.42578125" style="620" customWidth="1"/>
    <col min="12287" max="12287" width="100.85546875" style="620" customWidth="1"/>
    <col min="12288" max="12288" width="7.140625" style="620" customWidth="1"/>
    <col min="12289" max="12289" width="9" style="620" customWidth="1"/>
    <col min="12290" max="12290" width="20.7109375" style="620" customWidth="1"/>
    <col min="12291" max="12291" width="22.42578125" style="620" customWidth="1"/>
    <col min="12292" max="12292" width="21" style="620" customWidth="1"/>
    <col min="12293" max="12293" width="14.7109375" style="620"/>
    <col min="12294" max="12294" width="23" style="620" customWidth="1"/>
    <col min="12295" max="12295" width="23.5703125" style="620" customWidth="1"/>
    <col min="12296" max="12541" width="14.7109375" style="620"/>
    <col min="12542" max="12542" width="10.42578125" style="620" customWidth="1"/>
    <col min="12543" max="12543" width="100.85546875" style="620" customWidth="1"/>
    <col min="12544" max="12544" width="7.140625" style="620" customWidth="1"/>
    <col min="12545" max="12545" width="9" style="620" customWidth="1"/>
    <col min="12546" max="12546" width="20.7109375" style="620" customWidth="1"/>
    <col min="12547" max="12547" width="22.42578125" style="620" customWidth="1"/>
    <col min="12548" max="12548" width="21" style="620" customWidth="1"/>
    <col min="12549" max="12549" width="14.7109375" style="620"/>
    <col min="12550" max="12550" width="23" style="620" customWidth="1"/>
    <col min="12551" max="12551" width="23.5703125" style="620" customWidth="1"/>
    <col min="12552" max="12797" width="14.7109375" style="620"/>
    <col min="12798" max="12798" width="10.42578125" style="620" customWidth="1"/>
    <col min="12799" max="12799" width="100.85546875" style="620" customWidth="1"/>
    <col min="12800" max="12800" width="7.140625" style="620" customWidth="1"/>
    <col min="12801" max="12801" width="9" style="620" customWidth="1"/>
    <col min="12802" max="12802" width="20.7109375" style="620" customWidth="1"/>
    <col min="12803" max="12803" width="22.42578125" style="620" customWidth="1"/>
    <col min="12804" max="12804" width="21" style="620" customWidth="1"/>
    <col min="12805" max="12805" width="14.7109375" style="620"/>
    <col min="12806" max="12806" width="23" style="620" customWidth="1"/>
    <col min="12807" max="12807" width="23.5703125" style="620" customWidth="1"/>
    <col min="12808" max="13053" width="14.7109375" style="620"/>
    <col min="13054" max="13054" width="10.42578125" style="620" customWidth="1"/>
    <col min="13055" max="13055" width="100.85546875" style="620" customWidth="1"/>
    <col min="13056" max="13056" width="7.140625" style="620" customWidth="1"/>
    <col min="13057" max="13057" width="9" style="620" customWidth="1"/>
    <col min="13058" max="13058" width="20.7109375" style="620" customWidth="1"/>
    <col min="13059" max="13059" width="22.42578125" style="620" customWidth="1"/>
    <col min="13060" max="13060" width="21" style="620" customWidth="1"/>
    <col min="13061" max="13061" width="14.7109375" style="620"/>
    <col min="13062" max="13062" width="23" style="620" customWidth="1"/>
    <col min="13063" max="13063" width="23.5703125" style="620" customWidth="1"/>
    <col min="13064" max="13309" width="14.7109375" style="620"/>
    <col min="13310" max="13310" width="10.42578125" style="620" customWidth="1"/>
    <col min="13311" max="13311" width="100.85546875" style="620" customWidth="1"/>
    <col min="13312" max="13312" width="7.140625" style="620" customWidth="1"/>
    <col min="13313" max="13313" width="9" style="620" customWidth="1"/>
    <col min="13314" max="13314" width="20.7109375" style="620" customWidth="1"/>
    <col min="13315" max="13315" width="22.42578125" style="620" customWidth="1"/>
    <col min="13316" max="13316" width="21" style="620" customWidth="1"/>
    <col min="13317" max="13317" width="14.7109375" style="620"/>
    <col min="13318" max="13318" width="23" style="620" customWidth="1"/>
    <col min="13319" max="13319" width="23.5703125" style="620" customWidth="1"/>
    <col min="13320" max="13565" width="14.7109375" style="620"/>
    <col min="13566" max="13566" width="10.42578125" style="620" customWidth="1"/>
    <col min="13567" max="13567" width="100.85546875" style="620" customWidth="1"/>
    <col min="13568" max="13568" width="7.140625" style="620" customWidth="1"/>
    <col min="13569" max="13569" width="9" style="620" customWidth="1"/>
    <col min="13570" max="13570" width="20.7109375" style="620" customWidth="1"/>
    <col min="13571" max="13571" width="22.42578125" style="620" customWidth="1"/>
    <col min="13572" max="13572" width="21" style="620" customWidth="1"/>
    <col min="13573" max="13573" width="14.7109375" style="620"/>
    <col min="13574" max="13574" width="23" style="620" customWidth="1"/>
    <col min="13575" max="13575" width="23.5703125" style="620" customWidth="1"/>
    <col min="13576" max="13821" width="14.7109375" style="620"/>
    <col min="13822" max="13822" width="10.42578125" style="620" customWidth="1"/>
    <col min="13823" max="13823" width="100.85546875" style="620" customWidth="1"/>
    <col min="13824" max="13824" width="7.140625" style="620" customWidth="1"/>
    <col min="13825" max="13825" width="9" style="620" customWidth="1"/>
    <col min="13826" max="13826" width="20.7109375" style="620" customWidth="1"/>
    <col min="13827" max="13827" width="22.42578125" style="620" customWidth="1"/>
    <col min="13828" max="13828" width="21" style="620" customWidth="1"/>
    <col min="13829" max="13829" width="14.7109375" style="620"/>
    <col min="13830" max="13830" width="23" style="620" customWidth="1"/>
    <col min="13831" max="13831" width="23.5703125" style="620" customWidth="1"/>
    <col min="13832" max="14077" width="14.7109375" style="620"/>
    <col min="14078" max="14078" width="10.42578125" style="620" customWidth="1"/>
    <col min="14079" max="14079" width="100.85546875" style="620" customWidth="1"/>
    <col min="14080" max="14080" width="7.140625" style="620" customWidth="1"/>
    <col min="14081" max="14081" width="9" style="620" customWidth="1"/>
    <col min="14082" max="14082" width="20.7109375" style="620" customWidth="1"/>
    <col min="14083" max="14083" width="22.42578125" style="620" customWidth="1"/>
    <col min="14084" max="14084" width="21" style="620" customWidth="1"/>
    <col min="14085" max="14085" width="14.7109375" style="620"/>
    <col min="14086" max="14086" width="23" style="620" customWidth="1"/>
    <col min="14087" max="14087" width="23.5703125" style="620" customWidth="1"/>
    <col min="14088" max="14333" width="14.7109375" style="620"/>
    <col min="14334" max="14334" width="10.42578125" style="620" customWidth="1"/>
    <col min="14335" max="14335" width="100.85546875" style="620" customWidth="1"/>
    <col min="14336" max="14336" width="7.140625" style="620" customWidth="1"/>
    <col min="14337" max="14337" width="9" style="620" customWidth="1"/>
    <col min="14338" max="14338" width="20.7109375" style="620" customWidth="1"/>
    <col min="14339" max="14339" width="22.42578125" style="620" customWidth="1"/>
    <col min="14340" max="14340" width="21" style="620" customWidth="1"/>
    <col min="14341" max="14341" width="14.7109375" style="620"/>
    <col min="14342" max="14342" width="23" style="620" customWidth="1"/>
    <col min="14343" max="14343" width="23.5703125" style="620" customWidth="1"/>
    <col min="14344" max="14589" width="14.7109375" style="620"/>
    <col min="14590" max="14590" width="10.42578125" style="620" customWidth="1"/>
    <col min="14591" max="14591" width="100.85546875" style="620" customWidth="1"/>
    <col min="14592" max="14592" width="7.140625" style="620" customWidth="1"/>
    <col min="14593" max="14593" width="9" style="620" customWidth="1"/>
    <col min="14594" max="14594" width="20.7109375" style="620" customWidth="1"/>
    <col min="14595" max="14595" width="22.42578125" style="620" customWidth="1"/>
    <col min="14596" max="14596" width="21" style="620" customWidth="1"/>
    <col min="14597" max="14597" width="14.7109375" style="620"/>
    <col min="14598" max="14598" width="23" style="620" customWidth="1"/>
    <col min="14599" max="14599" width="23.5703125" style="620" customWidth="1"/>
    <col min="14600" max="14845" width="14.7109375" style="620"/>
    <col min="14846" max="14846" width="10.42578125" style="620" customWidth="1"/>
    <col min="14847" max="14847" width="100.85546875" style="620" customWidth="1"/>
    <col min="14848" max="14848" width="7.140625" style="620" customWidth="1"/>
    <col min="14849" max="14849" width="9" style="620" customWidth="1"/>
    <col min="14850" max="14850" width="20.7109375" style="620" customWidth="1"/>
    <col min="14851" max="14851" width="22.42578125" style="620" customWidth="1"/>
    <col min="14852" max="14852" width="21" style="620" customWidth="1"/>
    <col min="14853" max="14853" width="14.7109375" style="620"/>
    <col min="14854" max="14854" width="23" style="620" customWidth="1"/>
    <col min="14855" max="14855" width="23.5703125" style="620" customWidth="1"/>
    <col min="14856" max="15101" width="14.7109375" style="620"/>
    <col min="15102" max="15102" width="10.42578125" style="620" customWidth="1"/>
    <col min="15103" max="15103" width="100.85546875" style="620" customWidth="1"/>
    <col min="15104" max="15104" width="7.140625" style="620" customWidth="1"/>
    <col min="15105" max="15105" width="9" style="620" customWidth="1"/>
    <col min="15106" max="15106" width="20.7109375" style="620" customWidth="1"/>
    <col min="15107" max="15107" width="22.42578125" style="620" customWidth="1"/>
    <col min="15108" max="15108" width="21" style="620" customWidth="1"/>
    <col min="15109" max="15109" width="14.7109375" style="620"/>
    <col min="15110" max="15110" width="23" style="620" customWidth="1"/>
    <col min="15111" max="15111" width="23.5703125" style="620" customWidth="1"/>
    <col min="15112" max="15357" width="14.7109375" style="620"/>
    <col min="15358" max="15358" width="10.42578125" style="620" customWidth="1"/>
    <col min="15359" max="15359" width="100.85546875" style="620" customWidth="1"/>
    <col min="15360" max="15360" width="7.140625" style="620" customWidth="1"/>
    <col min="15361" max="15361" width="9" style="620" customWidth="1"/>
    <col min="15362" max="15362" width="20.7109375" style="620" customWidth="1"/>
    <col min="15363" max="15363" width="22.42578125" style="620" customWidth="1"/>
    <col min="15364" max="15364" width="21" style="620" customWidth="1"/>
    <col min="15365" max="15365" width="14.7109375" style="620"/>
    <col min="15366" max="15366" width="23" style="620" customWidth="1"/>
    <col min="15367" max="15367" width="23.5703125" style="620" customWidth="1"/>
    <col min="15368" max="15613" width="14.7109375" style="620"/>
    <col min="15614" max="15614" width="10.42578125" style="620" customWidth="1"/>
    <col min="15615" max="15615" width="100.85546875" style="620" customWidth="1"/>
    <col min="15616" max="15616" width="7.140625" style="620" customWidth="1"/>
    <col min="15617" max="15617" width="9" style="620" customWidth="1"/>
    <col min="15618" max="15618" width="20.7109375" style="620" customWidth="1"/>
    <col min="15619" max="15619" width="22.42578125" style="620" customWidth="1"/>
    <col min="15620" max="15620" width="21" style="620" customWidth="1"/>
    <col min="15621" max="15621" width="14.7109375" style="620"/>
    <col min="15622" max="15622" width="23" style="620" customWidth="1"/>
    <col min="15623" max="15623" width="23.5703125" style="620" customWidth="1"/>
    <col min="15624" max="15869" width="14.7109375" style="620"/>
    <col min="15870" max="15870" width="10.42578125" style="620" customWidth="1"/>
    <col min="15871" max="15871" width="100.85546875" style="620" customWidth="1"/>
    <col min="15872" max="15872" width="7.140625" style="620" customWidth="1"/>
    <col min="15873" max="15873" width="9" style="620" customWidth="1"/>
    <col min="15874" max="15874" width="20.7109375" style="620" customWidth="1"/>
    <col min="15875" max="15875" width="22.42578125" style="620" customWidth="1"/>
    <col min="15876" max="15876" width="21" style="620" customWidth="1"/>
    <col min="15877" max="15877" width="14.7109375" style="620"/>
    <col min="15878" max="15878" width="23" style="620" customWidth="1"/>
    <col min="15879" max="15879" width="23.5703125" style="620" customWidth="1"/>
    <col min="15880" max="16125" width="14.7109375" style="620"/>
    <col min="16126" max="16126" width="10.42578125" style="620" customWidth="1"/>
    <col min="16127" max="16127" width="100.85546875" style="620" customWidth="1"/>
    <col min="16128" max="16128" width="7.140625" style="620" customWidth="1"/>
    <col min="16129" max="16129" width="9" style="620" customWidth="1"/>
    <col min="16130" max="16130" width="20.7109375" style="620" customWidth="1"/>
    <col min="16131" max="16131" width="22.42578125" style="620" customWidth="1"/>
    <col min="16132" max="16132" width="21" style="620" customWidth="1"/>
    <col min="16133" max="16133" width="14.7109375" style="620"/>
    <col min="16134" max="16134" width="23" style="620" customWidth="1"/>
    <col min="16135" max="16135" width="23.5703125" style="620" customWidth="1"/>
    <col min="16136" max="16384" width="14.7109375" style="620"/>
  </cols>
  <sheetData>
    <row r="2" spans="1:241" ht="21">
      <c r="B2" s="619" t="s">
        <v>4274</v>
      </c>
    </row>
    <row r="3" spans="1:241" ht="15.6">
      <c r="A3" s="621"/>
      <c r="B3" s="621"/>
      <c r="C3" s="622"/>
      <c r="D3" s="623"/>
      <c r="E3" s="624"/>
      <c r="F3" s="625"/>
      <c r="G3" s="62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1"/>
      <c r="HN3" s="501"/>
      <c r="HO3" s="501"/>
      <c r="HP3" s="501"/>
      <c r="HQ3" s="501"/>
      <c r="HR3" s="501"/>
      <c r="HS3" s="501"/>
      <c r="HT3" s="501"/>
      <c r="HU3" s="501"/>
      <c r="HV3" s="501"/>
      <c r="HW3" s="501"/>
      <c r="HX3" s="501"/>
      <c r="HY3" s="501"/>
      <c r="HZ3" s="501"/>
      <c r="IA3" s="501"/>
      <c r="IB3" s="501"/>
      <c r="IC3" s="501"/>
      <c r="ID3" s="501"/>
      <c r="IE3" s="501"/>
      <c r="IF3" s="501"/>
      <c r="IG3" s="501"/>
    </row>
    <row r="4" spans="1:241" ht="15.6">
      <c r="A4" s="509" t="s">
        <v>3952</v>
      </c>
      <c r="B4" s="509" t="s">
        <v>3953</v>
      </c>
      <c r="C4" s="846" t="s">
        <v>3954</v>
      </c>
      <c r="D4" s="847"/>
      <c r="E4" s="510" t="s">
        <v>3955</v>
      </c>
      <c r="F4" s="510" t="s">
        <v>3956</v>
      </c>
      <c r="G4" s="509" t="s">
        <v>3957</v>
      </c>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E4" s="501"/>
      <c r="CF4" s="501"/>
      <c r="CG4" s="501"/>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T4" s="501"/>
      <c r="DU4" s="501"/>
      <c r="DV4" s="501"/>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I4" s="501"/>
      <c r="FJ4" s="501"/>
      <c r="FK4" s="501"/>
      <c r="FL4" s="501"/>
      <c r="FM4" s="501"/>
      <c r="FN4" s="501"/>
      <c r="FO4" s="501"/>
      <c r="FP4" s="501"/>
      <c r="FQ4" s="501"/>
      <c r="FR4" s="501"/>
      <c r="FS4" s="501"/>
      <c r="FT4" s="501"/>
      <c r="FU4" s="501"/>
      <c r="FV4" s="501"/>
      <c r="FW4" s="501"/>
      <c r="FX4" s="501"/>
      <c r="FY4" s="501"/>
      <c r="FZ4" s="501"/>
      <c r="GA4" s="501"/>
      <c r="GB4" s="501"/>
      <c r="GC4" s="501"/>
      <c r="GD4" s="501"/>
      <c r="GE4" s="501"/>
      <c r="GF4" s="501"/>
      <c r="GG4" s="501"/>
      <c r="GH4" s="501"/>
      <c r="GI4" s="501"/>
      <c r="GJ4" s="501"/>
      <c r="GK4" s="501"/>
      <c r="GL4" s="501"/>
      <c r="GM4" s="501"/>
      <c r="GN4" s="501"/>
      <c r="GO4" s="501"/>
      <c r="GP4" s="501"/>
      <c r="GQ4" s="501"/>
      <c r="GR4" s="501"/>
      <c r="GS4" s="501"/>
      <c r="GT4" s="501"/>
      <c r="GU4" s="501"/>
      <c r="GV4" s="501"/>
      <c r="GW4" s="501"/>
      <c r="GX4" s="501"/>
      <c r="GY4" s="501"/>
      <c r="GZ4" s="501"/>
      <c r="HA4" s="501"/>
      <c r="HB4" s="501"/>
      <c r="HC4" s="501"/>
      <c r="HD4" s="501"/>
      <c r="HE4" s="501"/>
      <c r="HF4" s="501"/>
      <c r="HG4" s="501"/>
      <c r="HH4" s="501"/>
      <c r="HI4" s="501"/>
      <c r="HJ4" s="501"/>
      <c r="HK4" s="501"/>
      <c r="HL4" s="501"/>
      <c r="HM4" s="501"/>
      <c r="HN4" s="501"/>
      <c r="HO4" s="501"/>
      <c r="HP4" s="501"/>
      <c r="HQ4" s="501"/>
      <c r="HR4" s="501"/>
      <c r="HS4" s="501"/>
      <c r="HT4" s="501"/>
      <c r="HU4" s="501"/>
      <c r="HV4" s="501"/>
      <c r="HW4" s="501"/>
      <c r="HX4" s="501"/>
      <c r="HY4" s="501"/>
      <c r="HZ4" s="501"/>
      <c r="IA4" s="501"/>
      <c r="IB4" s="501"/>
      <c r="IC4" s="501"/>
      <c r="ID4" s="501"/>
      <c r="IE4" s="501"/>
      <c r="IF4" s="501"/>
      <c r="IG4" s="501"/>
    </row>
    <row r="5" spans="1:241" ht="31.2">
      <c r="A5" s="851" t="s">
        <v>4259</v>
      </c>
      <c r="B5" s="627" t="s">
        <v>4275</v>
      </c>
      <c r="C5" s="852">
        <v>1</v>
      </c>
      <c r="D5" s="852" t="s">
        <v>2733</v>
      </c>
      <c r="E5" s="853"/>
      <c r="F5" s="850">
        <f>E5*C5</f>
        <v>0</v>
      </c>
      <c r="G5" s="850"/>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1"/>
      <c r="DH5" s="501"/>
      <c r="DI5" s="501"/>
      <c r="DJ5" s="501"/>
      <c r="DK5" s="501"/>
      <c r="DL5" s="501"/>
      <c r="DM5" s="501"/>
      <c r="DN5" s="501"/>
      <c r="DO5" s="501"/>
      <c r="DP5" s="501"/>
      <c r="DQ5" s="501"/>
      <c r="DR5" s="501"/>
      <c r="DS5" s="501"/>
      <c r="DT5" s="501"/>
      <c r="DU5" s="501"/>
      <c r="DV5" s="501"/>
      <c r="DW5" s="501"/>
      <c r="DX5" s="501"/>
      <c r="DY5" s="501"/>
      <c r="DZ5" s="501"/>
      <c r="EA5" s="501"/>
      <c r="EB5" s="501"/>
      <c r="EC5" s="501"/>
      <c r="ED5" s="501"/>
      <c r="EE5" s="501"/>
      <c r="EF5" s="501"/>
      <c r="EG5" s="501"/>
      <c r="EH5" s="501"/>
      <c r="EI5" s="501"/>
      <c r="EJ5" s="501"/>
      <c r="EK5" s="501"/>
      <c r="EL5" s="501"/>
      <c r="EM5" s="501"/>
      <c r="EN5" s="501"/>
      <c r="EO5" s="501"/>
      <c r="EP5" s="501"/>
      <c r="EQ5" s="501"/>
      <c r="ER5" s="501"/>
      <c r="ES5" s="501"/>
      <c r="ET5" s="501"/>
      <c r="EU5" s="501"/>
      <c r="EV5" s="501"/>
      <c r="EW5" s="501"/>
      <c r="EX5" s="501"/>
      <c r="EY5" s="501"/>
      <c r="EZ5" s="501"/>
      <c r="FA5" s="501"/>
      <c r="FB5" s="501"/>
      <c r="FC5" s="501"/>
      <c r="FD5" s="501"/>
      <c r="FE5" s="501"/>
      <c r="FF5" s="501"/>
      <c r="FG5" s="501"/>
      <c r="FH5" s="501"/>
      <c r="FI5" s="501"/>
      <c r="FJ5" s="501"/>
      <c r="FK5" s="50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X5" s="501"/>
      <c r="GY5" s="501"/>
      <c r="GZ5" s="501"/>
      <c r="HA5" s="501"/>
      <c r="HB5" s="501"/>
      <c r="HC5" s="501"/>
      <c r="HD5" s="501"/>
      <c r="HE5" s="501"/>
      <c r="HF5" s="501"/>
      <c r="HG5" s="501"/>
      <c r="HH5" s="501"/>
      <c r="HI5" s="501"/>
      <c r="HJ5" s="501"/>
      <c r="HK5" s="501"/>
      <c r="HL5" s="501"/>
      <c r="HM5" s="501"/>
      <c r="HN5" s="501"/>
      <c r="HO5" s="501"/>
      <c r="HP5" s="501"/>
      <c r="HQ5" s="501"/>
      <c r="HR5" s="501"/>
      <c r="HS5" s="501"/>
      <c r="HT5" s="501"/>
      <c r="HU5" s="501"/>
      <c r="HV5" s="501"/>
      <c r="HW5" s="501"/>
      <c r="HX5" s="501"/>
      <c r="HY5" s="501"/>
      <c r="HZ5" s="501"/>
      <c r="IA5" s="501"/>
      <c r="IB5" s="501"/>
      <c r="IC5" s="501"/>
      <c r="ID5" s="501"/>
      <c r="IE5" s="501"/>
      <c r="IF5" s="501"/>
      <c r="IG5" s="501"/>
    </row>
    <row r="6" spans="1:241" ht="342" customHeight="1">
      <c r="A6" s="851"/>
      <c r="B6" s="628" t="s">
        <v>4276</v>
      </c>
      <c r="C6" s="852"/>
      <c r="D6" s="852"/>
      <c r="E6" s="853"/>
      <c r="F6" s="850"/>
      <c r="G6" s="850"/>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01"/>
      <c r="CQ6" s="501"/>
      <c r="CR6" s="501"/>
      <c r="CS6" s="501"/>
      <c r="CT6" s="501"/>
      <c r="CU6" s="501"/>
      <c r="CV6" s="501"/>
      <c r="CW6" s="501"/>
      <c r="CX6" s="501"/>
      <c r="CY6" s="501"/>
      <c r="CZ6" s="501"/>
      <c r="DA6" s="501"/>
      <c r="DB6" s="501"/>
      <c r="DC6" s="501"/>
      <c r="DD6" s="501"/>
      <c r="DE6" s="501"/>
      <c r="DF6" s="501"/>
      <c r="DG6" s="501"/>
      <c r="DH6" s="501"/>
      <c r="DI6" s="501"/>
      <c r="DJ6" s="501"/>
      <c r="DK6" s="501"/>
      <c r="DL6" s="501"/>
      <c r="DM6" s="501"/>
      <c r="DN6" s="501"/>
      <c r="DO6" s="501"/>
      <c r="DP6" s="501"/>
      <c r="DQ6" s="501"/>
      <c r="DR6" s="501"/>
      <c r="DS6" s="501"/>
      <c r="DT6" s="501"/>
      <c r="DU6" s="501"/>
      <c r="DV6" s="501"/>
      <c r="DW6" s="501"/>
      <c r="DX6" s="501"/>
      <c r="DY6" s="501"/>
      <c r="DZ6" s="501"/>
      <c r="EA6" s="501"/>
      <c r="EB6" s="501"/>
      <c r="EC6" s="501"/>
      <c r="ED6" s="501"/>
      <c r="EE6" s="501"/>
      <c r="EF6" s="501"/>
      <c r="EG6" s="501"/>
      <c r="EH6" s="501"/>
      <c r="EI6" s="501"/>
      <c r="EJ6" s="501"/>
      <c r="EK6" s="501"/>
      <c r="EL6" s="501"/>
      <c r="EM6" s="501"/>
      <c r="EN6" s="501"/>
      <c r="EO6" s="501"/>
      <c r="EP6" s="501"/>
      <c r="EQ6" s="501"/>
      <c r="ER6" s="501"/>
      <c r="ES6" s="501"/>
      <c r="ET6" s="501"/>
      <c r="EU6" s="501"/>
      <c r="EV6" s="501"/>
      <c r="EW6" s="501"/>
      <c r="EX6" s="501"/>
      <c r="EY6" s="501"/>
      <c r="EZ6" s="501"/>
      <c r="FA6" s="501"/>
      <c r="FB6" s="501"/>
      <c r="FC6" s="501"/>
      <c r="FD6" s="501"/>
      <c r="FE6" s="501"/>
      <c r="FF6" s="501"/>
      <c r="FG6" s="501"/>
      <c r="FH6" s="501"/>
      <c r="FI6" s="501"/>
      <c r="FJ6" s="501"/>
      <c r="FK6" s="501"/>
      <c r="FL6" s="501"/>
      <c r="FM6" s="501"/>
      <c r="FN6" s="501"/>
      <c r="FO6" s="501"/>
      <c r="FP6" s="501"/>
      <c r="FQ6" s="501"/>
      <c r="FR6" s="501"/>
      <c r="FS6" s="501"/>
      <c r="FT6" s="501"/>
      <c r="FU6" s="501"/>
      <c r="FV6" s="501"/>
      <c r="FW6" s="501"/>
      <c r="FX6" s="501"/>
      <c r="FY6" s="501"/>
      <c r="FZ6" s="501"/>
      <c r="GA6" s="501"/>
      <c r="GB6" s="501"/>
      <c r="GC6" s="501"/>
      <c r="GD6" s="501"/>
      <c r="GE6" s="501"/>
      <c r="GF6" s="501"/>
      <c r="GG6" s="501"/>
      <c r="GH6" s="501"/>
      <c r="GI6" s="501"/>
      <c r="GJ6" s="501"/>
      <c r="GK6" s="501"/>
      <c r="GL6" s="501"/>
      <c r="GM6" s="501"/>
      <c r="GN6" s="501"/>
      <c r="GO6" s="501"/>
      <c r="GP6" s="501"/>
      <c r="GQ6" s="501"/>
      <c r="GR6" s="501"/>
      <c r="GS6" s="501"/>
      <c r="GT6" s="501"/>
      <c r="GU6" s="501"/>
      <c r="GV6" s="501"/>
      <c r="GW6" s="501"/>
      <c r="GX6" s="501"/>
      <c r="GY6" s="501"/>
      <c r="GZ6" s="501"/>
      <c r="HA6" s="501"/>
      <c r="HB6" s="501"/>
      <c r="HC6" s="501"/>
      <c r="HD6" s="501"/>
      <c r="HE6" s="501"/>
      <c r="HF6" s="501"/>
      <c r="HG6" s="501"/>
      <c r="HH6" s="501"/>
      <c r="HI6" s="501"/>
      <c r="HJ6" s="501"/>
      <c r="HK6" s="501"/>
      <c r="HL6" s="501"/>
      <c r="HM6" s="501"/>
      <c r="HN6" s="501"/>
      <c r="HO6" s="501"/>
      <c r="HP6" s="501"/>
      <c r="HQ6" s="501"/>
      <c r="HR6" s="501"/>
      <c r="HS6" s="501"/>
      <c r="HT6" s="501"/>
      <c r="HU6" s="501"/>
      <c r="HV6" s="501"/>
      <c r="HW6" s="501"/>
      <c r="HX6" s="501"/>
      <c r="HY6" s="501"/>
      <c r="HZ6" s="501"/>
      <c r="IA6" s="501"/>
      <c r="IB6" s="501"/>
      <c r="IC6" s="501"/>
      <c r="ID6" s="501"/>
      <c r="IE6" s="501"/>
      <c r="IF6" s="501"/>
      <c r="IG6" s="501"/>
    </row>
    <row r="7" spans="1:241" ht="152.25" customHeight="1">
      <c r="A7" s="851"/>
      <c r="B7" s="628" t="s">
        <v>4277</v>
      </c>
      <c r="C7" s="852"/>
      <c r="D7" s="852"/>
      <c r="E7" s="853"/>
      <c r="F7" s="850"/>
      <c r="G7" s="850"/>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1"/>
      <c r="CB7" s="501"/>
      <c r="CC7" s="501"/>
      <c r="CD7" s="501"/>
      <c r="CE7" s="501"/>
      <c r="CF7" s="501"/>
      <c r="CG7" s="501"/>
      <c r="CH7" s="501"/>
      <c r="CI7" s="501"/>
      <c r="CJ7" s="501"/>
      <c r="CK7" s="501"/>
      <c r="CL7" s="501"/>
      <c r="CM7" s="501"/>
      <c r="CN7" s="501"/>
      <c r="CO7" s="501"/>
      <c r="CP7" s="501"/>
      <c r="CQ7" s="501"/>
      <c r="CR7" s="501"/>
      <c r="CS7" s="501"/>
      <c r="CT7" s="501"/>
      <c r="CU7" s="501"/>
      <c r="CV7" s="501"/>
      <c r="CW7" s="501"/>
      <c r="CX7" s="501"/>
      <c r="CY7" s="501"/>
      <c r="CZ7" s="501"/>
      <c r="DA7" s="501"/>
      <c r="DB7" s="501"/>
      <c r="DC7" s="501"/>
      <c r="DD7" s="501"/>
      <c r="DE7" s="501"/>
      <c r="DF7" s="501"/>
      <c r="DG7" s="501"/>
      <c r="DH7" s="501"/>
      <c r="DI7" s="501"/>
      <c r="DJ7" s="501"/>
      <c r="DK7" s="501"/>
      <c r="DL7" s="501"/>
      <c r="DM7" s="501"/>
      <c r="DN7" s="501"/>
      <c r="DO7" s="501"/>
      <c r="DP7" s="501"/>
      <c r="DQ7" s="501"/>
      <c r="DR7" s="501"/>
      <c r="DS7" s="501"/>
      <c r="DT7" s="501"/>
      <c r="DU7" s="501"/>
      <c r="DV7" s="501"/>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1"/>
      <c r="FW7" s="501"/>
      <c r="FX7" s="501"/>
      <c r="FY7" s="501"/>
      <c r="FZ7" s="501"/>
      <c r="GA7" s="501"/>
      <c r="GB7" s="501"/>
      <c r="GC7" s="501"/>
      <c r="GD7" s="501"/>
      <c r="GE7" s="501"/>
      <c r="GF7" s="501"/>
      <c r="GG7" s="501"/>
      <c r="GH7" s="501"/>
      <c r="GI7" s="501"/>
      <c r="GJ7" s="501"/>
      <c r="GK7" s="501"/>
      <c r="GL7" s="501"/>
      <c r="GM7" s="501"/>
      <c r="GN7" s="501"/>
      <c r="GO7" s="501"/>
      <c r="GP7" s="501"/>
      <c r="GQ7" s="501"/>
      <c r="GR7" s="501"/>
      <c r="GS7" s="501"/>
      <c r="GT7" s="501"/>
      <c r="GU7" s="501"/>
      <c r="GV7" s="501"/>
      <c r="GW7" s="501"/>
      <c r="GX7" s="501"/>
      <c r="GY7" s="501"/>
      <c r="GZ7" s="501"/>
      <c r="HA7" s="501"/>
      <c r="HB7" s="501"/>
      <c r="HC7" s="501"/>
      <c r="HD7" s="501"/>
      <c r="HE7" s="501"/>
      <c r="HF7" s="501"/>
      <c r="HG7" s="501"/>
      <c r="HH7" s="501"/>
      <c r="HI7" s="501"/>
      <c r="HJ7" s="501"/>
      <c r="HK7" s="501"/>
      <c r="HL7" s="501"/>
      <c r="HM7" s="501"/>
      <c r="HN7" s="501"/>
      <c r="HO7" s="501"/>
      <c r="HP7" s="501"/>
      <c r="HQ7" s="501"/>
      <c r="HR7" s="501"/>
      <c r="HS7" s="501"/>
      <c r="HT7" s="501"/>
      <c r="HU7" s="501"/>
      <c r="HV7" s="501"/>
      <c r="HW7" s="501"/>
      <c r="HX7" s="501"/>
      <c r="HY7" s="501"/>
      <c r="HZ7" s="501"/>
      <c r="IA7" s="501"/>
      <c r="IB7" s="501"/>
      <c r="IC7" s="501"/>
      <c r="ID7" s="501"/>
      <c r="IE7" s="501"/>
      <c r="IF7" s="501"/>
      <c r="IG7" s="501"/>
    </row>
    <row r="8" spans="1:241" ht="345">
      <c r="A8" s="851"/>
      <c r="B8" s="628" t="s">
        <v>4278</v>
      </c>
      <c r="C8" s="852"/>
      <c r="D8" s="852"/>
      <c r="E8" s="853"/>
      <c r="F8" s="850"/>
      <c r="G8" s="850"/>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501"/>
      <c r="DW8" s="501"/>
      <c r="DX8" s="501"/>
      <c r="DY8" s="501"/>
      <c r="DZ8" s="501"/>
      <c r="EA8" s="501"/>
      <c r="EB8" s="501"/>
      <c r="EC8" s="501"/>
      <c r="ED8" s="501"/>
      <c r="EE8" s="501"/>
      <c r="EF8" s="501"/>
      <c r="EG8" s="501"/>
      <c r="EH8" s="501"/>
      <c r="EI8" s="501"/>
      <c r="EJ8" s="501"/>
      <c r="EK8" s="501"/>
      <c r="EL8" s="501"/>
      <c r="EM8" s="501"/>
      <c r="EN8" s="501"/>
      <c r="EO8" s="501"/>
      <c r="EP8" s="501"/>
      <c r="EQ8" s="501"/>
      <c r="ER8" s="501"/>
      <c r="ES8" s="501"/>
      <c r="ET8" s="501"/>
      <c r="EU8" s="501"/>
      <c r="EV8" s="501"/>
      <c r="EW8" s="501"/>
      <c r="EX8" s="501"/>
      <c r="EY8" s="501"/>
      <c r="EZ8" s="501"/>
      <c r="FA8" s="501"/>
      <c r="FB8" s="501"/>
      <c r="FC8" s="501"/>
      <c r="FD8" s="501"/>
      <c r="FE8" s="501"/>
      <c r="FF8" s="501"/>
      <c r="FG8" s="501"/>
      <c r="FH8" s="501"/>
      <c r="FI8" s="501"/>
      <c r="FJ8" s="501"/>
      <c r="FK8" s="501"/>
      <c r="FL8" s="501"/>
      <c r="FM8" s="501"/>
      <c r="FN8" s="501"/>
      <c r="FO8" s="501"/>
      <c r="FP8" s="501"/>
      <c r="FQ8" s="501"/>
      <c r="FR8" s="501"/>
      <c r="FS8" s="501"/>
      <c r="FT8" s="501"/>
      <c r="FU8" s="501"/>
      <c r="FV8" s="501"/>
      <c r="FW8" s="501"/>
      <c r="FX8" s="501"/>
      <c r="FY8" s="501"/>
      <c r="FZ8" s="501"/>
      <c r="GA8" s="501"/>
      <c r="GB8" s="501"/>
      <c r="GC8" s="501"/>
      <c r="GD8" s="501"/>
      <c r="GE8" s="501"/>
      <c r="GF8" s="501"/>
      <c r="GG8" s="501"/>
      <c r="GH8" s="501"/>
      <c r="GI8" s="501"/>
      <c r="GJ8" s="501"/>
      <c r="GK8" s="501"/>
      <c r="GL8" s="501"/>
      <c r="GM8" s="501"/>
      <c r="GN8" s="501"/>
      <c r="GO8" s="501"/>
      <c r="GP8" s="501"/>
      <c r="GQ8" s="501"/>
      <c r="GR8" s="501"/>
      <c r="GS8" s="501"/>
      <c r="GT8" s="501"/>
      <c r="GU8" s="501"/>
      <c r="GV8" s="501"/>
      <c r="GW8" s="501"/>
      <c r="GX8" s="501"/>
      <c r="GY8" s="501"/>
      <c r="GZ8" s="501"/>
      <c r="HA8" s="501"/>
      <c r="HB8" s="501"/>
      <c r="HC8" s="501"/>
      <c r="HD8" s="501"/>
      <c r="HE8" s="501"/>
      <c r="HF8" s="501"/>
      <c r="HG8" s="501"/>
      <c r="HH8" s="501"/>
      <c r="HI8" s="501"/>
      <c r="HJ8" s="501"/>
      <c r="HK8" s="501"/>
      <c r="HL8" s="501"/>
      <c r="HM8" s="501"/>
      <c r="HN8" s="501"/>
      <c r="HO8" s="501"/>
      <c r="HP8" s="501"/>
      <c r="HQ8" s="501"/>
      <c r="HR8" s="501"/>
      <c r="HS8" s="501"/>
      <c r="HT8" s="501"/>
      <c r="HU8" s="501"/>
      <c r="HV8" s="501"/>
      <c r="HW8" s="501"/>
      <c r="HX8" s="501"/>
      <c r="HY8" s="501"/>
      <c r="HZ8" s="501"/>
      <c r="IA8" s="501"/>
      <c r="IB8" s="501"/>
      <c r="IC8" s="501"/>
      <c r="ID8" s="501"/>
      <c r="IE8" s="501"/>
      <c r="IF8" s="501"/>
      <c r="IG8" s="501"/>
    </row>
    <row r="9" spans="1:241" ht="150">
      <c r="A9" s="851"/>
      <c r="B9" s="628" t="s">
        <v>4279</v>
      </c>
      <c r="C9" s="852"/>
      <c r="D9" s="852"/>
      <c r="E9" s="853"/>
      <c r="F9" s="850"/>
      <c r="G9" s="850"/>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1"/>
      <c r="BZ9" s="501"/>
      <c r="CA9" s="501"/>
      <c r="CB9" s="501"/>
      <c r="CC9" s="501"/>
      <c r="CD9" s="501"/>
      <c r="CE9" s="501"/>
      <c r="CF9" s="501"/>
      <c r="CG9" s="501"/>
      <c r="CH9" s="501"/>
      <c r="CI9" s="501"/>
      <c r="CJ9" s="501"/>
      <c r="CK9" s="501"/>
      <c r="CL9" s="501"/>
      <c r="CM9" s="501"/>
      <c r="CN9" s="501"/>
      <c r="CO9" s="501"/>
      <c r="CP9" s="501"/>
      <c r="CQ9" s="501"/>
      <c r="CR9" s="501"/>
      <c r="CS9" s="501"/>
      <c r="CT9" s="501"/>
      <c r="CU9" s="501"/>
      <c r="CV9" s="501"/>
      <c r="CW9" s="501"/>
      <c r="CX9" s="501"/>
      <c r="CY9" s="501"/>
      <c r="CZ9" s="501"/>
      <c r="DA9" s="501"/>
      <c r="DB9" s="501"/>
      <c r="DC9" s="501"/>
      <c r="DD9" s="501"/>
      <c r="DE9" s="501"/>
      <c r="DF9" s="501"/>
      <c r="DG9" s="501"/>
      <c r="DH9" s="501"/>
      <c r="DI9" s="501"/>
      <c r="DJ9" s="501"/>
      <c r="DK9" s="501"/>
      <c r="DL9" s="501"/>
      <c r="DM9" s="501"/>
      <c r="DN9" s="501"/>
      <c r="DO9" s="501"/>
      <c r="DP9" s="501"/>
      <c r="DQ9" s="501"/>
      <c r="DR9" s="501"/>
      <c r="DS9" s="501"/>
      <c r="DT9" s="501"/>
      <c r="DU9" s="501"/>
      <c r="DV9" s="501"/>
      <c r="DW9" s="501"/>
      <c r="DX9" s="501"/>
      <c r="DY9" s="501"/>
      <c r="DZ9" s="501"/>
      <c r="EA9" s="501"/>
      <c r="EB9" s="501"/>
      <c r="EC9" s="501"/>
      <c r="ED9" s="501"/>
      <c r="EE9" s="501"/>
      <c r="EF9" s="501"/>
      <c r="EG9" s="501"/>
      <c r="EH9" s="501"/>
      <c r="EI9" s="501"/>
      <c r="EJ9" s="501"/>
      <c r="EK9" s="501"/>
      <c r="EL9" s="501"/>
      <c r="EM9" s="501"/>
      <c r="EN9" s="501"/>
      <c r="EO9" s="501"/>
      <c r="EP9" s="501"/>
      <c r="EQ9" s="501"/>
      <c r="ER9" s="501"/>
      <c r="ES9" s="501"/>
      <c r="ET9" s="501"/>
      <c r="EU9" s="501"/>
      <c r="EV9" s="501"/>
      <c r="EW9" s="501"/>
      <c r="EX9" s="501"/>
      <c r="EY9" s="501"/>
      <c r="EZ9" s="501"/>
      <c r="FA9" s="501"/>
      <c r="FB9" s="501"/>
      <c r="FC9" s="501"/>
      <c r="FD9" s="501"/>
      <c r="FE9" s="501"/>
      <c r="FF9" s="501"/>
      <c r="FG9" s="501"/>
      <c r="FH9" s="501"/>
      <c r="FI9" s="501"/>
      <c r="FJ9" s="501"/>
      <c r="FK9" s="501"/>
      <c r="FL9" s="501"/>
      <c r="FM9" s="501"/>
      <c r="FN9" s="501"/>
      <c r="FO9" s="501"/>
      <c r="FP9" s="501"/>
      <c r="FQ9" s="501"/>
      <c r="FR9" s="501"/>
      <c r="FS9" s="501"/>
      <c r="FT9" s="501"/>
      <c r="FU9" s="501"/>
      <c r="FV9" s="501"/>
      <c r="FW9" s="501"/>
      <c r="FX9" s="501"/>
      <c r="FY9" s="501"/>
      <c r="FZ9" s="501"/>
      <c r="GA9" s="501"/>
      <c r="GB9" s="501"/>
      <c r="GC9" s="501"/>
      <c r="GD9" s="501"/>
      <c r="GE9" s="501"/>
      <c r="GF9" s="501"/>
      <c r="GG9" s="501"/>
      <c r="GH9" s="501"/>
      <c r="GI9" s="501"/>
      <c r="GJ9" s="501"/>
      <c r="GK9" s="501"/>
      <c r="GL9" s="501"/>
      <c r="GM9" s="501"/>
      <c r="GN9" s="501"/>
      <c r="GO9" s="501"/>
      <c r="GP9" s="501"/>
      <c r="GQ9" s="501"/>
      <c r="GR9" s="501"/>
      <c r="GS9" s="501"/>
      <c r="GT9" s="501"/>
      <c r="GU9" s="501"/>
      <c r="GV9" s="501"/>
      <c r="GW9" s="501"/>
      <c r="GX9" s="501"/>
      <c r="GY9" s="501"/>
      <c r="GZ9" s="501"/>
      <c r="HA9" s="501"/>
      <c r="HB9" s="501"/>
      <c r="HC9" s="501"/>
      <c r="HD9" s="501"/>
      <c r="HE9" s="501"/>
      <c r="HF9" s="501"/>
      <c r="HG9" s="501"/>
      <c r="HH9" s="501"/>
      <c r="HI9" s="501"/>
      <c r="HJ9" s="501"/>
      <c r="HK9" s="501"/>
      <c r="HL9" s="501"/>
      <c r="HM9" s="501"/>
      <c r="HN9" s="501"/>
      <c r="HO9" s="501"/>
      <c r="HP9" s="501"/>
      <c r="HQ9" s="501"/>
      <c r="HR9" s="501"/>
      <c r="HS9" s="501"/>
      <c r="HT9" s="501"/>
      <c r="HU9" s="501"/>
      <c r="HV9" s="501"/>
      <c r="HW9" s="501"/>
      <c r="HX9" s="501"/>
      <c r="HY9" s="501"/>
      <c r="HZ9" s="501"/>
      <c r="IA9" s="501"/>
      <c r="IB9" s="501"/>
      <c r="IC9" s="501"/>
      <c r="ID9" s="501"/>
      <c r="IE9" s="501"/>
      <c r="IF9" s="501"/>
      <c r="IG9" s="501"/>
    </row>
    <row r="10" spans="1:241" ht="255">
      <c r="A10" s="851"/>
      <c r="B10" s="628" t="s">
        <v>4280</v>
      </c>
      <c r="C10" s="852"/>
      <c r="D10" s="852"/>
      <c r="E10" s="853"/>
      <c r="F10" s="850"/>
      <c r="G10" s="850"/>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1"/>
      <c r="CB10" s="501"/>
      <c r="CC10" s="501"/>
      <c r="CD10" s="501"/>
      <c r="CE10" s="501"/>
      <c r="CF10" s="501"/>
      <c r="CG10" s="501"/>
      <c r="CH10" s="501"/>
      <c r="CI10" s="501"/>
      <c r="CJ10" s="501"/>
      <c r="CK10" s="501"/>
      <c r="CL10" s="501"/>
      <c r="CM10" s="501"/>
      <c r="CN10" s="501"/>
      <c r="CO10" s="501"/>
      <c r="CP10" s="501"/>
      <c r="CQ10" s="501"/>
      <c r="CR10" s="501"/>
      <c r="CS10" s="501"/>
      <c r="CT10" s="501"/>
      <c r="CU10" s="501"/>
      <c r="CV10" s="501"/>
      <c r="CW10" s="501"/>
      <c r="CX10" s="501"/>
      <c r="CY10" s="501"/>
      <c r="CZ10" s="501"/>
      <c r="DA10" s="501"/>
      <c r="DB10" s="501"/>
      <c r="DC10" s="501"/>
      <c r="DD10" s="501"/>
      <c r="DE10" s="501"/>
      <c r="DF10" s="501"/>
      <c r="DG10" s="501"/>
      <c r="DH10" s="501"/>
      <c r="DI10" s="501"/>
      <c r="DJ10" s="501"/>
      <c r="DK10" s="501"/>
      <c r="DL10" s="501"/>
      <c r="DM10" s="501"/>
      <c r="DN10" s="501"/>
      <c r="DO10" s="501"/>
      <c r="DP10" s="501"/>
      <c r="DQ10" s="501"/>
      <c r="DR10" s="501"/>
      <c r="DS10" s="501"/>
      <c r="DT10" s="501"/>
      <c r="DU10" s="501"/>
      <c r="DV10" s="501"/>
      <c r="DW10" s="501"/>
      <c r="DX10" s="501"/>
      <c r="DY10" s="501"/>
      <c r="DZ10" s="501"/>
      <c r="EA10" s="501"/>
      <c r="EB10" s="501"/>
      <c r="EC10" s="501"/>
      <c r="ED10" s="501"/>
      <c r="EE10" s="501"/>
      <c r="EF10" s="501"/>
      <c r="EG10" s="501"/>
      <c r="EH10" s="501"/>
      <c r="EI10" s="501"/>
      <c r="EJ10" s="501"/>
      <c r="EK10" s="501"/>
      <c r="EL10" s="501"/>
      <c r="EM10" s="501"/>
      <c r="EN10" s="501"/>
      <c r="EO10" s="501"/>
      <c r="EP10" s="501"/>
      <c r="EQ10" s="501"/>
      <c r="ER10" s="501"/>
      <c r="ES10" s="501"/>
      <c r="ET10" s="501"/>
      <c r="EU10" s="501"/>
      <c r="EV10" s="501"/>
      <c r="EW10" s="501"/>
      <c r="EX10" s="501"/>
      <c r="EY10" s="501"/>
      <c r="EZ10" s="501"/>
      <c r="FA10" s="501"/>
      <c r="FB10" s="501"/>
      <c r="FC10" s="501"/>
      <c r="FD10" s="501"/>
      <c r="FE10" s="501"/>
      <c r="FF10" s="501"/>
      <c r="FG10" s="501"/>
      <c r="FH10" s="501"/>
      <c r="FI10" s="501"/>
      <c r="FJ10" s="501"/>
      <c r="FK10" s="501"/>
      <c r="FL10" s="501"/>
      <c r="FM10" s="501"/>
      <c r="FN10" s="501"/>
      <c r="FO10" s="501"/>
      <c r="FP10" s="501"/>
      <c r="FQ10" s="501"/>
      <c r="FR10" s="501"/>
      <c r="FS10" s="501"/>
      <c r="FT10" s="501"/>
      <c r="FU10" s="501"/>
      <c r="FV10" s="501"/>
      <c r="FW10" s="501"/>
      <c r="FX10" s="501"/>
      <c r="FY10" s="501"/>
      <c r="FZ10" s="501"/>
      <c r="GA10" s="501"/>
      <c r="GB10" s="501"/>
      <c r="GC10" s="501"/>
      <c r="GD10" s="501"/>
      <c r="GE10" s="501"/>
      <c r="GF10" s="501"/>
      <c r="GG10" s="501"/>
      <c r="GH10" s="501"/>
      <c r="GI10" s="501"/>
      <c r="GJ10" s="501"/>
      <c r="GK10" s="501"/>
      <c r="GL10" s="501"/>
      <c r="GM10" s="501"/>
      <c r="GN10" s="501"/>
      <c r="GO10" s="501"/>
      <c r="GP10" s="501"/>
      <c r="GQ10" s="501"/>
      <c r="GR10" s="501"/>
      <c r="GS10" s="501"/>
      <c r="GT10" s="501"/>
      <c r="GU10" s="501"/>
      <c r="GV10" s="501"/>
      <c r="GW10" s="501"/>
      <c r="GX10" s="501"/>
      <c r="GY10" s="501"/>
      <c r="GZ10" s="501"/>
      <c r="HA10" s="501"/>
      <c r="HB10" s="501"/>
      <c r="HC10" s="501"/>
      <c r="HD10" s="501"/>
      <c r="HE10" s="501"/>
      <c r="HF10" s="501"/>
      <c r="HG10" s="501"/>
      <c r="HH10" s="501"/>
      <c r="HI10" s="501"/>
      <c r="HJ10" s="501"/>
      <c r="HK10" s="501"/>
      <c r="HL10" s="501"/>
      <c r="HM10" s="501"/>
      <c r="HN10" s="501"/>
      <c r="HO10" s="501"/>
      <c r="HP10" s="501"/>
      <c r="HQ10" s="501"/>
      <c r="HR10" s="501"/>
      <c r="HS10" s="501"/>
      <c r="HT10" s="501"/>
      <c r="HU10" s="501"/>
      <c r="HV10" s="501"/>
      <c r="HW10" s="501"/>
      <c r="HX10" s="501"/>
      <c r="HY10" s="501"/>
      <c r="HZ10" s="501"/>
      <c r="IA10" s="501"/>
      <c r="IB10" s="501"/>
      <c r="IC10" s="501"/>
      <c r="ID10" s="501"/>
      <c r="IE10" s="501"/>
      <c r="IF10" s="501"/>
      <c r="IG10" s="501"/>
    </row>
    <row r="11" spans="1:241" ht="261" customHeight="1">
      <c r="A11" s="851"/>
      <c r="B11" s="628" t="s">
        <v>4281</v>
      </c>
      <c r="C11" s="852"/>
      <c r="D11" s="852"/>
      <c r="E11" s="853"/>
      <c r="F11" s="850"/>
      <c r="G11" s="850"/>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1"/>
      <c r="BW11" s="501"/>
      <c r="BX11" s="501"/>
      <c r="BY11" s="501"/>
      <c r="BZ11" s="501"/>
      <c r="CA11" s="501"/>
      <c r="CB11" s="501"/>
      <c r="CC11" s="501"/>
      <c r="CD11" s="501"/>
      <c r="CE11" s="501"/>
      <c r="CF11" s="501"/>
      <c r="CG11" s="501"/>
      <c r="CH11" s="501"/>
      <c r="CI11" s="501"/>
      <c r="CJ11" s="501"/>
      <c r="CK11" s="501"/>
      <c r="CL11" s="501"/>
      <c r="CM11" s="501"/>
      <c r="CN11" s="501"/>
      <c r="CO11" s="501"/>
      <c r="CP11" s="501"/>
      <c r="CQ11" s="501"/>
      <c r="CR11" s="501"/>
      <c r="CS11" s="501"/>
      <c r="CT11" s="501"/>
      <c r="CU11" s="501"/>
      <c r="CV11" s="501"/>
      <c r="CW11" s="501"/>
      <c r="CX11" s="501"/>
      <c r="CY11" s="501"/>
      <c r="CZ11" s="501"/>
      <c r="DA11" s="501"/>
      <c r="DB11" s="501"/>
      <c r="DC11" s="501"/>
      <c r="DD11" s="501"/>
      <c r="DE11" s="501"/>
      <c r="DF11" s="501"/>
      <c r="DG11" s="501"/>
      <c r="DH11" s="501"/>
      <c r="DI11" s="501"/>
      <c r="DJ11" s="501"/>
      <c r="DK11" s="501"/>
      <c r="DL11" s="501"/>
      <c r="DM11" s="501"/>
      <c r="DN11" s="501"/>
      <c r="DO11" s="501"/>
      <c r="DP11" s="501"/>
      <c r="DQ11" s="501"/>
      <c r="DR11" s="501"/>
      <c r="DS11" s="501"/>
      <c r="DT11" s="501"/>
      <c r="DU11" s="501"/>
      <c r="DV11" s="501"/>
      <c r="DW11" s="501"/>
      <c r="DX11" s="501"/>
      <c r="DY11" s="501"/>
      <c r="DZ11" s="501"/>
      <c r="EA11" s="501"/>
      <c r="EB11" s="501"/>
      <c r="EC11" s="501"/>
      <c r="ED11" s="501"/>
      <c r="EE11" s="501"/>
      <c r="EF11" s="501"/>
      <c r="EG11" s="501"/>
      <c r="EH11" s="501"/>
      <c r="EI11" s="501"/>
      <c r="EJ11" s="501"/>
      <c r="EK11" s="501"/>
      <c r="EL11" s="501"/>
      <c r="EM11" s="501"/>
      <c r="EN11" s="501"/>
      <c r="EO11" s="501"/>
      <c r="EP11" s="501"/>
      <c r="EQ11" s="501"/>
      <c r="ER11" s="501"/>
      <c r="ES11" s="501"/>
      <c r="ET11" s="501"/>
      <c r="EU11" s="501"/>
      <c r="EV11" s="501"/>
      <c r="EW11" s="501"/>
      <c r="EX11" s="501"/>
      <c r="EY11" s="501"/>
      <c r="EZ11" s="501"/>
      <c r="FA11" s="501"/>
      <c r="FB11" s="501"/>
      <c r="FC11" s="501"/>
      <c r="FD11" s="501"/>
      <c r="FE11" s="501"/>
      <c r="FF11" s="501"/>
      <c r="FG11" s="501"/>
      <c r="FH11" s="501"/>
      <c r="FI11" s="501"/>
      <c r="FJ11" s="501"/>
      <c r="FK11" s="501"/>
      <c r="FL11" s="501"/>
      <c r="FM11" s="501"/>
      <c r="FN11" s="501"/>
      <c r="FO11" s="501"/>
      <c r="FP11" s="501"/>
      <c r="FQ11" s="501"/>
      <c r="FR11" s="501"/>
      <c r="FS11" s="501"/>
      <c r="FT11" s="501"/>
      <c r="FU11" s="501"/>
      <c r="FV11" s="501"/>
      <c r="FW11" s="501"/>
      <c r="FX11" s="501"/>
      <c r="FY11" s="501"/>
      <c r="FZ11" s="501"/>
      <c r="GA11" s="501"/>
      <c r="GB11" s="501"/>
      <c r="GC11" s="501"/>
      <c r="GD11" s="501"/>
      <c r="GE11" s="501"/>
      <c r="GF11" s="501"/>
      <c r="GG11" s="501"/>
      <c r="GH11" s="501"/>
      <c r="GI11" s="501"/>
      <c r="GJ11" s="501"/>
      <c r="GK11" s="501"/>
      <c r="GL11" s="501"/>
      <c r="GM11" s="501"/>
      <c r="GN11" s="501"/>
      <c r="GO11" s="501"/>
      <c r="GP11" s="501"/>
      <c r="GQ11" s="501"/>
      <c r="GR11" s="501"/>
      <c r="GS11" s="501"/>
      <c r="GT11" s="501"/>
      <c r="GU11" s="501"/>
      <c r="GV11" s="501"/>
      <c r="GW11" s="501"/>
      <c r="GX11" s="501"/>
      <c r="GY11" s="501"/>
      <c r="GZ11" s="501"/>
      <c r="HA11" s="501"/>
      <c r="HB11" s="501"/>
      <c r="HC11" s="501"/>
      <c r="HD11" s="501"/>
      <c r="HE11" s="501"/>
      <c r="HF11" s="501"/>
      <c r="HG11" s="501"/>
      <c r="HH11" s="501"/>
      <c r="HI11" s="501"/>
      <c r="HJ11" s="501"/>
      <c r="HK11" s="501"/>
      <c r="HL11" s="501"/>
      <c r="HM11" s="501"/>
      <c r="HN11" s="501"/>
      <c r="HO11" s="501"/>
      <c r="HP11" s="501"/>
      <c r="HQ11" s="501"/>
      <c r="HR11" s="501"/>
      <c r="HS11" s="501"/>
      <c r="HT11" s="501"/>
      <c r="HU11" s="501"/>
      <c r="HV11" s="501"/>
      <c r="HW11" s="501"/>
      <c r="HX11" s="501"/>
      <c r="HY11" s="501"/>
      <c r="HZ11" s="501"/>
      <c r="IA11" s="501"/>
      <c r="IB11" s="501"/>
      <c r="IC11" s="501"/>
      <c r="ID11" s="501"/>
      <c r="IE11" s="501"/>
      <c r="IF11" s="501"/>
      <c r="IG11" s="501"/>
    </row>
    <row r="12" spans="1:241" ht="150">
      <c r="A12" s="851"/>
      <c r="B12" s="628" t="s">
        <v>4282</v>
      </c>
      <c r="C12" s="852"/>
      <c r="D12" s="852"/>
      <c r="E12" s="853"/>
      <c r="F12" s="850"/>
      <c r="G12" s="850"/>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501"/>
      <c r="BD12" s="501"/>
      <c r="BE12" s="501"/>
      <c r="BF12" s="501"/>
      <c r="BG12" s="501"/>
      <c r="BH12" s="501"/>
      <c r="BI12" s="501"/>
      <c r="BJ12" s="501"/>
      <c r="BK12" s="501"/>
      <c r="BL12" s="501"/>
      <c r="BM12" s="501"/>
      <c r="BN12" s="501"/>
      <c r="BO12" s="501"/>
      <c r="BP12" s="501"/>
      <c r="BQ12" s="501"/>
      <c r="BR12" s="501"/>
      <c r="BS12" s="501"/>
      <c r="BT12" s="501"/>
      <c r="BU12" s="501"/>
      <c r="BV12" s="501"/>
      <c r="BW12" s="501"/>
      <c r="BX12" s="501"/>
      <c r="BY12" s="501"/>
      <c r="BZ12" s="501"/>
      <c r="CA12" s="501"/>
      <c r="CB12" s="501"/>
      <c r="CC12" s="501"/>
      <c r="CD12" s="501"/>
      <c r="CE12" s="501"/>
      <c r="CF12" s="501"/>
      <c r="CG12" s="501"/>
      <c r="CH12" s="501"/>
      <c r="CI12" s="501"/>
      <c r="CJ12" s="501"/>
      <c r="CK12" s="501"/>
      <c r="CL12" s="501"/>
      <c r="CM12" s="501"/>
      <c r="CN12" s="501"/>
      <c r="CO12" s="501"/>
      <c r="CP12" s="501"/>
      <c r="CQ12" s="501"/>
      <c r="CR12" s="501"/>
      <c r="CS12" s="501"/>
      <c r="CT12" s="501"/>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1"/>
      <c r="DV12" s="501"/>
      <c r="DW12" s="501"/>
      <c r="DX12" s="501"/>
      <c r="DY12" s="501"/>
      <c r="DZ12" s="501"/>
      <c r="EA12" s="501"/>
      <c r="EB12" s="501"/>
      <c r="EC12" s="501"/>
      <c r="ED12" s="501"/>
      <c r="EE12" s="501"/>
      <c r="EF12" s="501"/>
      <c r="EG12" s="501"/>
      <c r="EH12" s="501"/>
      <c r="EI12" s="501"/>
      <c r="EJ12" s="501"/>
      <c r="EK12" s="501"/>
      <c r="EL12" s="501"/>
      <c r="EM12" s="501"/>
      <c r="EN12" s="501"/>
      <c r="EO12" s="501"/>
      <c r="EP12" s="501"/>
      <c r="EQ12" s="501"/>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501"/>
      <c r="FQ12" s="501"/>
      <c r="FR12" s="501"/>
      <c r="FS12" s="501"/>
      <c r="FT12" s="501"/>
      <c r="FU12" s="501"/>
      <c r="FV12" s="501"/>
      <c r="FW12" s="501"/>
      <c r="FX12" s="501"/>
      <c r="FY12" s="501"/>
      <c r="FZ12" s="501"/>
      <c r="GA12" s="501"/>
      <c r="GB12" s="501"/>
      <c r="GC12" s="501"/>
      <c r="GD12" s="501"/>
      <c r="GE12" s="501"/>
      <c r="GF12" s="501"/>
      <c r="GG12" s="501"/>
      <c r="GH12" s="501"/>
      <c r="GI12" s="501"/>
      <c r="GJ12" s="501"/>
      <c r="GK12" s="501"/>
      <c r="GL12" s="501"/>
      <c r="GM12" s="501"/>
      <c r="GN12" s="501"/>
      <c r="GO12" s="501"/>
      <c r="GP12" s="501"/>
      <c r="GQ12" s="501"/>
      <c r="GR12" s="501"/>
      <c r="GS12" s="501"/>
      <c r="GT12" s="501"/>
      <c r="GU12" s="501"/>
      <c r="GV12" s="501"/>
      <c r="GW12" s="501"/>
      <c r="GX12" s="501"/>
      <c r="GY12" s="501"/>
      <c r="GZ12" s="501"/>
      <c r="HA12" s="501"/>
      <c r="HB12" s="501"/>
      <c r="HC12" s="501"/>
      <c r="HD12" s="501"/>
      <c r="HE12" s="501"/>
      <c r="HF12" s="501"/>
      <c r="HG12" s="501"/>
      <c r="HH12" s="501"/>
      <c r="HI12" s="501"/>
      <c r="HJ12" s="501"/>
      <c r="HK12" s="501"/>
      <c r="HL12" s="501"/>
      <c r="HM12" s="501"/>
      <c r="HN12" s="501"/>
      <c r="HO12" s="501"/>
      <c r="HP12" s="501"/>
      <c r="HQ12" s="501"/>
      <c r="HR12" s="501"/>
      <c r="HS12" s="501"/>
      <c r="HT12" s="501"/>
      <c r="HU12" s="501"/>
      <c r="HV12" s="501"/>
      <c r="HW12" s="501"/>
      <c r="HX12" s="501"/>
      <c r="HY12" s="501"/>
      <c r="HZ12" s="501"/>
      <c r="IA12" s="501"/>
      <c r="IB12" s="501"/>
      <c r="IC12" s="501"/>
      <c r="ID12" s="501"/>
      <c r="IE12" s="501"/>
      <c r="IF12" s="501"/>
      <c r="IG12" s="501"/>
    </row>
    <row r="13" spans="1:241" ht="15.6">
      <c r="A13" s="626" t="s">
        <v>4261</v>
      </c>
      <c r="B13" s="628" t="s">
        <v>4283</v>
      </c>
      <c r="C13" s="629">
        <v>1</v>
      </c>
      <c r="D13" s="514" t="s">
        <v>2733</v>
      </c>
      <c r="E13" s="630"/>
      <c r="F13" s="631">
        <f>E13*C13</f>
        <v>0</v>
      </c>
      <c r="G13" s="632"/>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501"/>
      <c r="BY13" s="501"/>
      <c r="BZ13" s="501"/>
      <c r="CA13" s="501"/>
      <c r="CB13" s="501"/>
      <c r="CC13" s="501"/>
      <c r="CD13" s="501"/>
      <c r="CE13" s="501"/>
      <c r="CF13" s="501"/>
      <c r="CG13" s="501"/>
      <c r="CH13" s="501"/>
      <c r="CI13" s="501"/>
      <c r="CJ13" s="501"/>
      <c r="CK13" s="501"/>
      <c r="CL13" s="501"/>
      <c r="CM13" s="501"/>
      <c r="CN13" s="501"/>
      <c r="CO13" s="501"/>
      <c r="CP13" s="501"/>
      <c r="CQ13" s="501"/>
      <c r="CR13" s="501"/>
      <c r="CS13" s="501"/>
      <c r="CT13" s="501"/>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1"/>
      <c r="DV13" s="501"/>
      <c r="DW13" s="501"/>
      <c r="DX13" s="501"/>
      <c r="DY13" s="501"/>
      <c r="DZ13" s="501"/>
      <c r="EA13" s="501"/>
      <c r="EB13" s="501"/>
      <c r="EC13" s="501"/>
      <c r="ED13" s="501"/>
      <c r="EE13" s="501"/>
      <c r="EF13" s="501"/>
      <c r="EG13" s="501"/>
      <c r="EH13" s="501"/>
      <c r="EI13" s="501"/>
      <c r="EJ13" s="501"/>
      <c r="EK13" s="501"/>
      <c r="EL13" s="501"/>
      <c r="EM13" s="501"/>
      <c r="EN13" s="501"/>
      <c r="EO13" s="501"/>
      <c r="EP13" s="501"/>
      <c r="EQ13" s="501"/>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501"/>
      <c r="FQ13" s="501"/>
      <c r="FR13" s="501"/>
      <c r="FS13" s="501"/>
      <c r="FT13" s="501"/>
      <c r="FU13" s="501"/>
      <c r="FV13" s="501"/>
      <c r="FW13" s="501"/>
      <c r="FX13" s="501"/>
      <c r="FY13" s="501"/>
      <c r="FZ13" s="501"/>
      <c r="GA13" s="501"/>
      <c r="GB13" s="501"/>
      <c r="GC13" s="501"/>
      <c r="GD13" s="501"/>
      <c r="GE13" s="501"/>
      <c r="GF13" s="501"/>
      <c r="GG13" s="501"/>
      <c r="GH13" s="501"/>
      <c r="GI13" s="501"/>
      <c r="GJ13" s="501"/>
      <c r="GK13" s="501"/>
      <c r="GL13" s="501"/>
      <c r="GM13" s="501"/>
      <c r="GN13" s="501"/>
      <c r="GO13" s="501"/>
      <c r="GP13" s="501"/>
      <c r="GQ13" s="501"/>
      <c r="GR13" s="501"/>
      <c r="GS13" s="501"/>
      <c r="GT13" s="501"/>
      <c r="GU13" s="501"/>
      <c r="GV13" s="501"/>
      <c r="GW13" s="501"/>
      <c r="GX13" s="501"/>
      <c r="GY13" s="501"/>
      <c r="GZ13" s="501"/>
      <c r="HA13" s="501"/>
      <c r="HB13" s="501"/>
      <c r="HC13" s="501"/>
      <c r="HD13" s="501"/>
      <c r="HE13" s="501"/>
      <c r="HF13" s="501"/>
      <c r="HG13" s="501"/>
      <c r="HH13" s="501"/>
      <c r="HI13" s="501"/>
      <c r="HJ13" s="501"/>
      <c r="HK13" s="501"/>
      <c r="HL13" s="501"/>
      <c r="HM13" s="501"/>
      <c r="HN13" s="501"/>
      <c r="HO13" s="501"/>
      <c r="HP13" s="501"/>
      <c r="HQ13" s="501"/>
      <c r="HR13" s="501"/>
      <c r="HS13" s="501"/>
      <c r="HT13" s="501"/>
      <c r="HU13" s="501"/>
      <c r="HV13" s="501"/>
      <c r="HW13" s="501"/>
      <c r="HX13" s="501"/>
      <c r="HY13" s="501"/>
      <c r="HZ13" s="501"/>
      <c r="IA13" s="501"/>
      <c r="IB13" s="501"/>
      <c r="IC13" s="501"/>
      <c r="ID13" s="501"/>
      <c r="IE13" s="501"/>
      <c r="IF13" s="501"/>
      <c r="IG13" s="501"/>
    </row>
    <row r="14" spans="1:241" ht="30">
      <c r="A14" s="626" t="s">
        <v>4263</v>
      </c>
      <c r="B14" s="628" t="s">
        <v>4284</v>
      </c>
      <c r="C14" s="629">
        <v>1</v>
      </c>
      <c r="D14" s="514" t="s">
        <v>2733</v>
      </c>
      <c r="E14" s="630"/>
      <c r="F14" s="631">
        <f>E14*C14</f>
        <v>0</v>
      </c>
      <c r="G14" s="632"/>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c r="CF14" s="501"/>
      <c r="CG14" s="501"/>
      <c r="CH14" s="501"/>
      <c r="CI14" s="501"/>
      <c r="CJ14" s="501"/>
      <c r="CK14" s="501"/>
      <c r="CL14" s="501"/>
      <c r="CM14" s="501"/>
      <c r="CN14" s="501"/>
      <c r="CO14" s="501"/>
      <c r="CP14" s="501"/>
      <c r="CQ14" s="501"/>
      <c r="CR14" s="501"/>
      <c r="CS14" s="501"/>
      <c r="CT14" s="501"/>
      <c r="CU14" s="501"/>
      <c r="CV14" s="501"/>
      <c r="CW14" s="501"/>
      <c r="CX14" s="501"/>
      <c r="CY14" s="501"/>
      <c r="CZ14" s="501"/>
      <c r="DA14" s="501"/>
      <c r="DB14" s="501"/>
      <c r="DC14" s="501"/>
      <c r="DD14" s="501"/>
      <c r="DE14" s="501"/>
      <c r="DF14" s="501"/>
      <c r="DG14" s="501"/>
      <c r="DH14" s="501"/>
      <c r="DI14" s="501"/>
      <c r="DJ14" s="501"/>
      <c r="DK14" s="501"/>
      <c r="DL14" s="501"/>
      <c r="DM14" s="501"/>
      <c r="DN14" s="501"/>
      <c r="DO14" s="501"/>
      <c r="DP14" s="501"/>
      <c r="DQ14" s="501"/>
      <c r="DR14" s="501"/>
      <c r="DS14" s="501"/>
      <c r="DT14" s="501"/>
      <c r="DU14" s="501"/>
      <c r="DV14" s="501"/>
      <c r="DW14" s="501"/>
      <c r="DX14" s="501"/>
      <c r="DY14" s="501"/>
      <c r="DZ14" s="501"/>
      <c r="EA14" s="501"/>
      <c r="EB14" s="501"/>
      <c r="EC14" s="501"/>
      <c r="ED14" s="501"/>
      <c r="EE14" s="501"/>
      <c r="EF14" s="501"/>
      <c r="EG14" s="501"/>
      <c r="EH14" s="501"/>
      <c r="EI14" s="501"/>
      <c r="EJ14" s="501"/>
      <c r="EK14" s="501"/>
      <c r="EL14" s="501"/>
      <c r="EM14" s="501"/>
      <c r="EN14" s="501"/>
      <c r="EO14" s="501"/>
      <c r="EP14" s="501"/>
      <c r="EQ14" s="501"/>
      <c r="ER14" s="501"/>
      <c r="ES14" s="501"/>
      <c r="ET14" s="501"/>
      <c r="EU14" s="501"/>
      <c r="EV14" s="501"/>
      <c r="EW14" s="501"/>
      <c r="EX14" s="501"/>
      <c r="EY14" s="501"/>
      <c r="EZ14" s="501"/>
      <c r="FA14" s="501"/>
      <c r="FB14" s="501"/>
      <c r="FC14" s="501"/>
      <c r="FD14" s="501"/>
      <c r="FE14" s="501"/>
      <c r="FF14" s="501"/>
      <c r="FG14" s="501"/>
      <c r="FH14" s="501"/>
      <c r="FI14" s="501"/>
      <c r="FJ14" s="501"/>
      <c r="FK14" s="501"/>
      <c r="FL14" s="501"/>
      <c r="FM14" s="501"/>
      <c r="FN14" s="501"/>
      <c r="FO14" s="501"/>
      <c r="FP14" s="501"/>
      <c r="FQ14" s="501"/>
      <c r="FR14" s="501"/>
      <c r="FS14" s="501"/>
      <c r="FT14" s="501"/>
      <c r="FU14" s="501"/>
      <c r="FV14" s="501"/>
      <c r="FW14" s="501"/>
      <c r="FX14" s="501"/>
      <c r="FY14" s="501"/>
      <c r="FZ14" s="501"/>
      <c r="GA14" s="501"/>
      <c r="GB14" s="501"/>
      <c r="GC14" s="501"/>
      <c r="GD14" s="501"/>
      <c r="GE14" s="501"/>
      <c r="GF14" s="501"/>
      <c r="GG14" s="501"/>
      <c r="GH14" s="501"/>
      <c r="GI14" s="501"/>
      <c r="GJ14" s="501"/>
      <c r="GK14" s="501"/>
      <c r="GL14" s="501"/>
      <c r="GM14" s="501"/>
      <c r="GN14" s="501"/>
      <c r="GO14" s="501"/>
      <c r="GP14" s="501"/>
      <c r="GQ14" s="501"/>
      <c r="GR14" s="501"/>
      <c r="GS14" s="501"/>
      <c r="GT14" s="501"/>
      <c r="GU14" s="501"/>
      <c r="GV14" s="501"/>
      <c r="GW14" s="501"/>
      <c r="GX14" s="501"/>
      <c r="GY14" s="501"/>
      <c r="GZ14" s="501"/>
      <c r="HA14" s="501"/>
      <c r="HB14" s="501"/>
      <c r="HC14" s="501"/>
      <c r="HD14" s="501"/>
      <c r="HE14" s="501"/>
      <c r="HF14" s="501"/>
      <c r="HG14" s="501"/>
      <c r="HH14" s="501"/>
      <c r="HI14" s="501"/>
      <c r="HJ14" s="501"/>
      <c r="HK14" s="501"/>
      <c r="HL14" s="501"/>
      <c r="HM14" s="501"/>
      <c r="HN14" s="501"/>
      <c r="HO14" s="501"/>
      <c r="HP14" s="501"/>
      <c r="HQ14" s="501"/>
      <c r="HR14" s="501"/>
      <c r="HS14" s="501"/>
      <c r="HT14" s="501"/>
      <c r="HU14" s="501"/>
      <c r="HV14" s="501"/>
      <c r="HW14" s="501"/>
      <c r="HX14" s="501"/>
      <c r="HY14" s="501"/>
      <c r="HZ14" s="501"/>
      <c r="IA14" s="501"/>
      <c r="IB14" s="501"/>
      <c r="IC14" s="501"/>
      <c r="ID14" s="501"/>
      <c r="IE14" s="501"/>
      <c r="IF14" s="501"/>
      <c r="IG14" s="501"/>
    </row>
    <row r="15" spans="1:241" ht="15.6">
      <c r="A15" s="626" t="s">
        <v>4265</v>
      </c>
      <c r="B15" s="628" t="s">
        <v>4285</v>
      </c>
      <c r="C15" s="629">
        <v>1</v>
      </c>
      <c r="D15" s="514" t="s">
        <v>2733</v>
      </c>
      <c r="E15" s="630"/>
      <c r="F15" s="631">
        <f>E15*C15</f>
        <v>0</v>
      </c>
      <c r="G15" s="632"/>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501"/>
      <c r="BW15" s="501"/>
      <c r="BX15" s="501"/>
      <c r="BY15" s="501"/>
      <c r="BZ15" s="501"/>
      <c r="CA15" s="501"/>
      <c r="CB15" s="501"/>
      <c r="CC15" s="501"/>
      <c r="CD15" s="501"/>
      <c r="CE15" s="501"/>
      <c r="CF15" s="501"/>
      <c r="CG15" s="501"/>
      <c r="CH15" s="501"/>
      <c r="CI15" s="501"/>
      <c r="CJ15" s="501"/>
      <c r="CK15" s="501"/>
      <c r="CL15" s="501"/>
      <c r="CM15" s="501"/>
      <c r="CN15" s="501"/>
      <c r="CO15" s="501"/>
      <c r="CP15" s="501"/>
      <c r="CQ15" s="501"/>
      <c r="CR15" s="501"/>
      <c r="CS15" s="501"/>
      <c r="CT15" s="501"/>
      <c r="CU15" s="501"/>
      <c r="CV15" s="501"/>
      <c r="CW15" s="501"/>
      <c r="CX15" s="501"/>
      <c r="CY15" s="501"/>
      <c r="CZ15" s="501"/>
      <c r="DA15" s="501"/>
      <c r="DB15" s="501"/>
      <c r="DC15" s="501"/>
      <c r="DD15" s="501"/>
      <c r="DE15" s="501"/>
      <c r="DF15" s="501"/>
      <c r="DG15" s="501"/>
      <c r="DH15" s="501"/>
      <c r="DI15" s="501"/>
      <c r="DJ15" s="501"/>
      <c r="DK15" s="501"/>
      <c r="DL15" s="501"/>
      <c r="DM15" s="501"/>
      <c r="DN15" s="501"/>
      <c r="DO15" s="501"/>
      <c r="DP15" s="501"/>
      <c r="DQ15" s="501"/>
      <c r="DR15" s="501"/>
      <c r="DS15" s="501"/>
      <c r="DT15" s="501"/>
      <c r="DU15" s="501"/>
      <c r="DV15" s="501"/>
      <c r="DW15" s="501"/>
      <c r="DX15" s="501"/>
      <c r="DY15" s="501"/>
      <c r="DZ15" s="501"/>
      <c r="EA15" s="501"/>
      <c r="EB15" s="501"/>
      <c r="EC15" s="501"/>
      <c r="ED15" s="501"/>
      <c r="EE15" s="501"/>
      <c r="EF15" s="501"/>
      <c r="EG15" s="501"/>
      <c r="EH15" s="501"/>
      <c r="EI15" s="501"/>
      <c r="EJ15" s="501"/>
      <c r="EK15" s="501"/>
      <c r="EL15" s="501"/>
      <c r="EM15" s="501"/>
      <c r="EN15" s="501"/>
      <c r="EO15" s="501"/>
      <c r="EP15" s="501"/>
      <c r="EQ15" s="501"/>
      <c r="ER15" s="501"/>
      <c r="ES15" s="501"/>
      <c r="ET15" s="501"/>
      <c r="EU15" s="501"/>
      <c r="EV15" s="501"/>
      <c r="EW15" s="501"/>
      <c r="EX15" s="501"/>
      <c r="EY15" s="501"/>
      <c r="EZ15" s="501"/>
      <c r="FA15" s="501"/>
      <c r="FB15" s="501"/>
      <c r="FC15" s="501"/>
      <c r="FD15" s="501"/>
      <c r="FE15" s="501"/>
      <c r="FF15" s="501"/>
      <c r="FG15" s="501"/>
      <c r="FH15" s="501"/>
      <c r="FI15" s="501"/>
      <c r="FJ15" s="501"/>
      <c r="FK15" s="501"/>
      <c r="FL15" s="501"/>
      <c r="FM15" s="501"/>
      <c r="FN15" s="501"/>
      <c r="FO15" s="501"/>
      <c r="FP15" s="501"/>
      <c r="FQ15" s="501"/>
      <c r="FR15" s="501"/>
      <c r="FS15" s="501"/>
      <c r="FT15" s="501"/>
      <c r="FU15" s="501"/>
      <c r="FV15" s="501"/>
      <c r="FW15" s="501"/>
      <c r="FX15" s="501"/>
      <c r="FY15" s="501"/>
      <c r="FZ15" s="501"/>
      <c r="GA15" s="501"/>
      <c r="GB15" s="501"/>
      <c r="GC15" s="501"/>
      <c r="GD15" s="501"/>
      <c r="GE15" s="501"/>
      <c r="GF15" s="501"/>
      <c r="GG15" s="501"/>
      <c r="GH15" s="501"/>
      <c r="GI15" s="501"/>
      <c r="GJ15" s="501"/>
      <c r="GK15" s="501"/>
      <c r="GL15" s="501"/>
      <c r="GM15" s="501"/>
      <c r="GN15" s="501"/>
      <c r="GO15" s="501"/>
      <c r="GP15" s="501"/>
      <c r="GQ15" s="501"/>
      <c r="GR15" s="501"/>
      <c r="GS15" s="501"/>
      <c r="GT15" s="501"/>
      <c r="GU15" s="501"/>
      <c r="GV15" s="501"/>
      <c r="GW15" s="501"/>
      <c r="GX15" s="501"/>
      <c r="GY15" s="501"/>
      <c r="GZ15" s="501"/>
      <c r="HA15" s="501"/>
      <c r="HB15" s="501"/>
      <c r="HC15" s="501"/>
      <c r="HD15" s="501"/>
      <c r="HE15" s="501"/>
      <c r="HF15" s="501"/>
      <c r="HG15" s="501"/>
      <c r="HH15" s="501"/>
      <c r="HI15" s="501"/>
      <c r="HJ15" s="501"/>
      <c r="HK15" s="501"/>
      <c r="HL15" s="501"/>
      <c r="HM15" s="501"/>
      <c r="HN15" s="501"/>
      <c r="HO15" s="501"/>
      <c r="HP15" s="501"/>
      <c r="HQ15" s="501"/>
      <c r="HR15" s="501"/>
      <c r="HS15" s="501"/>
      <c r="HT15" s="501"/>
      <c r="HU15" s="501"/>
      <c r="HV15" s="501"/>
      <c r="HW15" s="501"/>
      <c r="HX15" s="501"/>
      <c r="HY15" s="501"/>
      <c r="HZ15" s="501"/>
      <c r="IA15" s="501"/>
      <c r="IB15" s="501"/>
      <c r="IC15" s="501"/>
      <c r="ID15" s="501"/>
      <c r="IE15" s="501"/>
      <c r="IF15" s="501"/>
      <c r="IG15" s="501"/>
    </row>
    <row r="16" spans="1:241" ht="17.399999999999999">
      <c r="A16" s="592" t="s">
        <v>4286</v>
      </c>
      <c r="B16" s="592"/>
      <c r="C16" s="564"/>
      <c r="D16" s="565"/>
      <c r="E16" s="633"/>
      <c r="F16" s="634">
        <f>F15+F14+F13+F5</f>
        <v>0</v>
      </c>
      <c r="G16" s="568"/>
    </row>
    <row r="18" spans="2:2" ht="15.6">
      <c r="B18" s="635" t="s">
        <v>4287</v>
      </c>
    </row>
    <row r="19" spans="2:2" ht="15.6">
      <c r="B19" s="635" t="s">
        <v>4288</v>
      </c>
    </row>
    <row r="20" spans="2:2" ht="15.6">
      <c r="B20" s="635" t="s">
        <v>4289</v>
      </c>
    </row>
    <row r="21" spans="2:2" ht="15.6">
      <c r="B21" s="635" t="s">
        <v>4290</v>
      </c>
    </row>
    <row r="22" spans="2:2" ht="15.6">
      <c r="B22" s="635" t="s">
        <v>4291</v>
      </c>
    </row>
    <row r="23" spans="2:2" ht="15.6">
      <c r="B23" s="635" t="s">
        <v>4292</v>
      </c>
    </row>
    <row r="24" spans="2:2" ht="15.6">
      <c r="B24" s="635"/>
    </row>
    <row r="25" spans="2:2" ht="15.6">
      <c r="B25" s="636" t="s">
        <v>4293</v>
      </c>
    </row>
    <row r="26" spans="2:2" ht="15.6">
      <c r="B26" s="635" t="s">
        <v>4294</v>
      </c>
    </row>
    <row r="27" spans="2:2" ht="15.6">
      <c r="B27" s="635" t="s">
        <v>4295</v>
      </c>
    </row>
    <row r="28" spans="2:2" ht="15.6">
      <c r="B28" s="635" t="s">
        <v>4296</v>
      </c>
    </row>
    <row r="29" spans="2:2" ht="15.6">
      <c r="B29" s="635" t="s">
        <v>4297</v>
      </c>
    </row>
    <row r="30" spans="2:2" ht="15.6">
      <c r="B30" s="635" t="s">
        <v>4298</v>
      </c>
    </row>
    <row r="31" spans="2:2" ht="43.2">
      <c r="B31" s="635" t="s">
        <v>4299</v>
      </c>
    </row>
  </sheetData>
  <mergeCells count="7">
    <mergeCell ref="G5:G12"/>
    <mergeCell ref="C4:D4"/>
    <mergeCell ref="A5:A12"/>
    <mergeCell ref="C5:C12"/>
    <mergeCell ref="D5:D12"/>
    <mergeCell ref="E5:E12"/>
    <mergeCell ref="F5:F12"/>
  </mergeCells>
  <pageMargins left="0.7" right="0.7" top="0.78740157499999996" bottom="0.78740157499999996" header="0.3" footer="0.3"/>
  <pageSetup paperSize="9" scale="1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3CC8-3161-4782-9F60-1B2C6B65BC4A}">
  <sheetPr>
    <pageSetUpPr fitToPage="1"/>
  </sheetPr>
  <dimension ref="A2:IC20"/>
  <sheetViews>
    <sheetView view="pageBreakPreview" zoomScale="80" zoomScaleNormal="100" zoomScaleSheetLayoutView="80" workbookViewId="0">
      <selection activeCell="D142" sqref="D142:D150"/>
    </sheetView>
  </sheetViews>
  <sheetFormatPr defaultColWidth="14.7109375" defaultRowHeight="15"/>
  <cols>
    <col min="1" max="1" width="10.42578125" style="618" customWidth="1"/>
    <col min="2" max="2" width="100.85546875" style="618" customWidth="1"/>
    <col min="3" max="3" width="7.140625" style="618" customWidth="1"/>
    <col min="4" max="4" width="10.85546875" style="618" customWidth="1"/>
    <col min="5" max="5" width="18.85546875" style="620" customWidth="1"/>
    <col min="6" max="6" width="20.5703125" style="620" customWidth="1"/>
    <col min="7" max="7" width="21" style="618" customWidth="1"/>
    <col min="8" max="249" width="14.7109375" style="620"/>
    <col min="250" max="250" width="10.42578125" style="620" customWidth="1"/>
    <col min="251" max="251" width="100.85546875" style="620" customWidth="1"/>
    <col min="252" max="252" width="7.140625" style="620" customWidth="1"/>
    <col min="253" max="253" width="9" style="620" customWidth="1"/>
    <col min="254" max="254" width="18.85546875" style="620" customWidth="1"/>
    <col min="255" max="255" width="20.5703125" style="620" customWidth="1"/>
    <col min="256" max="256" width="21" style="620" customWidth="1"/>
    <col min="257" max="257" width="14.7109375" style="620"/>
    <col min="258" max="258" width="18.85546875" style="620" customWidth="1"/>
    <col min="259" max="259" width="20.5703125" style="620" customWidth="1"/>
    <col min="260" max="505" width="14.7109375" style="620"/>
    <col min="506" max="506" width="10.42578125" style="620" customWidth="1"/>
    <col min="507" max="507" width="100.85546875" style="620" customWidth="1"/>
    <col min="508" max="508" width="7.140625" style="620" customWidth="1"/>
    <col min="509" max="509" width="9" style="620" customWidth="1"/>
    <col min="510" max="510" width="18.85546875" style="620" customWidth="1"/>
    <col min="511" max="511" width="20.5703125" style="620" customWidth="1"/>
    <col min="512" max="512" width="21" style="620" customWidth="1"/>
    <col min="513" max="513" width="14.7109375" style="620"/>
    <col min="514" max="514" width="18.85546875" style="620" customWidth="1"/>
    <col min="515" max="515" width="20.5703125" style="620" customWidth="1"/>
    <col min="516" max="761" width="14.7109375" style="620"/>
    <col min="762" max="762" width="10.42578125" style="620" customWidth="1"/>
    <col min="763" max="763" width="100.85546875" style="620" customWidth="1"/>
    <col min="764" max="764" width="7.140625" style="620" customWidth="1"/>
    <col min="765" max="765" width="9" style="620" customWidth="1"/>
    <col min="766" max="766" width="18.85546875" style="620" customWidth="1"/>
    <col min="767" max="767" width="20.5703125" style="620" customWidth="1"/>
    <col min="768" max="768" width="21" style="620" customWidth="1"/>
    <col min="769" max="769" width="14.7109375" style="620"/>
    <col min="770" max="770" width="18.85546875" style="620" customWidth="1"/>
    <col min="771" max="771" width="20.5703125" style="620" customWidth="1"/>
    <col min="772" max="1017" width="14.7109375" style="620"/>
    <col min="1018" max="1018" width="10.42578125" style="620" customWidth="1"/>
    <col min="1019" max="1019" width="100.85546875" style="620" customWidth="1"/>
    <col min="1020" max="1020" width="7.140625" style="620" customWidth="1"/>
    <col min="1021" max="1021" width="9" style="620" customWidth="1"/>
    <col min="1022" max="1022" width="18.85546875" style="620" customWidth="1"/>
    <col min="1023" max="1023" width="20.5703125" style="620" customWidth="1"/>
    <col min="1024" max="1024" width="21" style="620" customWidth="1"/>
    <col min="1025" max="1025" width="14.7109375" style="620"/>
    <col min="1026" max="1026" width="18.85546875" style="620" customWidth="1"/>
    <col min="1027" max="1027" width="20.5703125" style="620" customWidth="1"/>
    <col min="1028" max="1273" width="14.7109375" style="620"/>
    <col min="1274" max="1274" width="10.42578125" style="620" customWidth="1"/>
    <col min="1275" max="1275" width="100.85546875" style="620" customWidth="1"/>
    <col min="1276" max="1276" width="7.140625" style="620" customWidth="1"/>
    <col min="1277" max="1277" width="9" style="620" customWidth="1"/>
    <col min="1278" max="1278" width="18.85546875" style="620" customWidth="1"/>
    <col min="1279" max="1279" width="20.5703125" style="620" customWidth="1"/>
    <col min="1280" max="1280" width="21" style="620" customWidth="1"/>
    <col min="1281" max="1281" width="14.7109375" style="620"/>
    <col min="1282" max="1282" width="18.85546875" style="620" customWidth="1"/>
    <col min="1283" max="1283" width="20.5703125" style="620" customWidth="1"/>
    <col min="1284" max="1529" width="14.7109375" style="620"/>
    <col min="1530" max="1530" width="10.42578125" style="620" customWidth="1"/>
    <col min="1531" max="1531" width="100.85546875" style="620" customWidth="1"/>
    <col min="1532" max="1532" width="7.140625" style="620" customWidth="1"/>
    <col min="1533" max="1533" width="9" style="620" customWidth="1"/>
    <col min="1534" max="1534" width="18.85546875" style="620" customWidth="1"/>
    <col min="1535" max="1535" width="20.5703125" style="620" customWidth="1"/>
    <col min="1536" max="1536" width="21" style="620" customWidth="1"/>
    <col min="1537" max="1537" width="14.7109375" style="620"/>
    <col min="1538" max="1538" width="18.85546875" style="620" customWidth="1"/>
    <col min="1539" max="1539" width="20.5703125" style="620" customWidth="1"/>
    <col min="1540" max="1785" width="14.7109375" style="620"/>
    <col min="1786" max="1786" width="10.42578125" style="620" customWidth="1"/>
    <col min="1787" max="1787" width="100.85546875" style="620" customWidth="1"/>
    <col min="1788" max="1788" width="7.140625" style="620" customWidth="1"/>
    <col min="1789" max="1789" width="9" style="620" customWidth="1"/>
    <col min="1790" max="1790" width="18.85546875" style="620" customWidth="1"/>
    <col min="1791" max="1791" width="20.5703125" style="620" customWidth="1"/>
    <col min="1792" max="1792" width="21" style="620" customWidth="1"/>
    <col min="1793" max="1793" width="14.7109375" style="620"/>
    <col min="1794" max="1794" width="18.85546875" style="620" customWidth="1"/>
    <col min="1795" max="1795" width="20.5703125" style="620" customWidth="1"/>
    <col min="1796" max="2041" width="14.7109375" style="620"/>
    <col min="2042" max="2042" width="10.42578125" style="620" customWidth="1"/>
    <col min="2043" max="2043" width="100.85546875" style="620" customWidth="1"/>
    <col min="2044" max="2044" width="7.140625" style="620" customWidth="1"/>
    <col min="2045" max="2045" width="9" style="620" customWidth="1"/>
    <col min="2046" max="2046" width="18.85546875" style="620" customWidth="1"/>
    <col min="2047" max="2047" width="20.5703125" style="620" customWidth="1"/>
    <col min="2048" max="2048" width="21" style="620" customWidth="1"/>
    <col min="2049" max="2049" width="14.7109375" style="620"/>
    <col min="2050" max="2050" width="18.85546875" style="620" customWidth="1"/>
    <col min="2051" max="2051" width="20.5703125" style="620" customWidth="1"/>
    <col min="2052" max="2297" width="14.7109375" style="620"/>
    <col min="2298" max="2298" width="10.42578125" style="620" customWidth="1"/>
    <col min="2299" max="2299" width="100.85546875" style="620" customWidth="1"/>
    <col min="2300" max="2300" width="7.140625" style="620" customWidth="1"/>
    <col min="2301" max="2301" width="9" style="620" customWidth="1"/>
    <col min="2302" max="2302" width="18.85546875" style="620" customWidth="1"/>
    <col min="2303" max="2303" width="20.5703125" style="620" customWidth="1"/>
    <col min="2304" max="2304" width="21" style="620" customWidth="1"/>
    <col min="2305" max="2305" width="14.7109375" style="620"/>
    <col min="2306" max="2306" width="18.85546875" style="620" customWidth="1"/>
    <col min="2307" max="2307" width="20.5703125" style="620" customWidth="1"/>
    <col min="2308" max="2553" width="14.7109375" style="620"/>
    <col min="2554" max="2554" width="10.42578125" style="620" customWidth="1"/>
    <col min="2555" max="2555" width="100.85546875" style="620" customWidth="1"/>
    <col min="2556" max="2556" width="7.140625" style="620" customWidth="1"/>
    <col min="2557" max="2557" width="9" style="620" customWidth="1"/>
    <col min="2558" max="2558" width="18.85546875" style="620" customWidth="1"/>
    <col min="2559" max="2559" width="20.5703125" style="620" customWidth="1"/>
    <col min="2560" max="2560" width="21" style="620" customWidth="1"/>
    <col min="2561" max="2561" width="14.7109375" style="620"/>
    <col min="2562" max="2562" width="18.85546875" style="620" customWidth="1"/>
    <col min="2563" max="2563" width="20.5703125" style="620" customWidth="1"/>
    <col min="2564" max="2809" width="14.7109375" style="620"/>
    <col min="2810" max="2810" width="10.42578125" style="620" customWidth="1"/>
    <col min="2811" max="2811" width="100.85546875" style="620" customWidth="1"/>
    <col min="2812" max="2812" width="7.140625" style="620" customWidth="1"/>
    <col min="2813" max="2813" width="9" style="620" customWidth="1"/>
    <col min="2814" max="2814" width="18.85546875" style="620" customWidth="1"/>
    <col min="2815" max="2815" width="20.5703125" style="620" customWidth="1"/>
    <col min="2816" max="2816" width="21" style="620" customWidth="1"/>
    <col min="2817" max="2817" width="14.7109375" style="620"/>
    <col min="2818" max="2818" width="18.85546875" style="620" customWidth="1"/>
    <col min="2819" max="2819" width="20.5703125" style="620" customWidth="1"/>
    <col min="2820" max="3065" width="14.7109375" style="620"/>
    <col min="3066" max="3066" width="10.42578125" style="620" customWidth="1"/>
    <col min="3067" max="3067" width="100.85546875" style="620" customWidth="1"/>
    <col min="3068" max="3068" width="7.140625" style="620" customWidth="1"/>
    <col min="3069" max="3069" width="9" style="620" customWidth="1"/>
    <col min="3070" max="3070" width="18.85546875" style="620" customWidth="1"/>
    <col min="3071" max="3071" width="20.5703125" style="620" customWidth="1"/>
    <col min="3072" max="3072" width="21" style="620" customWidth="1"/>
    <col min="3073" max="3073" width="14.7109375" style="620"/>
    <col min="3074" max="3074" width="18.85546875" style="620" customWidth="1"/>
    <col min="3075" max="3075" width="20.5703125" style="620" customWidth="1"/>
    <col min="3076" max="3321" width="14.7109375" style="620"/>
    <col min="3322" max="3322" width="10.42578125" style="620" customWidth="1"/>
    <col min="3323" max="3323" width="100.85546875" style="620" customWidth="1"/>
    <col min="3324" max="3324" width="7.140625" style="620" customWidth="1"/>
    <col min="3325" max="3325" width="9" style="620" customWidth="1"/>
    <col min="3326" max="3326" width="18.85546875" style="620" customWidth="1"/>
    <col min="3327" max="3327" width="20.5703125" style="620" customWidth="1"/>
    <col min="3328" max="3328" width="21" style="620" customWidth="1"/>
    <col min="3329" max="3329" width="14.7109375" style="620"/>
    <col min="3330" max="3330" width="18.85546875" style="620" customWidth="1"/>
    <col min="3331" max="3331" width="20.5703125" style="620" customWidth="1"/>
    <col min="3332" max="3577" width="14.7109375" style="620"/>
    <col min="3578" max="3578" width="10.42578125" style="620" customWidth="1"/>
    <col min="3579" max="3579" width="100.85546875" style="620" customWidth="1"/>
    <col min="3580" max="3580" width="7.140625" style="620" customWidth="1"/>
    <col min="3581" max="3581" width="9" style="620" customWidth="1"/>
    <col min="3582" max="3582" width="18.85546875" style="620" customWidth="1"/>
    <col min="3583" max="3583" width="20.5703125" style="620" customWidth="1"/>
    <col min="3584" max="3584" width="21" style="620" customWidth="1"/>
    <col min="3585" max="3585" width="14.7109375" style="620"/>
    <col min="3586" max="3586" width="18.85546875" style="620" customWidth="1"/>
    <col min="3587" max="3587" width="20.5703125" style="620" customWidth="1"/>
    <col min="3588" max="3833" width="14.7109375" style="620"/>
    <col min="3834" max="3834" width="10.42578125" style="620" customWidth="1"/>
    <col min="3835" max="3835" width="100.85546875" style="620" customWidth="1"/>
    <col min="3836" max="3836" width="7.140625" style="620" customWidth="1"/>
    <col min="3837" max="3837" width="9" style="620" customWidth="1"/>
    <col min="3838" max="3838" width="18.85546875" style="620" customWidth="1"/>
    <col min="3839" max="3839" width="20.5703125" style="620" customWidth="1"/>
    <col min="3840" max="3840" width="21" style="620" customWidth="1"/>
    <col min="3841" max="3841" width="14.7109375" style="620"/>
    <col min="3842" max="3842" width="18.85546875" style="620" customWidth="1"/>
    <col min="3843" max="3843" width="20.5703125" style="620" customWidth="1"/>
    <col min="3844" max="4089" width="14.7109375" style="620"/>
    <col min="4090" max="4090" width="10.42578125" style="620" customWidth="1"/>
    <col min="4091" max="4091" width="100.85546875" style="620" customWidth="1"/>
    <col min="4092" max="4092" width="7.140625" style="620" customWidth="1"/>
    <col min="4093" max="4093" width="9" style="620" customWidth="1"/>
    <col min="4094" max="4094" width="18.85546875" style="620" customWidth="1"/>
    <col min="4095" max="4095" width="20.5703125" style="620" customWidth="1"/>
    <col min="4096" max="4096" width="21" style="620" customWidth="1"/>
    <col min="4097" max="4097" width="14.7109375" style="620"/>
    <col min="4098" max="4098" width="18.85546875" style="620" customWidth="1"/>
    <col min="4099" max="4099" width="20.5703125" style="620" customWidth="1"/>
    <col min="4100" max="4345" width="14.7109375" style="620"/>
    <col min="4346" max="4346" width="10.42578125" style="620" customWidth="1"/>
    <col min="4347" max="4347" width="100.85546875" style="620" customWidth="1"/>
    <col min="4348" max="4348" width="7.140625" style="620" customWidth="1"/>
    <col min="4349" max="4349" width="9" style="620" customWidth="1"/>
    <col min="4350" max="4350" width="18.85546875" style="620" customWidth="1"/>
    <col min="4351" max="4351" width="20.5703125" style="620" customWidth="1"/>
    <col min="4352" max="4352" width="21" style="620" customWidth="1"/>
    <col min="4353" max="4353" width="14.7109375" style="620"/>
    <col min="4354" max="4354" width="18.85546875" style="620" customWidth="1"/>
    <col min="4355" max="4355" width="20.5703125" style="620" customWidth="1"/>
    <col min="4356" max="4601" width="14.7109375" style="620"/>
    <col min="4602" max="4602" width="10.42578125" style="620" customWidth="1"/>
    <col min="4603" max="4603" width="100.85546875" style="620" customWidth="1"/>
    <col min="4604" max="4604" width="7.140625" style="620" customWidth="1"/>
    <col min="4605" max="4605" width="9" style="620" customWidth="1"/>
    <col min="4606" max="4606" width="18.85546875" style="620" customWidth="1"/>
    <col min="4607" max="4607" width="20.5703125" style="620" customWidth="1"/>
    <col min="4608" max="4608" width="21" style="620" customWidth="1"/>
    <col min="4609" max="4609" width="14.7109375" style="620"/>
    <col min="4610" max="4610" width="18.85546875" style="620" customWidth="1"/>
    <col min="4611" max="4611" width="20.5703125" style="620" customWidth="1"/>
    <col min="4612" max="4857" width="14.7109375" style="620"/>
    <col min="4858" max="4858" width="10.42578125" style="620" customWidth="1"/>
    <col min="4859" max="4859" width="100.85546875" style="620" customWidth="1"/>
    <col min="4860" max="4860" width="7.140625" style="620" customWidth="1"/>
    <col min="4861" max="4861" width="9" style="620" customWidth="1"/>
    <col min="4862" max="4862" width="18.85546875" style="620" customWidth="1"/>
    <col min="4863" max="4863" width="20.5703125" style="620" customWidth="1"/>
    <col min="4864" max="4864" width="21" style="620" customWidth="1"/>
    <col min="4865" max="4865" width="14.7109375" style="620"/>
    <col min="4866" max="4866" width="18.85546875" style="620" customWidth="1"/>
    <col min="4867" max="4867" width="20.5703125" style="620" customWidth="1"/>
    <col min="4868" max="5113" width="14.7109375" style="620"/>
    <col min="5114" max="5114" width="10.42578125" style="620" customWidth="1"/>
    <col min="5115" max="5115" width="100.85546875" style="620" customWidth="1"/>
    <col min="5116" max="5116" width="7.140625" style="620" customWidth="1"/>
    <col min="5117" max="5117" width="9" style="620" customWidth="1"/>
    <col min="5118" max="5118" width="18.85546875" style="620" customWidth="1"/>
    <col min="5119" max="5119" width="20.5703125" style="620" customWidth="1"/>
    <col min="5120" max="5120" width="21" style="620" customWidth="1"/>
    <col min="5121" max="5121" width="14.7109375" style="620"/>
    <col min="5122" max="5122" width="18.85546875" style="620" customWidth="1"/>
    <col min="5123" max="5123" width="20.5703125" style="620" customWidth="1"/>
    <col min="5124" max="5369" width="14.7109375" style="620"/>
    <col min="5370" max="5370" width="10.42578125" style="620" customWidth="1"/>
    <col min="5371" max="5371" width="100.85546875" style="620" customWidth="1"/>
    <col min="5372" max="5372" width="7.140625" style="620" customWidth="1"/>
    <col min="5373" max="5373" width="9" style="620" customWidth="1"/>
    <col min="5374" max="5374" width="18.85546875" style="620" customWidth="1"/>
    <col min="5375" max="5375" width="20.5703125" style="620" customWidth="1"/>
    <col min="5376" max="5376" width="21" style="620" customWidth="1"/>
    <col min="5377" max="5377" width="14.7109375" style="620"/>
    <col min="5378" max="5378" width="18.85546875" style="620" customWidth="1"/>
    <col min="5379" max="5379" width="20.5703125" style="620" customWidth="1"/>
    <col min="5380" max="5625" width="14.7109375" style="620"/>
    <col min="5626" max="5626" width="10.42578125" style="620" customWidth="1"/>
    <col min="5627" max="5627" width="100.85546875" style="620" customWidth="1"/>
    <col min="5628" max="5628" width="7.140625" style="620" customWidth="1"/>
    <col min="5629" max="5629" width="9" style="620" customWidth="1"/>
    <col min="5630" max="5630" width="18.85546875" style="620" customWidth="1"/>
    <col min="5631" max="5631" width="20.5703125" style="620" customWidth="1"/>
    <col min="5632" max="5632" width="21" style="620" customWidth="1"/>
    <col min="5633" max="5633" width="14.7109375" style="620"/>
    <col min="5634" max="5634" width="18.85546875" style="620" customWidth="1"/>
    <col min="5635" max="5635" width="20.5703125" style="620" customWidth="1"/>
    <col min="5636" max="5881" width="14.7109375" style="620"/>
    <col min="5882" max="5882" width="10.42578125" style="620" customWidth="1"/>
    <col min="5883" max="5883" width="100.85546875" style="620" customWidth="1"/>
    <col min="5884" max="5884" width="7.140625" style="620" customWidth="1"/>
    <col min="5885" max="5885" width="9" style="620" customWidth="1"/>
    <col min="5886" max="5886" width="18.85546875" style="620" customWidth="1"/>
    <col min="5887" max="5887" width="20.5703125" style="620" customWidth="1"/>
    <col min="5888" max="5888" width="21" style="620" customWidth="1"/>
    <col min="5889" max="5889" width="14.7109375" style="620"/>
    <col min="5890" max="5890" width="18.85546875" style="620" customWidth="1"/>
    <col min="5891" max="5891" width="20.5703125" style="620" customWidth="1"/>
    <col min="5892" max="6137" width="14.7109375" style="620"/>
    <col min="6138" max="6138" width="10.42578125" style="620" customWidth="1"/>
    <col min="6139" max="6139" width="100.85546875" style="620" customWidth="1"/>
    <col min="6140" max="6140" width="7.140625" style="620" customWidth="1"/>
    <col min="6141" max="6141" width="9" style="620" customWidth="1"/>
    <col min="6142" max="6142" width="18.85546875" style="620" customWidth="1"/>
    <col min="6143" max="6143" width="20.5703125" style="620" customWidth="1"/>
    <col min="6144" max="6144" width="21" style="620" customWidth="1"/>
    <col min="6145" max="6145" width="14.7109375" style="620"/>
    <col min="6146" max="6146" width="18.85546875" style="620" customWidth="1"/>
    <col min="6147" max="6147" width="20.5703125" style="620" customWidth="1"/>
    <col min="6148" max="6393" width="14.7109375" style="620"/>
    <col min="6394" max="6394" width="10.42578125" style="620" customWidth="1"/>
    <col min="6395" max="6395" width="100.85546875" style="620" customWidth="1"/>
    <col min="6396" max="6396" width="7.140625" style="620" customWidth="1"/>
    <col min="6397" max="6397" width="9" style="620" customWidth="1"/>
    <col min="6398" max="6398" width="18.85546875" style="620" customWidth="1"/>
    <col min="6399" max="6399" width="20.5703125" style="620" customWidth="1"/>
    <col min="6400" max="6400" width="21" style="620" customWidth="1"/>
    <col min="6401" max="6401" width="14.7109375" style="620"/>
    <col min="6402" max="6402" width="18.85546875" style="620" customWidth="1"/>
    <col min="6403" max="6403" width="20.5703125" style="620" customWidth="1"/>
    <col min="6404" max="6649" width="14.7109375" style="620"/>
    <col min="6650" max="6650" width="10.42578125" style="620" customWidth="1"/>
    <col min="6651" max="6651" width="100.85546875" style="620" customWidth="1"/>
    <col min="6652" max="6652" width="7.140625" style="620" customWidth="1"/>
    <col min="6653" max="6653" width="9" style="620" customWidth="1"/>
    <col min="6654" max="6654" width="18.85546875" style="620" customWidth="1"/>
    <col min="6655" max="6655" width="20.5703125" style="620" customWidth="1"/>
    <col min="6656" max="6656" width="21" style="620" customWidth="1"/>
    <col min="6657" max="6657" width="14.7109375" style="620"/>
    <col min="6658" max="6658" width="18.85546875" style="620" customWidth="1"/>
    <col min="6659" max="6659" width="20.5703125" style="620" customWidth="1"/>
    <col min="6660" max="6905" width="14.7109375" style="620"/>
    <col min="6906" max="6906" width="10.42578125" style="620" customWidth="1"/>
    <col min="6907" max="6907" width="100.85546875" style="620" customWidth="1"/>
    <col min="6908" max="6908" width="7.140625" style="620" customWidth="1"/>
    <col min="6909" max="6909" width="9" style="620" customWidth="1"/>
    <col min="6910" max="6910" width="18.85546875" style="620" customWidth="1"/>
    <col min="6911" max="6911" width="20.5703125" style="620" customWidth="1"/>
    <col min="6912" max="6912" width="21" style="620" customWidth="1"/>
    <col min="6913" max="6913" width="14.7109375" style="620"/>
    <col min="6914" max="6914" width="18.85546875" style="620" customWidth="1"/>
    <col min="6915" max="6915" width="20.5703125" style="620" customWidth="1"/>
    <col min="6916" max="7161" width="14.7109375" style="620"/>
    <col min="7162" max="7162" width="10.42578125" style="620" customWidth="1"/>
    <col min="7163" max="7163" width="100.85546875" style="620" customWidth="1"/>
    <col min="7164" max="7164" width="7.140625" style="620" customWidth="1"/>
    <col min="7165" max="7165" width="9" style="620" customWidth="1"/>
    <col min="7166" max="7166" width="18.85546875" style="620" customWidth="1"/>
    <col min="7167" max="7167" width="20.5703125" style="620" customWidth="1"/>
    <col min="7168" max="7168" width="21" style="620" customWidth="1"/>
    <col min="7169" max="7169" width="14.7109375" style="620"/>
    <col min="7170" max="7170" width="18.85546875" style="620" customWidth="1"/>
    <col min="7171" max="7171" width="20.5703125" style="620" customWidth="1"/>
    <col min="7172" max="7417" width="14.7109375" style="620"/>
    <col min="7418" max="7418" width="10.42578125" style="620" customWidth="1"/>
    <col min="7419" max="7419" width="100.85546875" style="620" customWidth="1"/>
    <col min="7420" max="7420" width="7.140625" style="620" customWidth="1"/>
    <col min="7421" max="7421" width="9" style="620" customWidth="1"/>
    <col min="7422" max="7422" width="18.85546875" style="620" customWidth="1"/>
    <col min="7423" max="7423" width="20.5703125" style="620" customWidth="1"/>
    <col min="7424" max="7424" width="21" style="620" customWidth="1"/>
    <col min="7425" max="7425" width="14.7109375" style="620"/>
    <col min="7426" max="7426" width="18.85546875" style="620" customWidth="1"/>
    <col min="7427" max="7427" width="20.5703125" style="620" customWidth="1"/>
    <col min="7428" max="7673" width="14.7109375" style="620"/>
    <col min="7674" max="7674" width="10.42578125" style="620" customWidth="1"/>
    <col min="7675" max="7675" width="100.85546875" style="620" customWidth="1"/>
    <col min="7676" max="7676" width="7.140625" style="620" customWidth="1"/>
    <col min="7677" max="7677" width="9" style="620" customWidth="1"/>
    <col min="7678" max="7678" width="18.85546875" style="620" customWidth="1"/>
    <col min="7679" max="7679" width="20.5703125" style="620" customWidth="1"/>
    <col min="7680" max="7680" width="21" style="620" customWidth="1"/>
    <col min="7681" max="7681" width="14.7109375" style="620"/>
    <col min="7682" max="7682" width="18.85546875" style="620" customWidth="1"/>
    <col min="7683" max="7683" width="20.5703125" style="620" customWidth="1"/>
    <col min="7684" max="7929" width="14.7109375" style="620"/>
    <col min="7930" max="7930" width="10.42578125" style="620" customWidth="1"/>
    <col min="7931" max="7931" width="100.85546875" style="620" customWidth="1"/>
    <col min="7932" max="7932" width="7.140625" style="620" customWidth="1"/>
    <col min="7933" max="7933" width="9" style="620" customWidth="1"/>
    <col min="7934" max="7934" width="18.85546875" style="620" customWidth="1"/>
    <col min="7935" max="7935" width="20.5703125" style="620" customWidth="1"/>
    <col min="7936" max="7936" width="21" style="620" customWidth="1"/>
    <col min="7937" max="7937" width="14.7109375" style="620"/>
    <col min="7938" max="7938" width="18.85546875" style="620" customWidth="1"/>
    <col min="7939" max="7939" width="20.5703125" style="620" customWidth="1"/>
    <col min="7940" max="8185" width="14.7109375" style="620"/>
    <col min="8186" max="8186" width="10.42578125" style="620" customWidth="1"/>
    <col min="8187" max="8187" width="100.85546875" style="620" customWidth="1"/>
    <col min="8188" max="8188" width="7.140625" style="620" customWidth="1"/>
    <col min="8189" max="8189" width="9" style="620" customWidth="1"/>
    <col min="8190" max="8190" width="18.85546875" style="620" customWidth="1"/>
    <col min="8191" max="8191" width="20.5703125" style="620" customWidth="1"/>
    <col min="8192" max="8192" width="21" style="620" customWidth="1"/>
    <col min="8193" max="8193" width="14.7109375" style="620"/>
    <col min="8194" max="8194" width="18.85546875" style="620" customWidth="1"/>
    <col min="8195" max="8195" width="20.5703125" style="620" customWidth="1"/>
    <col min="8196" max="8441" width="14.7109375" style="620"/>
    <col min="8442" max="8442" width="10.42578125" style="620" customWidth="1"/>
    <col min="8443" max="8443" width="100.85546875" style="620" customWidth="1"/>
    <col min="8444" max="8444" width="7.140625" style="620" customWidth="1"/>
    <col min="8445" max="8445" width="9" style="620" customWidth="1"/>
    <col min="8446" max="8446" width="18.85546875" style="620" customWidth="1"/>
    <col min="8447" max="8447" width="20.5703125" style="620" customWidth="1"/>
    <col min="8448" max="8448" width="21" style="620" customWidth="1"/>
    <col min="8449" max="8449" width="14.7109375" style="620"/>
    <col min="8450" max="8450" width="18.85546875" style="620" customWidth="1"/>
    <col min="8451" max="8451" width="20.5703125" style="620" customWidth="1"/>
    <col min="8452" max="8697" width="14.7109375" style="620"/>
    <col min="8698" max="8698" width="10.42578125" style="620" customWidth="1"/>
    <col min="8699" max="8699" width="100.85546875" style="620" customWidth="1"/>
    <col min="8700" max="8700" width="7.140625" style="620" customWidth="1"/>
    <col min="8701" max="8701" width="9" style="620" customWidth="1"/>
    <col min="8702" max="8702" width="18.85546875" style="620" customWidth="1"/>
    <col min="8703" max="8703" width="20.5703125" style="620" customWidth="1"/>
    <col min="8704" max="8704" width="21" style="620" customWidth="1"/>
    <col min="8705" max="8705" width="14.7109375" style="620"/>
    <col min="8706" max="8706" width="18.85546875" style="620" customWidth="1"/>
    <col min="8707" max="8707" width="20.5703125" style="620" customWidth="1"/>
    <col min="8708" max="8953" width="14.7109375" style="620"/>
    <col min="8954" max="8954" width="10.42578125" style="620" customWidth="1"/>
    <col min="8955" max="8955" width="100.85546875" style="620" customWidth="1"/>
    <col min="8956" max="8956" width="7.140625" style="620" customWidth="1"/>
    <col min="8957" max="8957" width="9" style="620" customWidth="1"/>
    <col min="8958" max="8958" width="18.85546875" style="620" customWidth="1"/>
    <col min="8959" max="8959" width="20.5703125" style="620" customWidth="1"/>
    <col min="8960" max="8960" width="21" style="620" customWidth="1"/>
    <col min="8961" max="8961" width="14.7109375" style="620"/>
    <col min="8962" max="8962" width="18.85546875" style="620" customWidth="1"/>
    <col min="8963" max="8963" width="20.5703125" style="620" customWidth="1"/>
    <col min="8964" max="9209" width="14.7109375" style="620"/>
    <col min="9210" max="9210" width="10.42578125" style="620" customWidth="1"/>
    <col min="9211" max="9211" width="100.85546875" style="620" customWidth="1"/>
    <col min="9212" max="9212" width="7.140625" style="620" customWidth="1"/>
    <col min="9213" max="9213" width="9" style="620" customWidth="1"/>
    <col min="9214" max="9214" width="18.85546875" style="620" customWidth="1"/>
    <col min="9215" max="9215" width="20.5703125" style="620" customWidth="1"/>
    <col min="9216" max="9216" width="21" style="620" customWidth="1"/>
    <col min="9217" max="9217" width="14.7109375" style="620"/>
    <col min="9218" max="9218" width="18.85546875" style="620" customWidth="1"/>
    <col min="9219" max="9219" width="20.5703125" style="620" customWidth="1"/>
    <col min="9220" max="9465" width="14.7109375" style="620"/>
    <col min="9466" max="9466" width="10.42578125" style="620" customWidth="1"/>
    <col min="9467" max="9467" width="100.85546875" style="620" customWidth="1"/>
    <col min="9468" max="9468" width="7.140625" style="620" customWidth="1"/>
    <col min="9469" max="9469" width="9" style="620" customWidth="1"/>
    <col min="9470" max="9470" width="18.85546875" style="620" customWidth="1"/>
    <col min="9471" max="9471" width="20.5703125" style="620" customWidth="1"/>
    <col min="9472" max="9472" width="21" style="620" customWidth="1"/>
    <col min="9473" max="9473" width="14.7109375" style="620"/>
    <col min="9474" max="9474" width="18.85546875" style="620" customWidth="1"/>
    <col min="9475" max="9475" width="20.5703125" style="620" customWidth="1"/>
    <col min="9476" max="9721" width="14.7109375" style="620"/>
    <col min="9722" max="9722" width="10.42578125" style="620" customWidth="1"/>
    <col min="9723" max="9723" width="100.85546875" style="620" customWidth="1"/>
    <col min="9724" max="9724" width="7.140625" style="620" customWidth="1"/>
    <col min="9725" max="9725" width="9" style="620" customWidth="1"/>
    <col min="9726" max="9726" width="18.85546875" style="620" customWidth="1"/>
    <col min="9727" max="9727" width="20.5703125" style="620" customWidth="1"/>
    <col min="9728" max="9728" width="21" style="620" customWidth="1"/>
    <col min="9729" max="9729" width="14.7109375" style="620"/>
    <col min="9730" max="9730" width="18.85546875" style="620" customWidth="1"/>
    <col min="9731" max="9731" width="20.5703125" style="620" customWidth="1"/>
    <col min="9732" max="9977" width="14.7109375" style="620"/>
    <col min="9978" max="9978" width="10.42578125" style="620" customWidth="1"/>
    <col min="9979" max="9979" width="100.85546875" style="620" customWidth="1"/>
    <col min="9980" max="9980" width="7.140625" style="620" customWidth="1"/>
    <col min="9981" max="9981" width="9" style="620" customWidth="1"/>
    <col min="9982" max="9982" width="18.85546875" style="620" customWidth="1"/>
    <col min="9983" max="9983" width="20.5703125" style="620" customWidth="1"/>
    <col min="9984" max="9984" width="21" style="620" customWidth="1"/>
    <col min="9985" max="9985" width="14.7109375" style="620"/>
    <col min="9986" max="9986" width="18.85546875" style="620" customWidth="1"/>
    <col min="9987" max="9987" width="20.5703125" style="620" customWidth="1"/>
    <col min="9988" max="10233" width="14.7109375" style="620"/>
    <col min="10234" max="10234" width="10.42578125" style="620" customWidth="1"/>
    <col min="10235" max="10235" width="100.85546875" style="620" customWidth="1"/>
    <col min="10236" max="10236" width="7.140625" style="620" customWidth="1"/>
    <col min="10237" max="10237" width="9" style="620" customWidth="1"/>
    <col min="10238" max="10238" width="18.85546875" style="620" customWidth="1"/>
    <col min="10239" max="10239" width="20.5703125" style="620" customWidth="1"/>
    <col min="10240" max="10240" width="21" style="620" customWidth="1"/>
    <col min="10241" max="10241" width="14.7109375" style="620"/>
    <col min="10242" max="10242" width="18.85546875" style="620" customWidth="1"/>
    <col min="10243" max="10243" width="20.5703125" style="620" customWidth="1"/>
    <col min="10244" max="10489" width="14.7109375" style="620"/>
    <col min="10490" max="10490" width="10.42578125" style="620" customWidth="1"/>
    <col min="10491" max="10491" width="100.85546875" style="620" customWidth="1"/>
    <col min="10492" max="10492" width="7.140625" style="620" customWidth="1"/>
    <col min="10493" max="10493" width="9" style="620" customWidth="1"/>
    <col min="10494" max="10494" width="18.85546875" style="620" customWidth="1"/>
    <col min="10495" max="10495" width="20.5703125" style="620" customWidth="1"/>
    <col min="10496" max="10496" width="21" style="620" customWidth="1"/>
    <col min="10497" max="10497" width="14.7109375" style="620"/>
    <col min="10498" max="10498" width="18.85546875" style="620" customWidth="1"/>
    <col min="10499" max="10499" width="20.5703125" style="620" customWidth="1"/>
    <col min="10500" max="10745" width="14.7109375" style="620"/>
    <col min="10746" max="10746" width="10.42578125" style="620" customWidth="1"/>
    <col min="10747" max="10747" width="100.85546875" style="620" customWidth="1"/>
    <col min="10748" max="10748" width="7.140625" style="620" customWidth="1"/>
    <col min="10749" max="10749" width="9" style="620" customWidth="1"/>
    <col min="10750" max="10750" width="18.85546875" style="620" customWidth="1"/>
    <col min="10751" max="10751" width="20.5703125" style="620" customWidth="1"/>
    <col min="10752" max="10752" width="21" style="620" customWidth="1"/>
    <col min="10753" max="10753" width="14.7109375" style="620"/>
    <col min="10754" max="10754" width="18.85546875" style="620" customWidth="1"/>
    <col min="10755" max="10755" width="20.5703125" style="620" customWidth="1"/>
    <col min="10756" max="11001" width="14.7109375" style="620"/>
    <col min="11002" max="11002" width="10.42578125" style="620" customWidth="1"/>
    <col min="11003" max="11003" width="100.85546875" style="620" customWidth="1"/>
    <col min="11004" max="11004" width="7.140625" style="620" customWidth="1"/>
    <col min="11005" max="11005" width="9" style="620" customWidth="1"/>
    <col min="11006" max="11006" width="18.85546875" style="620" customWidth="1"/>
    <col min="11007" max="11007" width="20.5703125" style="620" customWidth="1"/>
    <col min="11008" max="11008" width="21" style="620" customWidth="1"/>
    <col min="11009" max="11009" width="14.7109375" style="620"/>
    <col min="11010" max="11010" width="18.85546875" style="620" customWidth="1"/>
    <col min="11011" max="11011" width="20.5703125" style="620" customWidth="1"/>
    <col min="11012" max="11257" width="14.7109375" style="620"/>
    <col min="11258" max="11258" width="10.42578125" style="620" customWidth="1"/>
    <col min="11259" max="11259" width="100.85546875" style="620" customWidth="1"/>
    <col min="11260" max="11260" width="7.140625" style="620" customWidth="1"/>
    <col min="11261" max="11261" width="9" style="620" customWidth="1"/>
    <col min="11262" max="11262" width="18.85546875" style="620" customWidth="1"/>
    <col min="11263" max="11263" width="20.5703125" style="620" customWidth="1"/>
    <col min="11264" max="11264" width="21" style="620" customWidth="1"/>
    <col min="11265" max="11265" width="14.7109375" style="620"/>
    <col min="11266" max="11266" width="18.85546875" style="620" customWidth="1"/>
    <col min="11267" max="11267" width="20.5703125" style="620" customWidth="1"/>
    <col min="11268" max="11513" width="14.7109375" style="620"/>
    <col min="11514" max="11514" width="10.42578125" style="620" customWidth="1"/>
    <col min="11515" max="11515" width="100.85546875" style="620" customWidth="1"/>
    <col min="11516" max="11516" width="7.140625" style="620" customWidth="1"/>
    <col min="11517" max="11517" width="9" style="620" customWidth="1"/>
    <col min="11518" max="11518" width="18.85546875" style="620" customWidth="1"/>
    <col min="11519" max="11519" width="20.5703125" style="620" customWidth="1"/>
    <col min="11520" max="11520" width="21" style="620" customWidth="1"/>
    <col min="11521" max="11521" width="14.7109375" style="620"/>
    <col min="11522" max="11522" width="18.85546875" style="620" customWidth="1"/>
    <col min="11523" max="11523" width="20.5703125" style="620" customWidth="1"/>
    <col min="11524" max="11769" width="14.7109375" style="620"/>
    <col min="11770" max="11770" width="10.42578125" style="620" customWidth="1"/>
    <col min="11771" max="11771" width="100.85546875" style="620" customWidth="1"/>
    <col min="11772" max="11772" width="7.140625" style="620" customWidth="1"/>
    <col min="11773" max="11773" width="9" style="620" customWidth="1"/>
    <col min="11774" max="11774" width="18.85546875" style="620" customWidth="1"/>
    <col min="11775" max="11775" width="20.5703125" style="620" customWidth="1"/>
    <col min="11776" max="11776" width="21" style="620" customWidth="1"/>
    <col min="11777" max="11777" width="14.7109375" style="620"/>
    <col min="11778" max="11778" width="18.85546875" style="620" customWidth="1"/>
    <col min="11779" max="11779" width="20.5703125" style="620" customWidth="1"/>
    <col min="11780" max="12025" width="14.7109375" style="620"/>
    <col min="12026" max="12026" width="10.42578125" style="620" customWidth="1"/>
    <col min="12027" max="12027" width="100.85546875" style="620" customWidth="1"/>
    <col min="12028" max="12028" width="7.140625" style="620" customWidth="1"/>
    <col min="12029" max="12029" width="9" style="620" customWidth="1"/>
    <col min="12030" max="12030" width="18.85546875" style="620" customWidth="1"/>
    <col min="12031" max="12031" width="20.5703125" style="620" customWidth="1"/>
    <col min="12032" max="12032" width="21" style="620" customWidth="1"/>
    <col min="12033" max="12033" width="14.7109375" style="620"/>
    <col min="12034" max="12034" width="18.85546875" style="620" customWidth="1"/>
    <col min="12035" max="12035" width="20.5703125" style="620" customWidth="1"/>
    <col min="12036" max="12281" width="14.7109375" style="620"/>
    <col min="12282" max="12282" width="10.42578125" style="620" customWidth="1"/>
    <col min="12283" max="12283" width="100.85546875" style="620" customWidth="1"/>
    <col min="12284" max="12284" width="7.140625" style="620" customWidth="1"/>
    <col min="12285" max="12285" width="9" style="620" customWidth="1"/>
    <col min="12286" max="12286" width="18.85546875" style="620" customWidth="1"/>
    <col min="12287" max="12287" width="20.5703125" style="620" customWidth="1"/>
    <col min="12288" max="12288" width="21" style="620" customWidth="1"/>
    <col min="12289" max="12289" width="14.7109375" style="620"/>
    <col min="12290" max="12290" width="18.85546875" style="620" customWidth="1"/>
    <col min="12291" max="12291" width="20.5703125" style="620" customWidth="1"/>
    <col min="12292" max="12537" width="14.7109375" style="620"/>
    <col min="12538" max="12538" width="10.42578125" style="620" customWidth="1"/>
    <col min="12539" max="12539" width="100.85546875" style="620" customWidth="1"/>
    <col min="12540" max="12540" width="7.140625" style="620" customWidth="1"/>
    <col min="12541" max="12541" width="9" style="620" customWidth="1"/>
    <col min="12542" max="12542" width="18.85546875" style="620" customWidth="1"/>
    <col min="12543" max="12543" width="20.5703125" style="620" customWidth="1"/>
    <col min="12544" max="12544" width="21" style="620" customWidth="1"/>
    <col min="12545" max="12545" width="14.7109375" style="620"/>
    <col min="12546" max="12546" width="18.85546875" style="620" customWidth="1"/>
    <col min="12547" max="12547" width="20.5703125" style="620" customWidth="1"/>
    <col min="12548" max="12793" width="14.7109375" style="620"/>
    <col min="12794" max="12794" width="10.42578125" style="620" customWidth="1"/>
    <col min="12795" max="12795" width="100.85546875" style="620" customWidth="1"/>
    <col min="12796" max="12796" width="7.140625" style="620" customWidth="1"/>
    <col min="12797" max="12797" width="9" style="620" customWidth="1"/>
    <col min="12798" max="12798" width="18.85546875" style="620" customWidth="1"/>
    <col min="12799" max="12799" width="20.5703125" style="620" customWidth="1"/>
    <col min="12800" max="12800" width="21" style="620" customWidth="1"/>
    <col min="12801" max="12801" width="14.7109375" style="620"/>
    <col min="12802" max="12802" width="18.85546875" style="620" customWidth="1"/>
    <col min="12803" max="12803" width="20.5703125" style="620" customWidth="1"/>
    <col min="12804" max="13049" width="14.7109375" style="620"/>
    <col min="13050" max="13050" width="10.42578125" style="620" customWidth="1"/>
    <col min="13051" max="13051" width="100.85546875" style="620" customWidth="1"/>
    <col min="13052" max="13052" width="7.140625" style="620" customWidth="1"/>
    <col min="13053" max="13053" width="9" style="620" customWidth="1"/>
    <col min="13054" max="13054" width="18.85546875" style="620" customWidth="1"/>
    <col min="13055" max="13055" width="20.5703125" style="620" customWidth="1"/>
    <col min="13056" max="13056" width="21" style="620" customWidth="1"/>
    <col min="13057" max="13057" width="14.7109375" style="620"/>
    <col min="13058" max="13058" width="18.85546875" style="620" customWidth="1"/>
    <col min="13059" max="13059" width="20.5703125" style="620" customWidth="1"/>
    <col min="13060" max="13305" width="14.7109375" style="620"/>
    <col min="13306" max="13306" width="10.42578125" style="620" customWidth="1"/>
    <col min="13307" max="13307" width="100.85546875" style="620" customWidth="1"/>
    <col min="13308" max="13308" width="7.140625" style="620" customWidth="1"/>
    <col min="13309" max="13309" width="9" style="620" customWidth="1"/>
    <col min="13310" max="13310" width="18.85546875" style="620" customWidth="1"/>
    <col min="13311" max="13311" width="20.5703125" style="620" customWidth="1"/>
    <col min="13312" max="13312" width="21" style="620" customWidth="1"/>
    <col min="13313" max="13313" width="14.7109375" style="620"/>
    <col min="13314" max="13314" width="18.85546875" style="620" customWidth="1"/>
    <col min="13315" max="13315" width="20.5703125" style="620" customWidth="1"/>
    <col min="13316" max="13561" width="14.7109375" style="620"/>
    <col min="13562" max="13562" width="10.42578125" style="620" customWidth="1"/>
    <col min="13563" max="13563" width="100.85546875" style="620" customWidth="1"/>
    <col min="13564" max="13564" width="7.140625" style="620" customWidth="1"/>
    <col min="13565" max="13565" width="9" style="620" customWidth="1"/>
    <col min="13566" max="13566" width="18.85546875" style="620" customWidth="1"/>
    <col min="13567" max="13567" width="20.5703125" style="620" customWidth="1"/>
    <col min="13568" max="13568" width="21" style="620" customWidth="1"/>
    <col min="13569" max="13569" width="14.7109375" style="620"/>
    <col min="13570" max="13570" width="18.85546875" style="620" customWidth="1"/>
    <col min="13571" max="13571" width="20.5703125" style="620" customWidth="1"/>
    <col min="13572" max="13817" width="14.7109375" style="620"/>
    <col min="13818" max="13818" width="10.42578125" style="620" customWidth="1"/>
    <col min="13819" max="13819" width="100.85546875" style="620" customWidth="1"/>
    <col min="13820" max="13820" width="7.140625" style="620" customWidth="1"/>
    <col min="13821" max="13821" width="9" style="620" customWidth="1"/>
    <col min="13822" max="13822" width="18.85546875" style="620" customWidth="1"/>
    <col min="13823" max="13823" width="20.5703125" style="620" customWidth="1"/>
    <col min="13824" max="13824" width="21" style="620" customWidth="1"/>
    <col min="13825" max="13825" width="14.7109375" style="620"/>
    <col min="13826" max="13826" width="18.85546875" style="620" customWidth="1"/>
    <col min="13827" max="13827" width="20.5703125" style="620" customWidth="1"/>
    <col min="13828" max="14073" width="14.7109375" style="620"/>
    <col min="14074" max="14074" width="10.42578125" style="620" customWidth="1"/>
    <col min="14075" max="14075" width="100.85546875" style="620" customWidth="1"/>
    <col min="14076" max="14076" width="7.140625" style="620" customWidth="1"/>
    <col min="14077" max="14077" width="9" style="620" customWidth="1"/>
    <col min="14078" max="14078" width="18.85546875" style="620" customWidth="1"/>
    <col min="14079" max="14079" width="20.5703125" style="620" customWidth="1"/>
    <col min="14080" max="14080" width="21" style="620" customWidth="1"/>
    <col min="14081" max="14081" width="14.7109375" style="620"/>
    <col min="14082" max="14082" width="18.85546875" style="620" customWidth="1"/>
    <col min="14083" max="14083" width="20.5703125" style="620" customWidth="1"/>
    <col min="14084" max="14329" width="14.7109375" style="620"/>
    <col min="14330" max="14330" width="10.42578125" style="620" customWidth="1"/>
    <col min="14331" max="14331" width="100.85546875" style="620" customWidth="1"/>
    <col min="14332" max="14332" width="7.140625" style="620" customWidth="1"/>
    <col min="14333" max="14333" width="9" style="620" customWidth="1"/>
    <col min="14334" max="14334" width="18.85546875" style="620" customWidth="1"/>
    <col min="14335" max="14335" width="20.5703125" style="620" customWidth="1"/>
    <col min="14336" max="14336" width="21" style="620" customWidth="1"/>
    <col min="14337" max="14337" width="14.7109375" style="620"/>
    <col min="14338" max="14338" width="18.85546875" style="620" customWidth="1"/>
    <col min="14339" max="14339" width="20.5703125" style="620" customWidth="1"/>
    <col min="14340" max="14585" width="14.7109375" style="620"/>
    <col min="14586" max="14586" width="10.42578125" style="620" customWidth="1"/>
    <col min="14587" max="14587" width="100.85546875" style="620" customWidth="1"/>
    <col min="14588" max="14588" width="7.140625" style="620" customWidth="1"/>
    <col min="14589" max="14589" width="9" style="620" customWidth="1"/>
    <col min="14590" max="14590" width="18.85546875" style="620" customWidth="1"/>
    <col min="14591" max="14591" width="20.5703125" style="620" customWidth="1"/>
    <col min="14592" max="14592" width="21" style="620" customWidth="1"/>
    <col min="14593" max="14593" width="14.7109375" style="620"/>
    <col min="14594" max="14594" width="18.85546875" style="620" customWidth="1"/>
    <col min="14595" max="14595" width="20.5703125" style="620" customWidth="1"/>
    <col min="14596" max="14841" width="14.7109375" style="620"/>
    <col min="14842" max="14842" width="10.42578125" style="620" customWidth="1"/>
    <col min="14843" max="14843" width="100.85546875" style="620" customWidth="1"/>
    <col min="14844" max="14844" width="7.140625" style="620" customWidth="1"/>
    <col min="14845" max="14845" width="9" style="620" customWidth="1"/>
    <col min="14846" max="14846" width="18.85546875" style="620" customWidth="1"/>
    <col min="14847" max="14847" width="20.5703125" style="620" customWidth="1"/>
    <col min="14848" max="14848" width="21" style="620" customWidth="1"/>
    <col min="14849" max="14849" width="14.7109375" style="620"/>
    <col min="14850" max="14850" width="18.85546875" style="620" customWidth="1"/>
    <col min="14851" max="14851" width="20.5703125" style="620" customWidth="1"/>
    <col min="14852" max="15097" width="14.7109375" style="620"/>
    <col min="15098" max="15098" width="10.42578125" style="620" customWidth="1"/>
    <col min="15099" max="15099" width="100.85546875" style="620" customWidth="1"/>
    <col min="15100" max="15100" width="7.140625" style="620" customWidth="1"/>
    <col min="15101" max="15101" width="9" style="620" customWidth="1"/>
    <col min="15102" max="15102" width="18.85546875" style="620" customWidth="1"/>
    <col min="15103" max="15103" width="20.5703125" style="620" customWidth="1"/>
    <col min="15104" max="15104" width="21" style="620" customWidth="1"/>
    <col min="15105" max="15105" width="14.7109375" style="620"/>
    <col min="15106" max="15106" width="18.85546875" style="620" customWidth="1"/>
    <col min="15107" max="15107" width="20.5703125" style="620" customWidth="1"/>
    <col min="15108" max="15353" width="14.7109375" style="620"/>
    <col min="15354" max="15354" width="10.42578125" style="620" customWidth="1"/>
    <col min="15355" max="15355" width="100.85546875" style="620" customWidth="1"/>
    <col min="15356" max="15356" width="7.140625" style="620" customWidth="1"/>
    <col min="15357" max="15357" width="9" style="620" customWidth="1"/>
    <col min="15358" max="15358" width="18.85546875" style="620" customWidth="1"/>
    <col min="15359" max="15359" width="20.5703125" style="620" customWidth="1"/>
    <col min="15360" max="15360" width="21" style="620" customWidth="1"/>
    <col min="15361" max="15361" width="14.7109375" style="620"/>
    <col min="15362" max="15362" width="18.85546875" style="620" customWidth="1"/>
    <col min="15363" max="15363" width="20.5703125" style="620" customWidth="1"/>
    <col min="15364" max="15609" width="14.7109375" style="620"/>
    <col min="15610" max="15610" width="10.42578125" style="620" customWidth="1"/>
    <col min="15611" max="15611" width="100.85546875" style="620" customWidth="1"/>
    <col min="15612" max="15612" width="7.140625" style="620" customWidth="1"/>
    <col min="15613" max="15613" width="9" style="620" customWidth="1"/>
    <col min="15614" max="15614" width="18.85546875" style="620" customWidth="1"/>
    <col min="15615" max="15615" width="20.5703125" style="620" customWidth="1"/>
    <col min="15616" max="15616" width="21" style="620" customWidth="1"/>
    <col min="15617" max="15617" width="14.7109375" style="620"/>
    <col min="15618" max="15618" width="18.85546875" style="620" customWidth="1"/>
    <col min="15619" max="15619" width="20.5703125" style="620" customWidth="1"/>
    <col min="15620" max="15865" width="14.7109375" style="620"/>
    <col min="15866" max="15866" width="10.42578125" style="620" customWidth="1"/>
    <col min="15867" max="15867" width="100.85546875" style="620" customWidth="1"/>
    <col min="15868" max="15868" width="7.140625" style="620" customWidth="1"/>
    <col min="15869" max="15869" width="9" style="620" customWidth="1"/>
    <col min="15870" max="15870" width="18.85546875" style="620" customWidth="1"/>
    <col min="15871" max="15871" width="20.5703125" style="620" customWidth="1"/>
    <col min="15872" max="15872" width="21" style="620" customWidth="1"/>
    <col min="15873" max="15873" width="14.7109375" style="620"/>
    <col min="15874" max="15874" width="18.85546875" style="620" customWidth="1"/>
    <col min="15875" max="15875" width="20.5703125" style="620" customWidth="1"/>
    <col min="15876" max="16121" width="14.7109375" style="620"/>
    <col min="16122" max="16122" width="10.42578125" style="620" customWidth="1"/>
    <col min="16123" max="16123" width="100.85546875" style="620" customWidth="1"/>
    <col min="16124" max="16124" width="7.140625" style="620" customWidth="1"/>
    <col min="16125" max="16125" width="9" style="620" customWidth="1"/>
    <col min="16126" max="16126" width="18.85546875" style="620" customWidth="1"/>
    <col min="16127" max="16127" width="20.5703125" style="620" customWidth="1"/>
    <col min="16128" max="16128" width="21" style="620" customWidth="1"/>
    <col min="16129" max="16129" width="14.7109375" style="620"/>
    <col min="16130" max="16130" width="18.85546875" style="620" customWidth="1"/>
    <col min="16131" max="16131" width="20.5703125" style="620" customWidth="1"/>
    <col min="16132" max="16384" width="14.7109375" style="620"/>
  </cols>
  <sheetData>
    <row r="2" spans="1:237" ht="17.399999999999999">
      <c r="A2" s="621"/>
      <c r="B2" s="637" t="s">
        <v>4300</v>
      </c>
      <c r="C2" s="622"/>
      <c r="D2" s="623"/>
      <c r="E2" s="624"/>
      <c r="F2" s="624"/>
      <c r="G2" s="62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01"/>
      <c r="CL2" s="501"/>
      <c r="CM2" s="501"/>
      <c r="CN2" s="501"/>
      <c r="CO2" s="501"/>
      <c r="CP2" s="501"/>
      <c r="CQ2" s="501"/>
      <c r="CR2" s="501"/>
      <c r="CS2" s="501"/>
      <c r="CT2" s="501"/>
      <c r="CU2" s="501"/>
      <c r="CV2" s="501"/>
      <c r="CW2" s="501"/>
      <c r="CX2" s="501"/>
      <c r="CY2" s="501"/>
      <c r="CZ2" s="501"/>
      <c r="DA2" s="501"/>
      <c r="DB2" s="501"/>
      <c r="DC2" s="501"/>
      <c r="DD2" s="501"/>
      <c r="DE2" s="501"/>
      <c r="DF2" s="501"/>
      <c r="DG2" s="501"/>
      <c r="DH2" s="501"/>
      <c r="DI2" s="501"/>
      <c r="DJ2" s="501"/>
      <c r="DK2" s="501"/>
      <c r="DL2" s="501"/>
      <c r="DM2" s="501"/>
      <c r="DN2" s="501"/>
      <c r="DO2" s="501"/>
      <c r="DP2" s="501"/>
      <c r="DQ2" s="501"/>
      <c r="DR2" s="501"/>
      <c r="DS2" s="501"/>
      <c r="DT2" s="501"/>
      <c r="DU2" s="501"/>
      <c r="DV2" s="501"/>
      <c r="DW2" s="501"/>
      <c r="DX2" s="501"/>
      <c r="DY2" s="501"/>
      <c r="DZ2" s="501"/>
      <c r="EA2" s="501"/>
      <c r="EB2" s="501"/>
      <c r="EC2" s="501"/>
      <c r="ED2" s="501"/>
      <c r="EE2" s="501"/>
      <c r="EF2" s="501"/>
      <c r="EG2" s="501"/>
      <c r="EH2" s="501"/>
      <c r="EI2" s="501"/>
      <c r="EJ2" s="501"/>
      <c r="EK2" s="501"/>
      <c r="EL2" s="501"/>
      <c r="EM2" s="501"/>
      <c r="EN2" s="501"/>
      <c r="EO2" s="501"/>
      <c r="EP2" s="501"/>
      <c r="EQ2" s="501"/>
      <c r="ER2" s="501"/>
      <c r="ES2" s="501"/>
      <c r="ET2" s="501"/>
      <c r="EU2" s="501"/>
      <c r="EV2" s="501"/>
      <c r="EW2" s="501"/>
      <c r="EX2" s="501"/>
      <c r="EY2" s="501"/>
      <c r="EZ2" s="501"/>
      <c r="FA2" s="501"/>
      <c r="FB2" s="501"/>
      <c r="FC2" s="501"/>
      <c r="FD2" s="501"/>
      <c r="FE2" s="501"/>
      <c r="FF2" s="501"/>
      <c r="FG2" s="501"/>
      <c r="FH2" s="501"/>
      <c r="FI2" s="501"/>
      <c r="FJ2" s="501"/>
      <c r="FK2" s="501"/>
      <c r="FL2" s="501"/>
      <c r="FM2" s="501"/>
      <c r="FN2" s="501"/>
      <c r="FO2" s="501"/>
      <c r="FP2" s="501"/>
      <c r="FQ2" s="501"/>
      <c r="FR2" s="501"/>
      <c r="FS2" s="501"/>
      <c r="FT2" s="501"/>
      <c r="FU2" s="501"/>
      <c r="FV2" s="501"/>
      <c r="FW2" s="501"/>
      <c r="FX2" s="501"/>
      <c r="FY2" s="501"/>
      <c r="FZ2" s="501"/>
      <c r="GA2" s="501"/>
      <c r="GB2" s="501"/>
      <c r="GC2" s="501"/>
      <c r="GD2" s="501"/>
      <c r="GE2" s="501"/>
      <c r="GF2" s="501"/>
      <c r="GG2" s="501"/>
      <c r="GH2" s="501"/>
      <c r="GI2" s="501"/>
      <c r="GJ2" s="501"/>
      <c r="GK2" s="501"/>
      <c r="GL2" s="501"/>
      <c r="GM2" s="501"/>
      <c r="GN2" s="501"/>
      <c r="GO2" s="501"/>
      <c r="GP2" s="501"/>
      <c r="GQ2" s="501"/>
      <c r="GR2" s="501"/>
      <c r="GS2" s="501"/>
      <c r="GT2" s="501"/>
      <c r="GU2" s="501"/>
      <c r="GV2" s="501"/>
      <c r="GW2" s="501"/>
      <c r="GX2" s="501"/>
      <c r="GY2" s="501"/>
      <c r="GZ2" s="501"/>
      <c r="HA2" s="501"/>
      <c r="HB2" s="501"/>
      <c r="HC2" s="501"/>
      <c r="HD2" s="501"/>
      <c r="HE2" s="501"/>
      <c r="HF2" s="501"/>
      <c r="HG2" s="501"/>
      <c r="HH2" s="501"/>
      <c r="HI2" s="501"/>
      <c r="HJ2" s="501"/>
      <c r="HK2" s="501"/>
      <c r="HL2" s="501"/>
      <c r="HM2" s="501"/>
      <c r="HN2" s="501"/>
      <c r="HO2" s="501"/>
      <c r="HP2" s="501"/>
      <c r="HQ2" s="501"/>
      <c r="HR2" s="501"/>
      <c r="HS2" s="501"/>
      <c r="HT2" s="501"/>
      <c r="HU2" s="501"/>
      <c r="HV2" s="501"/>
      <c r="HW2" s="501"/>
      <c r="HX2" s="501"/>
      <c r="HY2" s="501"/>
      <c r="HZ2" s="501"/>
      <c r="IA2" s="501"/>
      <c r="IB2" s="501"/>
      <c r="IC2" s="501"/>
    </row>
    <row r="3" spans="1:237" ht="6.75" customHeight="1">
      <c r="A3" s="621"/>
      <c r="B3" s="621"/>
      <c r="C3" s="622"/>
      <c r="D3" s="623"/>
      <c r="E3" s="624"/>
      <c r="F3" s="625"/>
      <c r="G3" s="62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1"/>
      <c r="HN3" s="501"/>
      <c r="HO3" s="501"/>
      <c r="HP3" s="501"/>
      <c r="HQ3" s="501"/>
      <c r="HR3" s="501"/>
      <c r="HS3" s="501"/>
      <c r="HT3" s="501"/>
      <c r="HU3" s="501"/>
      <c r="HV3" s="501"/>
      <c r="HW3" s="501"/>
      <c r="HX3" s="501"/>
      <c r="HY3" s="501"/>
      <c r="HZ3" s="501"/>
      <c r="IA3" s="501"/>
      <c r="IB3" s="501"/>
      <c r="IC3" s="501"/>
    </row>
    <row r="4" spans="1:237" ht="15.6">
      <c r="A4" s="509" t="s">
        <v>3952</v>
      </c>
      <c r="B4" s="509" t="s">
        <v>3953</v>
      </c>
      <c r="C4" s="846" t="s">
        <v>3954</v>
      </c>
      <c r="D4" s="847"/>
      <c r="E4" s="510" t="s">
        <v>3955</v>
      </c>
      <c r="F4" s="510" t="s">
        <v>3956</v>
      </c>
      <c r="G4" s="509" t="s">
        <v>3957</v>
      </c>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E4" s="501"/>
      <c r="CF4" s="501"/>
      <c r="CG4" s="501"/>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T4" s="501"/>
      <c r="DU4" s="501"/>
      <c r="DV4" s="501"/>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I4" s="501"/>
      <c r="FJ4" s="501"/>
      <c r="FK4" s="501"/>
      <c r="FL4" s="501"/>
      <c r="FM4" s="501"/>
      <c r="FN4" s="501"/>
      <c r="FO4" s="501"/>
      <c r="FP4" s="501"/>
      <c r="FQ4" s="501"/>
      <c r="FR4" s="501"/>
      <c r="FS4" s="501"/>
      <c r="FT4" s="501"/>
      <c r="FU4" s="501"/>
      <c r="FV4" s="501"/>
      <c r="FW4" s="501"/>
      <c r="FX4" s="501"/>
      <c r="FY4" s="501"/>
      <c r="FZ4" s="501"/>
      <c r="GA4" s="501"/>
      <c r="GB4" s="501"/>
      <c r="GC4" s="501"/>
      <c r="GD4" s="501"/>
      <c r="GE4" s="501"/>
      <c r="GF4" s="501"/>
      <c r="GG4" s="501"/>
      <c r="GH4" s="501"/>
      <c r="GI4" s="501"/>
      <c r="GJ4" s="501"/>
      <c r="GK4" s="501"/>
      <c r="GL4" s="501"/>
      <c r="GM4" s="501"/>
      <c r="GN4" s="501"/>
      <c r="GO4" s="501"/>
      <c r="GP4" s="501"/>
      <c r="GQ4" s="501"/>
      <c r="GR4" s="501"/>
      <c r="GS4" s="501"/>
      <c r="GT4" s="501"/>
      <c r="GU4" s="501"/>
      <c r="GV4" s="501"/>
      <c r="GW4" s="501"/>
      <c r="GX4" s="501"/>
      <c r="GY4" s="501"/>
      <c r="GZ4" s="501"/>
      <c r="HA4" s="501"/>
      <c r="HB4" s="501"/>
      <c r="HC4" s="501"/>
      <c r="HD4" s="501"/>
      <c r="HE4" s="501"/>
      <c r="HF4" s="501"/>
      <c r="HG4" s="501"/>
      <c r="HH4" s="501"/>
      <c r="HI4" s="501"/>
      <c r="HJ4" s="501"/>
      <c r="HK4" s="501"/>
      <c r="HL4" s="501"/>
      <c r="HM4" s="501"/>
      <c r="HN4" s="501"/>
      <c r="HO4" s="501"/>
      <c r="HP4" s="501"/>
      <c r="HQ4" s="501"/>
      <c r="HR4" s="501"/>
      <c r="HS4" s="501"/>
      <c r="HT4" s="501"/>
      <c r="HU4" s="501"/>
      <c r="HV4" s="501"/>
      <c r="HW4" s="501"/>
      <c r="HX4" s="501"/>
      <c r="HY4" s="501"/>
      <c r="HZ4" s="501"/>
      <c r="IA4" s="501"/>
      <c r="IB4" s="501"/>
      <c r="IC4" s="501"/>
    </row>
    <row r="5" spans="1:237" ht="82.5" customHeight="1">
      <c r="A5" s="626" t="s">
        <v>4259</v>
      </c>
      <c r="B5" s="638" t="s">
        <v>4301</v>
      </c>
      <c r="C5" s="639">
        <v>1</v>
      </c>
      <c r="D5" s="640" t="s">
        <v>2733</v>
      </c>
      <c r="E5" s="641"/>
      <c r="F5" s="606">
        <f t="shared" ref="F5:F19" si="0">E5*C5</f>
        <v>0</v>
      </c>
      <c r="G5" s="642"/>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1"/>
      <c r="DH5" s="501"/>
      <c r="DI5" s="501"/>
      <c r="DJ5" s="501"/>
      <c r="DK5" s="501"/>
      <c r="DL5" s="501"/>
      <c r="DM5" s="501"/>
      <c r="DN5" s="501"/>
      <c r="DO5" s="501"/>
      <c r="DP5" s="501"/>
      <c r="DQ5" s="501"/>
      <c r="DR5" s="501"/>
      <c r="DS5" s="501"/>
      <c r="DT5" s="501"/>
      <c r="DU5" s="501"/>
      <c r="DV5" s="501"/>
      <c r="DW5" s="501"/>
      <c r="DX5" s="501"/>
      <c r="DY5" s="501"/>
      <c r="DZ5" s="501"/>
      <c r="EA5" s="501"/>
      <c r="EB5" s="501"/>
      <c r="EC5" s="501"/>
      <c r="ED5" s="501"/>
      <c r="EE5" s="501"/>
      <c r="EF5" s="501"/>
      <c r="EG5" s="501"/>
      <c r="EH5" s="501"/>
      <c r="EI5" s="501"/>
      <c r="EJ5" s="501"/>
      <c r="EK5" s="501"/>
      <c r="EL5" s="501"/>
      <c r="EM5" s="501"/>
      <c r="EN5" s="501"/>
      <c r="EO5" s="501"/>
      <c r="EP5" s="501"/>
      <c r="EQ5" s="501"/>
      <c r="ER5" s="501"/>
      <c r="ES5" s="501"/>
      <c r="ET5" s="501"/>
      <c r="EU5" s="501"/>
      <c r="EV5" s="501"/>
      <c r="EW5" s="501"/>
      <c r="EX5" s="501"/>
      <c r="EY5" s="501"/>
      <c r="EZ5" s="501"/>
      <c r="FA5" s="501"/>
      <c r="FB5" s="501"/>
      <c r="FC5" s="501"/>
      <c r="FD5" s="501"/>
      <c r="FE5" s="501"/>
      <c r="FF5" s="501"/>
      <c r="FG5" s="501"/>
      <c r="FH5" s="501"/>
      <c r="FI5" s="501"/>
      <c r="FJ5" s="501"/>
      <c r="FK5" s="50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X5" s="501"/>
      <c r="GY5" s="501"/>
      <c r="GZ5" s="501"/>
      <c r="HA5" s="501"/>
      <c r="HB5" s="501"/>
      <c r="HC5" s="501"/>
      <c r="HD5" s="501"/>
      <c r="HE5" s="501"/>
      <c r="HF5" s="501"/>
      <c r="HG5" s="501"/>
      <c r="HH5" s="501"/>
      <c r="HI5" s="501"/>
      <c r="HJ5" s="501"/>
      <c r="HK5" s="501"/>
      <c r="HL5" s="501"/>
      <c r="HM5" s="501"/>
      <c r="HN5" s="501"/>
      <c r="HO5" s="501"/>
      <c r="HP5" s="501"/>
      <c r="HQ5" s="501"/>
      <c r="HR5" s="501"/>
      <c r="HS5" s="501"/>
      <c r="HT5" s="501"/>
      <c r="HU5" s="501"/>
      <c r="HV5" s="501"/>
      <c r="HW5" s="501"/>
      <c r="HX5" s="501"/>
      <c r="HY5" s="501"/>
      <c r="HZ5" s="501"/>
      <c r="IA5" s="501"/>
      <c r="IB5" s="501"/>
      <c r="IC5" s="501"/>
    </row>
    <row r="6" spans="1:237" ht="391.5" customHeight="1">
      <c r="A6" s="626" t="s">
        <v>4261</v>
      </c>
      <c r="B6" s="638" t="s">
        <v>4302</v>
      </c>
      <c r="C6" s="639">
        <v>1</v>
      </c>
      <c r="D6" s="640" t="s">
        <v>2733</v>
      </c>
      <c r="E6" s="641"/>
      <c r="F6" s="606">
        <f t="shared" si="0"/>
        <v>0</v>
      </c>
      <c r="G6" s="642"/>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01"/>
      <c r="CQ6" s="501"/>
      <c r="CR6" s="501"/>
      <c r="CS6" s="501"/>
      <c r="CT6" s="501"/>
      <c r="CU6" s="501"/>
      <c r="CV6" s="501"/>
      <c r="CW6" s="501"/>
      <c r="CX6" s="501"/>
      <c r="CY6" s="501"/>
      <c r="CZ6" s="501"/>
      <c r="DA6" s="501"/>
      <c r="DB6" s="501"/>
      <c r="DC6" s="501"/>
      <c r="DD6" s="501"/>
      <c r="DE6" s="501"/>
      <c r="DF6" s="501"/>
      <c r="DG6" s="501"/>
      <c r="DH6" s="501"/>
      <c r="DI6" s="501"/>
      <c r="DJ6" s="501"/>
      <c r="DK6" s="501"/>
      <c r="DL6" s="501"/>
      <c r="DM6" s="501"/>
      <c r="DN6" s="501"/>
      <c r="DO6" s="501"/>
      <c r="DP6" s="501"/>
      <c r="DQ6" s="501"/>
      <c r="DR6" s="501"/>
      <c r="DS6" s="501"/>
      <c r="DT6" s="501"/>
      <c r="DU6" s="501"/>
      <c r="DV6" s="501"/>
      <c r="DW6" s="501"/>
      <c r="DX6" s="501"/>
      <c r="DY6" s="501"/>
      <c r="DZ6" s="501"/>
      <c r="EA6" s="501"/>
      <c r="EB6" s="501"/>
      <c r="EC6" s="501"/>
      <c r="ED6" s="501"/>
      <c r="EE6" s="501"/>
      <c r="EF6" s="501"/>
      <c r="EG6" s="501"/>
      <c r="EH6" s="501"/>
      <c r="EI6" s="501"/>
      <c r="EJ6" s="501"/>
      <c r="EK6" s="501"/>
      <c r="EL6" s="501"/>
      <c r="EM6" s="501"/>
      <c r="EN6" s="501"/>
      <c r="EO6" s="501"/>
      <c r="EP6" s="501"/>
      <c r="EQ6" s="501"/>
      <c r="ER6" s="501"/>
      <c r="ES6" s="501"/>
      <c r="ET6" s="501"/>
      <c r="EU6" s="501"/>
      <c r="EV6" s="501"/>
      <c r="EW6" s="501"/>
      <c r="EX6" s="501"/>
      <c r="EY6" s="501"/>
      <c r="EZ6" s="501"/>
      <c r="FA6" s="501"/>
      <c r="FB6" s="501"/>
      <c r="FC6" s="501"/>
      <c r="FD6" s="501"/>
      <c r="FE6" s="501"/>
      <c r="FF6" s="501"/>
      <c r="FG6" s="501"/>
      <c r="FH6" s="501"/>
      <c r="FI6" s="501"/>
      <c r="FJ6" s="501"/>
      <c r="FK6" s="501"/>
      <c r="FL6" s="501"/>
      <c r="FM6" s="501"/>
      <c r="FN6" s="501"/>
      <c r="FO6" s="501"/>
      <c r="FP6" s="501"/>
      <c r="FQ6" s="501"/>
      <c r="FR6" s="501"/>
      <c r="FS6" s="501"/>
      <c r="FT6" s="501"/>
      <c r="FU6" s="501"/>
      <c r="FV6" s="501"/>
      <c r="FW6" s="501"/>
      <c r="FX6" s="501"/>
      <c r="FY6" s="501"/>
      <c r="FZ6" s="501"/>
      <c r="GA6" s="501"/>
      <c r="GB6" s="501"/>
      <c r="GC6" s="501"/>
      <c r="GD6" s="501"/>
      <c r="GE6" s="501"/>
      <c r="GF6" s="501"/>
      <c r="GG6" s="501"/>
      <c r="GH6" s="501"/>
      <c r="GI6" s="501"/>
      <c r="GJ6" s="501"/>
      <c r="GK6" s="501"/>
      <c r="GL6" s="501"/>
      <c r="GM6" s="501"/>
      <c r="GN6" s="501"/>
      <c r="GO6" s="501"/>
      <c r="GP6" s="501"/>
      <c r="GQ6" s="501"/>
      <c r="GR6" s="501"/>
      <c r="GS6" s="501"/>
      <c r="GT6" s="501"/>
      <c r="GU6" s="501"/>
      <c r="GV6" s="501"/>
      <c r="GW6" s="501"/>
      <c r="GX6" s="501"/>
      <c r="GY6" s="501"/>
      <c r="GZ6" s="501"/>
      <c r="HA6" s="501"/>
      <c r="HB6" s="501"/>
      <c r="HC6" s="501"/>
      <c r="HD6" s="501"/>
      <c r="HE6" s="501"/>
      <c r="HF6" s="501"/>
      <c r="HG6" s="501"/>
      <c r="HH6" s="501"/>
      <c r="HI6" s="501"/>
      <c r="HJ6" s="501"/>
      <c r="HK6" s="501"/>
      <c r="HL6" s="501"/>
      <c r="HM6" s="501"/>
      <c r="HN6" s="501"/>
      <c r="HO6" s="501"/>
      <c r="HP6" s="501"/>
      <c r="HQ6" s="501"/>
      <c r="HR6" s="501"/>
      <c r="HS6" s="501"/>
      <c r="HT6" s="501"/>
      <c r="HU6" s="501"/>
      <c r="HV6" s="501"/>
      <c r="HW6" s="501"/>
      <c r="HX6" s="501"/>
      <c r="HY6" s="501"/>
      <c r="HZ6" s="501"/>
      <c r="IA6" s="501"/>
      <c r="IB6" s="501"/>
      <c r="IC6" s="501"/>
    </row>
    <row r="7" spans="1:237" ht="72" customHeight="1">
      <c r="A7" s="626" t="s">
        <v>4263</v>
      </c>
      <c r="B7" s="638" t="s">
        <v>4303</v>
      </c>
      <c r="C7" s="639">
        <v>12</v>
      </c>
      <c r="D7" s="640" t="s">
        <v>2686</v>
      </c>
      <c r="E7" s="641"/>
      <c r="F7" s="606">
        <f t="shared" si="0"/>
        <v>0</v>
      </c>
      <c r="G7" s="642"/>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1"/>
      <c r="CB7" s="501"/>
      <c r="CC7" s="501"/>
      <c r="CD7" s="501"/>
      <c r="CE7" s="501"/>
      <c r="CF7" s="501"/>
      <c r="CG7" s="501"/>
      <c r="CH7" s="501"/>
      <c r="CI7" s="501"/>
      <c r="CJ7" s="501"/>
      <c r="CK7" s="501"/>
      <c r="CL7" s="501"/>
      <c r="CM7" s="501"/>
      <c r="CN7" s="501"/>
      <c r="CO7" s="501"/>
      <c r="CP7" s="501"/>
      <c r="CQ7" s="501"/>
      <c r="CR7" s="501"/>
      <c r="CS7" s="501"/>
      <c r="CT7" s="501"/>
      <c r="CU7" s="501"/>
      <c r="CV7" s="501"/>
      <c r="CW7" s="501"/>
      <c r="CX7" s="501"/>
      <c r="CY7" s="501"/>
      <c r="CZ7" s="501"/>
      <c r="DA7" s="501"/>
      <c r="DB7" s="501"/>
      <c r="DC7" s="501"/>
      <c r="DD7" s="501"/>
      <c r="DE7" s="501"/>
      <c r="DF7" s="501"/>
      <c r="DG7" s="501"/>
      <c r="DH7" s="501"/>
      <c r="DI7" s="501"/>
      <c r="DJ7" s="501"/>
      <c r="DK7" s="501"/>
      <c r="DL7" s="501"/>
      <c r="DM7" s="501"/>
      <c r="DN7" s="501"/>
      <c r="DO7" s="501"/>
      <c r="DP7" s="501"/>
      <c r="DQ7" s="501"/>
      <c r="DR7" s="501"/>
      <c r="DS7" s="501"/>
      <c r="DT7" s="501"/>
      <c r="DU7" s="501"/>
      <c r="DV7" s="501"/>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1"/>
      <c r="FW7" s="501"/>
      <c r="FX7" s="501"/>
      <c r="FY7" s="501"/>
      <c r="FZ7" s="501"/>
      <c r="GA7" s="501"/>
      <c r="GB7" s="501"/>
      <c r="GC7" s="501"/>
      <c r="GD7" s="501"/>
      <c r="GE7" s="501"/>
      <c r="GF7" s="501"/>
      <c r="GG7" s="501"/>
      <c r="GH7" s="501"/>
      <c r="GI7" s="501"/>
      <c r="GJ7" s="501"/>
      <c r="GK7" s="501"/>
      <c r="GL7" s="501"/>
      <c r="GM7" s="501"/>
      <c r="GN7" s="501"/>
      <c r="GO7" s="501"/>
      <c r="GP7" s="501"/>
      <c r="GQ7" s="501"/>
      <c r="GR7" s="501"/>
      <c r="GS7" s="501"/>
      <c r="GT7" s="501"/>
      <c r="GU7" s="501"/>
      <c r="GV7" s="501"/>
      <c r="GW7" s="501"/>
      <c r="GX7" s="501"/>
      <c r="GY7" s="501"/>
      <c r="GZ7" s="501"/>
      <c r="HA7" s="501"/>
      <c r="HB7" s="501"/>
      <c r="HC7" s="501"/>
      <c r="HD7" s="501"/>
      <c r="HE7" s="501"/>
      <c r="HF7" s="501"/>
      <c r="HG7" s="501"/>
      <c r="HH7" s="501"/>
      <c r="HI7" s="501"/>
      <c r="HJ7" s="501"/>
      <c r="HK7" s="501"/>
      <c r="HL7" s="501"/>
      <c r="HM7" s="501"/>
      <c r="HN7" s="501"/>
      <c r="HO7" s="501"/>
      <c r="HP7" s="501"/>
      <c r="HQ7" s="501"/>
      <c r="HR7" s="501"/>
      <c r="HS7" s="501"/>
      <c r="HT7" s="501"/>
      <c r="HU7" s="501"/>
      <c r="HV7" s="501"/>
      <c r="HW7" s="501"/>
      <c r="HX7" s="501"/>
      <c r="HY7" s="501"/>
      <c r="HZ7" s="501"/>
      <c r="IA7" s="501"/>
      <c r="IB7" s="501"/>
      <c r="IC7" s="501"/>
    </row>
    <row r="8" spans="1:237" ht="35.25" customHeight="1">
      <c r="A8" s="626" t="s">
        <v>4265</v>
      </c>
      <c r="B8" s="638" t="s">
        <v>4304</v>
      </c>
      <c r="C8" s="639">
        <v>12</v>
      </c>
      <c r="D8" s="640" t="s">
        <v>2686</v>
      </c>
      <c r="E8" s="641"/>
      <c r="F8" s="606">
        <f t="shared" si="0"/>
        <v>0</v>
      </c>
      <c r="G8" s="642"/>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501"/>
      <c r="DW8" s="501"/>
      <c r="DX8" s="501"/>
      <c r="DY8" s="501"/>
      <c r="DZ8" s="501"/>
      <c r="EA8" s="501"/>
      <c r="EB8" s="501"/>
      <c r="EC8" s="501"/>
      <c r="ED8" s="501"/>
      <c r="EE8" s="501"/>
      <c r="EF8" s="501"/>
      <c r="EG8" s="501"/>
      <c r="EH8" s="501"/>
      <c r="EI8" s="501"/>
      <c r="EJ8" s="501"/>
      <c r="EK8" s="501"/>
      <c r="EL8" s="501"/>
      <c r="EM8" s="501"/>
      <c r="EN8" s="501"/>
      <c r="EO8" s="501"/>
      <c r="EP8" s="501"/>
      <c r="EQ8" s="501"/>
      <c r="ER8" s="501"/>
      <c r="ES8" s="501"/>
      <c r="ET8" s="501"/>
      <c r="EU8" s="501"/>
      <c r="EV8" s="501"/>
      <c r="EW8" s="501"/>
      <c r="EX8" s="501"/>
      <c r="EY8" s="501"/>
      <c r="EZ8" s="501"/>
      <c r="FA8" s="501"/>
      <c r="FB8" s="501"/>
      <c r="FC8" s="501"/>
      <c r="FD8" s="501"/>
      <c r="FE8" s="501"/>
      <c r="FF8" s="501"/>
      <c r="FG8" s="501"/>
      <c r="FH8" s="501"/>
      <c r="FI8" s="501"/>
      <c r="FJ8" s="501"/>
      <c r="FK8" s="501"/>
      <c r="FL8" s="501"/>
      <c r="FM8" s="501"/>
      <c r="FN8" s="501"/>
      <c r="FO8" s="501"/>
      <c r="FP8" s="501"/>
      <c r="FQ8" s="501"/>
      <c r="FR8" s="501"/>
      <c r="FS8" s="501"/>
      <c r="FT8" s="501"/>
      <c r="FU8" s="501"/>
      <c r="FV8" s="501"/>
      <c r="FW8" s="501"/>
      <c r="FX8" s="501"/>
      <c r="FY8" s="501"/>
      <c r="FZ8" s="501"/>
      <c r="GA8" s="501"/>
      <c r="GB8" s="501"/>
      <c r="GC8" s="501"/>
      <c r="GD8" s="501"/>
      <c r="GE8" s="501"/>
      <c r="GF8" s="501"/>
      <c r="GG8" s="501"/>
      <c r="GH8" s="501"/>
      <c r="GI8" s="501"/>
      <c r="GJ8" s="501"/>
      <c r="GK8" s="501"/>
      <c r="GL8" s="501"/>
      <c r="GM8" s="501"/>
      <c r="GN8" s="501"/>
      <c r="GO8" s="501"/>
      <c r="GP8" s="501"/>
      <c r="GQ8" s="501"/>
      <c r="GR8" s="501"/>
      <c r="GS8" s="501"/>
      <c r="GT8" s="501"/>
      <c r="GU8" s="501"/>
      <c r="GV8" s="501"/>
      <c r="GW8" s="501"/>
      <c r="GX8" s="501"/>
      <c r="GY8" s="501"/>
      <c r="GZ8" s="501"/>
      <c r="HA8" s="501"/>
      <c r="HB8" s="501"/>
      <c r="HC8" s="501"/>
      <c r="HD8" s="501"/>
      <c r="HE8" s="501"/>
      <c r="HF8" s="501"/>
      <c r="HG8" s="501"/>
      <c r="HH8" s="501"/>
      <c r="HI8" s="501"/>
      <c r="HJ8" s="501"/>
      <c r="HK8" s="501"/>
      <c r="HL8" s="501"/>
      <c r="HM8" s="501"/>
      <c r="HN8" s="501"/>
      <c r="HO8" s="501"/>
      <c r="HP8" s="501"/>
      <c r="HQ8" s="501"/>
      <c r="HR8" s="501"/>
      <c r="HS8" s="501"/>
      <c r="HT8" s="501"/>
      <c r="HU8" s="501"/>
      <c r="HV8" s="501"/>
      <c r="HW8" s="501"/>
      <c r="HX8" s="501"/>
      <c r="HY8" s="501"/>
      <c r="HZ8" s="501"/>
      <c r="IA8" s="501"/>
      <c r="IB8" s="501"/>
      <c r="IC8" s="501"/>
    </row>
    <row r="9" spans="1:237" ht="163.5" customHeight="1">
      <c r="A9" s="626" t="s">
        <v>4267</v>
      </c>
      <c r="B9" s="638" t="s">
        <v>4305</v>
      </c>
      <c r="C9" s="639">
        <v>1</v>
      </c>
      <c r="D9" s="640" t="s">
        <v>2733</v>
      </c>
      <c r="E9" s="641"/>
      <c r="F9" s="606">
        <f t="shared" si="0"/>
        <v>0</v>
      </c>
      <c r="G9" s="642"/>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1"/>
      <c r="BZ9" s="501"/>
      <c r="CA9" s="501"/>
      <c r="CB9" s="501"/>
      <c r="CC9" s="501"/>
      <c r="CD9" s="501"/>
      <c r="CE9" s="501"/>
      <c r="CF9" s="501"/>
      <c r="CG9" s="501"/>
      <c r="CH9" s="501"/>
      <c r="CI9" s="501"/>
      <c r="CJ9" s="501"/>
      <c r="CK9" s="501"/>
      <c r="CL9" s="501"/>
      <c r="CM9" s="501"/>
      <c r="CN9" s="501"/>
      <c r="CO9" s="501"/>
      <c r="CP9" s="501"/>
      <c r="CQ9" s="501"/>
      <c r="CR9" s="501"/>
      <c r="CS9" s="501"/>
      <c r="CT9" s="501"/>
      <c r="CU9" s="501"/>
      <c r="CV9" s="501"/>
      <c r="CW9" s="501"/>
      <c r="CX9" s="501"/>
      <c r="CY9" s="501"/>
      <c r="CZ9" s="501"/>
      <c r="DA9" s="501"/>
      <c r="DB9" s="501"/>
      <c r="DC9" s="501"/>
      <c r="DD9" s="501"/>
      <c r="DE9" s="501"/>
      <c r="DF9" s="501"/>
      <c r="DG9" s="501"/>
      <c r="DH9" s="501"/>
      <c r="DI9" s="501"/>
      <c r="DJ9" s="501"/>
      <c r="DK9" s="501"/>
      <c r="DL9" s="501"/>
      <c r="DM9" s="501"/>
      <c r="DN9" s="501"/>
      <c r="DO9" s="501"/>
      <c r="DP9" s="501"/>
      <c r="DQ9" s="501"/>
      <c r="DR9" s="501"/>
      <c r="DS9" s="501"/>
      <c r="DT9" s="501"/>
      <c r="DU9" s="501"/>
      <c r="DV9" s="501"/>
      <c r="DW9" s="501"/>
      <c r="DX9" s="501"/>
      <c r="DY9" s="501"/>
      <c r="DZ9" s="501"/>
      <c r="EA9" s="501"/>
      <c r="EB9" s="501"/>
      <c r="EC9" s="501"/>
      <c r="ED9" s="501"/>
      <c r="EE9" s="501"/>
      <c r="EF9" s="501"/>
      <c r="EG9" s="501"/>
      <c r="EH9" s="501"/>
      <c r="EI9" s="501"/>
      <c r="EJ9" s="501"/>
      <c r="EK9" s="501"/>
      <c r="EL9" s="501"/>
      <c r="EM9" s="501"/>
      <c r="EN9" s="501"/>
      <c r="EO9" s="501"/>
      <c r="EP9" s="501"/>
      <c r="EQ9" s="501"/>
      <c r="ER9" s="501"/>
      <c r="ES9" s="501"/>
      <c r="ET9" s="501"/>
      <c r="EU9" s="501"/>
      <c r="EV9" s="501"/>
      <c r="EW9" s="501"/>
      <c r="EX9" s="501"/>
      <c r="EY9" s="501"/>
      <c r="EZ9" s="501"/>
      <c r="FA9" s="501"/>
      <c r="FB9" s="501"/>
      <c r="FC9" s="501"/>
      <c r="FD9" s="501"/>
      <c r="FE9" s="501"/>
      <c r="FF9" s="501"/>
      <c r="FG9" s="501"/>
      <c r="FH9" s="501"/>
      <c r="FI9" s="501"/>
      <c r="FJ9" s="501"/>
      <c r="FK9" s="501"/>
      <c r="FL9" s="501"/>
      <c r="FM9" s="501"/>
      <c r="FN9" s="501"/>
      <c r="FO9" s="501"/>
      <c r="FP9" s="501"/>
      <c r="FQ9" s="501"/>
      <c r="FR9" s="501"/>
      <c r="FS9" s="501"/>
      <c r="FT9" s="501"/>
      <c r="FU9" s="501"/>
      <c r="FV9" s="501"/>
      <c r="FW9" s="501"/>
      <c r="FX9" s="501"/>
      <c r="FY9" s="501"/>
      <c r="FZ9" s="501"/>
      <c r="GA9" s="501"/>
      <c r="GB9" s="501"/>
      <c r="GC9" s="501"/>
      <c r="GD9" s="501"/>
      <c r="GE9" s="501"/>
      <c r="GF9" s="501"/>
      <c r="GG9" s="501"/>
      <c r="GH9" s="501"/>
      <c r="GI9" s="501"/>
      <c r="GJ9" s="501"/>
      <c r="GK9" s="501"/>
      <c r="GL9" s="501"/>
      <c r="GM9" s="501"/>
      <c r="GN9" s="501"/>
      <c r="GO9" s="501"/>
      <c r="GP9" s="501"/>
      <c r="GQ9" s="501"/>
      <c r="GR9" s="501"/>
      <c r="GS9" s="501"/>
      <c r="GT9" s="501"/>
      <c r="GU9" s="501"/>
      <c r="GV9" s="501"/>
      <c r="GW9" s="501"/>
      <c r="GX9" s="501"/>
      <c r="GY9" s="501"/>
      <c r="GZ9" s="501"/>
      <c r="HA9" s="501"/>
      <c r="HB9" s="501"/>
      <c r="HC9" s="501"/>
      <c r="HD9" s="501"/>
      <c r="HE9" s="501"/>
      <c r="HF9" s="501"/>
      <c r="HG9" s="501"/>
      <c r="HH9" s="501"/>
      <c r="HI9" s="501"/>
      <c r="HJ9" s="501"/>
      <c r="HK9" s="501"/>
      <c r="HL9" s="501"/>
      <c r="HM9" s="501"/>
      <c r="HN9" s="501"/>
      <c r="HO9" s="501"/>
      <c r="HP9" s="501"/>
      <c r="HQ9" s="501"/>
      <c r="HR9" s="501"/>
      <c r="HS9" s="501"/>
      <c r="HT9" s="501"/>
      <c r="HU9" s="501"/>
      <c r="HV9" s="501"/>
      <c r="HW9" s="501"/>
      <c r="HX9" s="501"/>
      <c r="HY9" s="501"/>
      <c r="HZ9" s="501"/>
      <c r="IA9" s="501"/>
      <c r="IB9" s="501"/>
      <c r="IC9" s="501"/>
    </row>
    <row r="10" spans="1:237" ht="33.75" customHeight="1">
      <c r="A10" s="626" t="s">
        <v>4269</v>
      </c>
      <c r="B10" s="638" t="s">
        <v>4306</v>
      </c>
      <c r="C10" s="639">
        <v>1</v>
      </c>
      <c r="D10" s="640" t="s">
        <v>2733</v>
      </c>
      <c r="E10" s="641"/>
      <c r="F10" s="606">
        <f t="shared" si="0"/>
        <v>0</v>
      </c>
      <c r="G10" s="642"/>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1"/>
      <c r="CB10" s="501"/>
      <c r="CC10" s="501"/>
      <c r="CD10" s="501"/>
      <c r="CE10" s="501"/>
      <c r="CF10" s="501"/>
      <c r="CG10" s="501"/>
      <c r="CH10" s="501"/>
      <c r="CI10" s="501"/>
      <c r="CJ10" s="501"/>
      <c r="CK10" s="501"/>
      <c r="CL10" s="501"/>
      <c r="CM10" s="501"/>
      <c r="CN10" s="501"/>
      <c r="CO10" s="501"/>
      <c r="CP10" s="501"/>
      <c r="CQ10" s="501"/>
      <c r="CR10" s="501"/>
      <c r="CS10" s="501"/>
      <c r="CT10" s="501"/>
      <c r="CU10" s="501"/>
      <c r="CV10" s="501"/>
      <c r="CW10" s="501"/>
      <c r="CX10" s="501"/>
      <c r="CY10" s="501"/>
      <c r="CZ10" s="501"/>
      <c r="DA10" s="501"/>
      <c r="DB10" s="501"/>
      <c r="DC10" s="501"/>
      <c r="DD10" s="501"/>
      <c r="DE10" s="501"/>
      <c r="DF10" s="501"/>
      <c r="DG10" s="501"/>
      <c r="DH10" s="501"/>
      <c r="DI10" s="501"/>
      <c r="DJ10" s="501"/>
      <c r="DK10" s="501"/>
      <c r="DL10" s="501"/>
      <c r="DM10" s="501"/>
      <c r="DN10" s="501"/>
      <c r="DO10" s="501"/>
      <c r="DP10" s="501"/>
      <c r="DQ10" s="501"/>
      <c r="DR10" s="501"/>
      <c r="DS10" s="501"/>
      <c r="DT10" s="501"/>
      <c r="DU10" s="501"/>
      <c r="DV10" s="501"/>
      <c r="DW10" s="501"/>
      <c r="DX10" s="501"/>
      <c r="DY10" s="501"/>
      <c r="DZ10" s="501"/>
      <c r="EA10" s="501"/>
      <c r="EB10" s="501"/>
      <c r="EC10" s="501"/>
      <c r="ED10" s="501"/>
      <c r="EE10" s="501"/>
      <c r="EF10" s="501"/>
      <c r="EG10" s="501"/>
      <c r="EH10" s="501"/>
      <c r="EI10" s="501"/>
      <c r="EJ10" s="501"/>
      <c r="EK10" s="501"/>
      <c r="EL10" s="501"/>
      <c r="EM10" s="501"/>
      <c r="EN10" s="501"/>
      <c r="EO10" s="501"/>
      <c r="EP10" s="501"/>
      <c r="EQ10" s="501"/>
      <c r="ER10" s="501"/>
      <c r="ES10" s="501"/>
      <c r="ET10" s="501"/>
      <c r="EU10" s="501"/>
      <c r="EV10" s="501"/>
      <c r="EW10" s="501"/>
      <c r="EX10" s="501"/>
      <c r="EY10" s="501"/>
      <c r="EZ10" s="501"/>
      <c r="FA10" s="501"/>
      <c r="FB10" s="501"/>
      <c r="FC10" s="501"/>
      <c r="FD10" s="501"/>
      <c r="FE10" s="501"/>
      <c r="FF10" s="501"/>
      <c r="FG10" s="501"/>
      <c r="FH10" s="501"/>
      <c r="FI10" s="501"/>
      <c r="FJ10" s="501"/>
      <c r="FK10" s="501"/>
      <c r="FL10" s="501"/>
      <c r="FM10" s="501"/>
      <c r="FN10" s="501"/>
      <c r="FO10" s="501"/>
      <c r="FP10" s="501"/>
      <c r="FQ10" s="501"/>
      <c r="FR10" s="501"/>
      <c r="FS10" s="501"/>
      <c r="FT10" s="501"/>
      <c r="FU10" s="501"/>
      <c r="FV10" s="501"/>
      <c r="FW10" s="501"/>
      <c r="FX10" s="501"/>
      <c r="FY10" s="501"/>
      <c r="FZ10" s="501"/>
      <c r="GA10" s="501"/>
      <c r="GB10" s="501"/>
      <c r="GC10" s="501"/>
      <c r="GD10" s="501"/>
      <c r="GE10" s="501"/>
      <c r="GF10" s="501"/>
      <c r="GG10" s="501"/>
      <c r="GH10" s="501"/>
      <c r="GI10" s="501"/>
      <c r="GJ10" s="501"/>
      <c r="GK10" s="501"/>
      <c r="GL10" s="501"/>
      <c r="GM10" s="501"/>
      <c r="GN10" s="501"/>
      <c r="GO10" s="501"/>
      <c r="GP10" s="501"/>
      <c r="GQ10" s="501"/>
      <c r="GR10" s="501"/>
      <c r="GS10" s="501"/>
      <c r="GT10" s="501"/>
      <c r="GU10" s="501"/>
      <c r="GV10" s="501"/>
      <c r="GW10" s="501"/>
      <c r="GX10" s="501"/>
      <c r="GY10" s="501"/>
      <c r="GZ10" s="501"/>
      <c r="HA10" s="501"/>
      <c r="HB10" s="501"/>
      <c r="HC10" s="501"/>
      <c r="HD10" s="501"/>
      <c r="HE10" s="501"/>
      <c r="HF10" s="501"/>
      <c r="HG10" s="501"/>
      <c r="HH10" s="501"/>
      <c r="HI10" s="501"/>
      <c r="HJ10" s="501"/>
      <c r="HK10" s="501"/>
      <c r="HL10" s="501"/>
      <c r="HM10" s="501"/>
      <c r="HN10" s="501"/>
      <c r="HO10" s="501"/>
      <c r="HP10" s="501"/>
      <c r="HQ10" s="501"/>
      <c r="HR10" s="501"/>
      <c r="HS10" s="501"/>
      <c r="HT10" s="501"/>
      <c r="HU10" s="501"/>
      <c r="HV10" s="501"/>
      <c r="HW10" s="501"/>
      <c r="HX10" s="501"/>
      <c r="HY10" s="501"/>
      <c r="HZ10" s="501"/>
      <c r="IA10" s="501"/>
      <c r="IB10" s="501"/>
      <c r="IC10" s="501"/>
    </row>
    <row r="11" spans="1:237" ht="15.6">
      <c r="A11" s="626" t="s">
        <v>4271</v>
      </c>
      <c r="B11" s="638" t="s">
        <v>4307</v>
      </c>
      <c r="C11" s="639">
        <v>1</v>
      </c>
      <c r="D11" s="640" t="s">
        <v>2686</v>
      </c>
      <c r="E11" s="641"/>
      <c r="F11" s="606">
        <f t="shared" si="0"/>
        <v>0</v>
      </c>
      <c r="G11" s="642"/>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1"/>
      <c r="BW11" s="501"/>
      <c r="BX11" s="501"/>
      <c r="BY11" s="501"/>
      <c r="BZ11" s="501"/>
      <c r="CA11" s="501"/>
      <c r="CB11" s="501"/>
      <c r="CC11" s="501"/>
      <c r="CD11" s="501"/>
      <c r="CE11" s="501"/>
      <c r="CF11" s="501"/>
      <c r="CG11" s="501"/>
      <c r="CH11" s="501"/>
      <c r="CI11" s="501"/>
      <c r="CJ11" s="501"/>
      <c r="CK11" s="501"/>
      <c r="CL11" s="501"/>
      <c r="CM11" s="501"/>
      <c r="CN11" s="501"/>
      <c r="CO11" s="501"/>
      <c r="CP11" s="501"/>
      <c r="CQ11" s="501"/>
      <c r="CR11" s="501"/>
      <c r="CS11" s="501"/>
      <c r="CT11" s="501"/>
      <c r="CU11" s="501"/>
      <c r="CV11" s="501"/>
      <c r="CW11" s="501"/>
      <c r="CX11" s="501"/>
      <c r="CY11" s="501"/>
      <c r="CZ11" s="501"/>
      <c r="DA11" s="501"/>
      <c r="DB11" s="501"/>
      <c r="DC11" s="501"/>
      <c r="DD11" s="501"/>
      <c r="DE11" s="501"/>
      <c r="DF11" s="501"/>
      <c r="DG11" s="501"/>
      <c r="DH11" s="501"/>
      <c r="DI11" s="501"/>
      <c r="DJ11" s="501"/>
      <c r="DK11" s="501"/>
      <c r="DL11" s="501"/>
      <c r="DM11" s="501"/>
      <c r="DN11" s="501"/>
      <c r="DO11" s="501"/>
      <c r="DP11" s="501"/>
      <c r="DQ11" s="501"/>
      <c r="DR11" s="501"/>
      <c r="DS11" s="501"/>
      <c r="DT11" s="501"/>
      <c r="DU11" s="501"/>
      <c r="DV11" s="501"/>
      <c r="DW11" s="501"/>
      <c r="DX11" s="501"/>
      <c r="DY11" s="501"/>
      <c r="DZ11" s="501"/>
      <c r="EA11" s="501"/>
      <c r="EB11" s="501"/>
      <c r="EC11" s="501"/>
      <c r="ED11" s="501"/>
      <c r="EE11" s="501"/>
      <c r="EF11" s="501"/>
      <c r="EG11" s="501"/>
      <c r="EH11" s="501"/>
      <c r="EI11" s="501"/>
      <c r="EJ11" s="501"/>
      <c r="EK11" s="501"/>
      <c r="EL11" s="501"/>
      <c r="EM11" s="501"/>
      <c r="EN11" s="501"/>
      <c r="EO11" s="501"/>
      <c r="EP11" s="501"/>
      <c r="EQ11" s="501"/>
      <c r="ER11" s="501"/>
      <c r="ES11" s="501"/>
      <c r="ET11" s="501"/>
      <c r="EU11" s="501"/>
      <c r="EV11" s="501"/>
      <c r="EW11" s="501"/>
      <c r="EX11" s="501"/>
      <c r="EY11" s="501"/>
      <c r="EZ11" s="501"/>
      <c r="FA11" s="501"/>
      <c r="FB11" s="501"/>
      <c r="FC11" s="501"/>
      <c r="FD11" s="501"/>
      <c r="FE11" s="501"/>
      <c r="FF11" s="501"/>
      <c r="FG11" s="501"/>
      <c r="FH11" s="501"/>
      <c r="FI11" s="501"/>
      <c r="FJ11" s="501"/>
      <c r="FK11" s="501"/>
      <c r="FL11" s="501"/>
      <c r="FM11" s="501"/>
      <c r="FN11" s="501"/>
      <c r="FO11" s="501"/>
      <c r="FP11" s="501"/>
      <c r="FQ11" s="501"/>
      <c r="FR11" s="501"/>
      <c r="FS11" s="501"/>
      <c r="FT11" s="501"/>
      <c r="FU11" s="501"/>
      <c r="FV11" s="501"/>
      <c r="FW11" s="501"/>
      <c r="FX11" s="501"/>
      <c r="FY11" s="501"/>
      <c r="FZ11" s="501"/>
      <c r="GA11" s="501"/>
      <c r="GB11" s="501"/>
      <c r="GC11" s="501"/>
      <c r="GD11" s="501"/>
      <c r="GE11" s="501"/>
      <c r="GF11" s="501"/>
      <c r="GG11" s="501"/>
      <c r="GH11" s="501"/>
      <c r="GI11" s="501"/>
      <c r="GJ11" s="501"/>
      <c r="GK11" s="501"/>
      <c r="GL11" s="501"/>
      <c r="GM11" s="501"/>
      <c r="GN11" s="501"/>
      <c r="GO11" s="501"/>
      <c r="GP11" s="501"/>
      <c r="GQ11" s="501"/>
      <c r="GR11" s="501"/>
      <c r="GS11" s="501"/>
      <c r="GT11" s="501"/>
      <c r="GU11" s="501"/>
      <c r="GV11" s="501"/>
      <c r="GW11" s="501"/>
      <c r="GX11" s="501"/>
      <c r="GY11" s="501"/>
      <c r="GZ11" s="501"/>
      <c r="HA11" s="501"/>
      <c r="HB11" s="501"/>
      <c r="HC11" s="501"/>
      <c r="HD11" s="501"/>
      <c r="HE11" s="501"/>
      <c r="HF11" s="501"/>
      <c r="HG11" s="501"/>
      <c r="HH11" s="501"/>
      <c r="HI11" s="501"/>
      <c r="HJ11" s="501"/>
      <c r="HK11" s="501"/>
      <c r="HL11" s="501"/>
      <c r="HM11" s="501"/>
      <c r="HN11" s="501"/>
      <c r="HO11" s="501"/>
      <c r="HP11" s="501"/>
      <c r="HQ11" s="501"/>
      <c r="HR11" s="501"/>
      <c r="HS11" s="501"/>
      <c r="HT11" s="501"/>
      <c r="HU11" s="501"/>
      <c r="HV11" s="501"/>
      <c r="HW11" s="501"/>
      <c r="HX11" s="501"/>
      <c r="HY11" s="501"/>
      <c r="HZ11" s="501"/>
      <c r="IA11" s="501"/>
      <c r="IB11" s="501"/>
      <c r="IC11" s="501"/>
    </row>
    <row r="12" spans="1:237" ht="15.6">
      <c r="A12" s="626" t="s">
        <v>4308</v>
      </c>
      <c r="B12" s="638" t="s">
        <v>4309</v>
      </c>
      <c r="C12" s="639">
        <v>1</v>
      </c>
      <c r="D12" s="640" t="s">
        <v>2686</v>
      </c>
      <c r="E12" s="641"/>
      <c r="F12" s="606">
        <f t="shared" si="0"/>
        <v>0</v>
      </c>
      <c r="G12" s="642"/>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501"/>
      <c r="BD12" s="501"/>
      <c r="BE12" s="501"/>
      <c r="BF12" s="501"/>
      <c r="BG12" s="501"/>
      <c r="BH12" s="501"/>
      <c r="BI12" s="501"/>
      <c r="BJ12" s="501"/>
      <c r="BK12" s="501"/>
      <c r="BL12" s="501"/>
      <c r="BM12" s="501"/>
      <c r="BN12" s="501"/>
      <c r="BO12" s="501"/>
      <c r="BP12" s="501"/>
      <c r="BQ12" s="501"/>
      <c r="BR12" s="501"/>
      <c r="BS12" s="501"/>
      <c r="BT12" s="501"/>
      <c r="BU12" s="501"/>
      <c r="BV12" s="501"/>
      <c r="BW12" s="501"/>
      <c r="BX12" s="501"/>
      <c r="BY12" s="501"/>
      <c r="BZ12" s="501"/>
      <c r="CA12" s="501"/>
      <c r="CB12" s="501"/>
      <c r="CC12" s="501"/>
      <c r="CD12" s="501"/>
      <c r="CE12" s="501"/>
      <c r="CF12" s="501"/>
      <c r="CG12" s="501"/>
      <c r="CH12" s="501"/>
      <c r="CI12" s="501"/>
      <c r="CJ12" s="501"/>
      <c r="CK12" s="501"/>
      <c r="CL12" s="501"/>
      <c r="CM12" s="501"/>
      <c r="CN12" s="501"/>
      <c r="CO12" s="501"/>
      <c r="CP12" s="501"/>
      <c r="CQ12" s="501"/>
      <c r="CR12" s="501"/>
      <c r="CS12" s="501"/>
      <c r="CT12" s="501"/>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1"/>
      <c r="DV12" s="501"/>
      <c r="DW12" s="501"/>
      <c r="DX12" s="501"/>
      <c r="DY12" s="501"/>
      <c r="DZ12" s="501"/>
      <c r="EA12" s="501"/>
      <c r="EB12" s="501"/>
      <c r="EC12" s="501"/>
      <c r="ED12" s="501"/>
      <c r="EE12" s="501"/>
      <c r="EF12" s="501"/>
      <c r="EG12" s="501"/>
      <c r="EH12" s="501"/>
      <c r="EI12" s="501"/>
      <c r="EJ12" s="501"/>
      <c r="EK12" s="501"/>
      <c r="EL12" s="501"/>
      <c r="EM12" s="501"/>
      <c r="EN12" s="501"/>
      <c r="EO12" s="501"/>
      <c r="EP12" s="501"/>
      <c r="EQ12" s="501"/>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501"/>
      <c r="FQ12" s="501"/>
      <c r="FR12" s="501"/>
      <c r="FS12" s="501"/>
      <c r="FT12" s="501"/>
      <c r="FU12" s="501"/>
      <c r="FV12" s="501"/>
      <c r="FW12" s="501"/>
      <c r="FX12" s="501"/>
      <c r="FY12" s="501"/>
      <c r="FZ12" s="501"/>
      <c r="GA12" s="501"/>
      <c r="GB12" s="501"/>
      <c r="GC12" s="501"/>
      <c r="GD12" s="501"/>
      <c r="GE12" s="501"/>
      <c r="GF12" s="501"/>
      <c r="GG12" s="501"/>
      <c r="GH12" s="501"/>
      <c r="GI12" s="501"/>
      <c r="GJ12" s="501"/>
      <c r="GK12" s="501"/>
      <c r="GL12" s="501"/>
      <c r="GM12" s="501"/>
      <c r="GN12" s="501"/>
      <c r="GO12" s="501"/>
      <c r="GP12" s="501"/>
      <c r="GQ12" s="501"/>
      <c r="GR12" s="501"/>
      <c r="GS12" s="501"/>
      <c r="GT12" s="501"/>
      <c r="GU12" s="501"/>
      <c r="GV12" s="501"/>
      <c r="GW12" s="501"/>
      <c r="GX12" s="501"/>
      <c r="GY12" s="501"/>
      <c r="GZ12" s="501"/>
      <c r="HA12" s="501"/>
      <c r="HB12" s="501"/>
      <c r="HC12" s="501"/>
      <c r="HD12" s="501"/>
      <c r="HE12" s="501"/>
      <c r="HF12" s="501"/>
      <c r="HG12" s="501"/>
      <c r="HH12" s="501"/>
      <c r="HI12" s="501"/>
      <c r="HJ12" s="501"/>
      <c r="HK12" s="501"/>
      <c r="HL12" s="501"/>
      <c r="HM12" s="501"/>
      <c r="HN12" s="501"/>
      <c r="HO12" s="501"/>
      <c r="HP12" s="501"/>
      <c r="HQ12" s="501"/>
      <c r="HR12" s="501"/>
      <c r="HS12" s="501"/>
      <c r="HT12" s="501"/>
      <c r="HU12" s="501"/>
      <c r="HV12" s="501"/>
      <c r="HW12" s="501"/>
      <c r="HX12" s="501"/>
      <c r="HY12" s="501"/>
      <c r="HZ12" s="501"/>
      <c r="IA12" s="501"/>
      <c r="IB12" s="501"/>
      <c r="IC12" s="501"/>
    </row>
    <row r="13" spans="1:237" ht="101.25" customHeight="1">
      <c r="A13" s="626" t="s">
        <v>4310</v>
      </c>
      <c r="B13" s="638" t="s">
        <v>4311</v>
      </c>
      <c r="C13" s="639">
        <v>1</v>
      </c>
      <c r="D13" s="640" t="s">
        <v>2733</v>
      </c>
      <c r="E13" s="641"/>
      <c r="F13" s="606">
        <f t="shared" si="0"/>
        <v>0</v>
      </c>
      <c r="G13" s="642"/>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501"/>
      <c r="BY13" s="501"/>
      <c r="BZ13" s="501"/>
      <c r="CA13" s="501"/>
      <c r="CB13" s="501"/>
      <c r="CC13" s="501"/>
      <c r="CD13" s="501"/>
      <c r="CE13" s="501"/>
      <c r="CF13" s="501"/>
      <c r="CG13" s="501"/>
      <c r="CH13" s="501"/>
      <c r="CI13" s="501"/>
      <c r="CJ13" s="501"/>
      <c r="CK13" s="501"/>
      <c r="CL13" s="501"/>
      <c r="CM13" s="501"/>
      <c r="CN13" s="501"/>
      <c r="CO13" s="501"/>
      <c r="CP13" s="501"/>
      <c r="CQ13" s="501"/>
      <c r="CR13" s="501"/>
      <c r="CS13" s="501"/>
      <c r="CT13" s="501"/>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1"/>
      <c r="DV13" s="501"/>
      <c r="DW13" s="501"/>
      <c r="DX13" s="501"/>
      <c r="DY13" s="501"/>
      <c r="DZ13" s="501"/>
      <c r="EA13" s="501"/>
      <c r="EB13" s="501"/>
      <c r="EC13" s="501"/>
      <c r="ED13" s="501"/>
      <c r="EE13" s="501"/>
      <c r="EF13" s="501"/>
      <c r="EG13" s="501"/>
      <c r="EH13" s="501"/>
      <c r="EI13" s="501"/>
      <c r="EJ13" s="501"/>
      <c r="EK13" s="501"/>
      <c r="EL13" s="501"/>
      <c r="EM13" s="501"/>
      <c r="EN13" s="501"/>
      <c r="EO13" s="501"/>
      <c r="EP13" s="501"/>
      <c r="EQ13" s="501"/>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501"/>
      <c r="FQ13" s="501"/>
      <c r="FR13" s="501"/>
      <c r="FS13" s="501"/>
      <c r="FT13" s="501"/>
      <c r="FU13" s="501"/>
      <c r="FV13" s="501"/>
      <c r="FW13" s="501"/>
      <c r="FX13" s="501"/>
      <c r="FY13" s="501"/>
      <c r="FZ13" s="501"/>
      <c r="GA13" s="501"/>
      <c r="GB13" s="501"/>
      <c r="GC13" s="501"/>
      <c r="GD13" s="501"/>
      <c r="GE13" s="501"/>
      <c r="GF13" s="501"/>
      <c r="GG13" s="501"/>
      <c r="GH13" s="501"/>
      <c r="GI13" s="501"/>
      <c r="GJ13" s="501"/>
      <c r="GK13" s="501"/>
      <c r="GL13" s="501"/>
      <c r="GM13" s="501"/>
      <c r="GN13" s="501"/>
      <c r="GO13" s="501"/>
      <c r="GP13" s="501"/>
      <c r="GQ13" s="501"/>
      <c r="GR13" s="501"/>
      <c r="GS13" s="501"/>
      <c r="GT13" s="501"/>
      <c r="GU13" s="501"/>
      <c r="GV13" s="501"/>
      <c r="GW13" s="501"/>
      <c r="GX13" s="501"/>
      <c r="GY13" s="501"/>
      <c r="GZ13" s="501"/>
      <c r="HA13" s="501"/>
      <c r="HB13" s="501"/>
      <c r="HC13" s="501"/>
      <c r="HD13" s="501"/>
      <c r="HE13" s="501"/>
      <c r="HF13" s="501"/>
      <c r="HG13" s="501"/>
      <c r="HH13" s="501"/>
      <c r="HI13" s="501"/>
      <c r="HJ13" s="501"/>
      <c r="HK13" s="501"/>
      <c r="HL13" s="501"/>
      <c r="HM13" s="501"/>
      <c r="HN13" s="501"/>
      <c r="HO13" s="501"/>
      <c r="HP13" s="501"/>
      <c r="HQ13" s="501"/>
      <c r="HR13" s="501"/>
      <c r="HS13" s="501"/>
      <c r="HT13" s="501"/>
      <c r="HU13" s="501"/>
      <c r="HV13" s="501"/>
      <c r="HW13" s="501"/>
      <c r="HX13" s="501"/>
      <c r="HY13" s="501"/>
      <c r="HZ13" s="501"/>
      <c r="IA13" s="501"/>
      <c r="IB13" s="501"/>
      <c r="IC13" s="501"/>
    </row>
    <row r="14" spans="1:237" ht="19.5" customHeight="1">
      <c r="A14" s="626" t="s">
        <v>4312</v>
      </c>
      <c r="B14" s="638" t="s">
        <v>4313</v>
      </c>
      <c r="C14" s="639">
        <v>1</v>
      </c>
      <c r="D14" s="640" t="s">
        <v>2733</v>
      </c>
      <c r="E14" s="641"/>
      <c r="F14" s="606">
        <f t="shared" si="0"/>
        <v>0</v>
      </c>
      <c r="G14" s="642"/>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c r="CF14" s="501"/>
      <c r="CG14" s="501"/>
      <c r="CH14" s="501"/>
      <c r="CI14" s="501"/>
      <c r="CJ14" s="501"/>
      <c r="CK14" s="501"/>
      <c r="CL14" s="501"/>
      <c r="CM14" s="501"/>
      <c r="CN14" s="501"/>
      <c r="CO14" s="501"/>
      <c r="CP14" s="501"/>
      <c r="CQ14" s="501"/>
      <c r="CR14" s="501"/>
      <c r="CS14" s="501"/>
      <c r="CT14" s="501"/>
      <c r="CU14" s="501"/>
      <c r="CV14" s="501"/>
      <c r="CW14" s="501"/>
      <c r="CX14" s="501"/>
      <c r="CY14" s="501"/>
      <c r="CZ14" s="501"/>
      <c r="DA14" s="501"/>
      <c r="DB14" s="501"/>
      <c r="DC14" s="501"/>
      <c r="DD14" s="501"/>
      <c r="DE14" s="501"/>
      <c r="DF14" s="501"/>
      <c r="DG14" s="501"/>
      <c r="DH14" s="501"/>
      <c r="DI14" s="501"/>
      <c r="DJ14" s="501"/>
      <c r="DK14" s="501"/>
      <c r="DL14" s="501"/>
      <c r="DM14" s="501"/>
      <c r="DN14" s="501"/>
      <c r="DO14" s="501"/>
      <c r="DP14" s="501"/>
      <c r="DQ14" s="501"/>
      <c r="DR14" s="501"/>
      <c r="DS14" s="501"/>
      <c r="DT14" s="501"/>
      <c r="DU14" s="501"/>
      <c r="DV14" s="501"/>
      <c r="DW14" s="501"/>
      <c r="DX14" s="501"/>
      <c r="DY14" s="501"/>
      <c r="DZ14" s="501"/>
      <c r="EA14" s="501"/>
      <c r="EB14" s="501"/>
      <c r="EC14" s="501"/>
      <c r="ED14" s="501"/>
      <c r="EE14" s="501"/>
      <c r="EF14" s="501"/>
      <c r="EG14" s="501"/>
      <c r="EH14" s="501"/>
      <c r="EI14" s="501"/>
      <c r="EJ14" s="501"/>
      <c r="EK14" s="501"/>
      <c r="EL14" s="501"/>
      <c r="EM14" s="501"/>
      <c r="EN14" s="501"/>
      <c r="EO14" s="501"/>
      <c r="EP14" s="501"/>
      <c r="EQ14" s="501"/>
      <c r="ER14" s="501"/>
      <c r="ES14" s="501"/>
      <c r="ET14" s="501"/>
      <c r="EU14" s="501"/>
      <c r="EV14" s="501"/>
      <c r="EW14" s="501"/>
      <c r="EX14" s="501"/>
      <c r="EY14" s="501"/>
      <c r="EZ14" s="501"/>
      <c r="FA14" s="501"/>
      <c r="FB14" s="501"/>
      <c r="FC14" s="501"/>
      <c r="FD14" s="501"/>
      <c r="FE14" s="501"/>
      <c r="FF14" s="501"/>
      <c r="FG14" s="501"/>
      <c r="FH14" s="501"/>
      <c r="FI14" s="501"/>
      <c r="FJ14" s="501"/>
      <c r="FK14" s="501"/>
      <c r="FL14" s="501"/>
      <c r="FM14" s="501"/>
      <c r="FN14" s="501"/>
      <c r="FO14" s="501"/>
      <c r="FP14" s="501"/>
      <c r="FQ14" s="501"/>
      <c r="FR14" s="501"/>
      <c r="FS14" s="501"/>
      <c r="FT14" s="501"/>
      <c r="FU14" s="501"/>
      <c r="FV14" s="501"/>
      <c r="FW14" s="501"/>
      <c r="FX14" s="501"/>
      <c r="FY14" s="501"/>
      <c r="FZ14" s="501"/>
      <c r="GA14" s="501"/>
      <c r="GB14" s="501"/>
      <c r="GC14" s="501"/>
      <c r="GD14" s="501"/>
      <c r="GE14" s="501"/>
      <c r="GF14" s="501"/>
      <c r="GG14" s="501"/>
      <c r="GH14" s="501"/>
      <c r="GI14" s="501"/>
      <c r="GJ14" s="501"/>
      <c r="GK14" s="501"/>
      <c r="GL14" s="501"/>
      <c r="GM14" s="501"/>
      <c r="GN14" s="501"/>
      <c r="GO14" s="501"/>
      <c r="GP14" s="501"/>
      <c r="GQ14" s="501"/>
      <c r="GR14" s="501"/>
      <c r="GS14" s="501"/>
      <c r="GT14" s="501"/>
      <c r="GU14" s="501"/>
      <c r="GV14" s="501"/>
      <c r="GW14" s="501"/>
      <c r="GX14" s="501"/>
      <c r="GY14" s="501"/>
      <c r="GZ14" s="501"/>
      <c r="HA14" s="501"/>
      <c r="HB14" s="501"/>
      <c r="HC14" s="501"/>
      <c r="HD14" s="501"/>
      <c r="HE14" s="501"/>
      <c r="HF14" s="501"/>
      <c r="HG14" s="501"/>
      <c r="HH14" s="501"/>
      <c r="HI14" s="501"/>
      <c r="HJ14" s="501"/>
      <c r="HK14" s="501"/>
      <c r="HL14" s="501"/>
      <c r="HM14" s="501"/>
      <c r="HN14" s="501"/>
      <c r="HO14" s="501"/>
      <c r="HP14" s="501"/>
      <c r="HQ14" s="501"/>
      <c r="HR14" s="501"/>
      <c r="HS14" s="501"/>
      <c r="HT14" s="501"/>
      <c r="HU14" s="501"/>
      <c r="HV14" s="501"/>
      <c r="HW14" s="501"/>
      <c r="HX14" s="501"/>
      <c r="HY14" s="501"/>
      <c r="HZ14" s="501"/>
      <c r="IA14" s="501"/>
      <c r="IB14" s="501"/>
      <c r="IC14" s="501"/>
    </row>
    <row r="15" spans="1:237" ht="19.5" customHeight="1">
      <c r="A15" s="626" t="s">
        <v>4314</v>
      </c>
      <c r="B15" s="638" t="s">
        <v>4315</v>
      </c>
      <c r="C15" s="639">
        <v>1</v>
      </c>
      <c r="D15" s="640" t="s">
        <v>2733</v>
      </c>
      <c r="E15" s="641"/>
      <c r="F15" s="606">
        <f t="shared" si="0"/>
        <v>0</v>
      </c>
      <c r="G15" s="642"/>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501"/>
      <c r="BW15" s="501"/>
      <c r="BX15" s="501"/>
      <c r="BY15" s="501"/>
      <c r="BZ15" s="501"/>
      <c r="CA15" s="501"/>
      <c r="CB15" s="501"/>
      <c r="CC15" s="501"/>
      <c r="CD15" s="501"/>
      <c r="CE15" s="501"/>
      <c r="CF15" s="501"/>
      <c r="CG15" s="501"/>
      <c r="CH15" s="501"/>
      <c r="CI15" s="501"/>
      <c r="CJ15" s="501"/>
      <c r="CK15" s="501"/>
      <c r="CL15" s="501"/>
      <c r="CM15" s="501"/>
      <c r="CN15" s="501"/>
      <c r="CO15" s="501"/>
      <c r="CP15" s="501"/>
      <c r="CQ15" s="501"/>
      <c r="CR15" s="501"/>
      <c r="CS15" s="501"/>
      <c r="CT15" s="501"/>
      <c r="CU15" s="501"/>
      <c r="CV15" s="501"/>
      <c r="CW15" s="501"/>
      <c r="CX15" s="501"/>
      <c r="CY15" s="501"/>
      <c r="CZ15" s="501"/>
      <c r="DA15" s="501"/>
      <c r="DB15" s="501"/>
      <c r="DC15" s="501"/>
      <c r="DD15" s="501"/>
      <c r="DE15" s="501"/>
      <c r="DF15" s="501"/>
      <c r="DG15" s="501"/>
      <c r="DH15" s="501"/>
      <c r="DI15" s="501"/>
      <c r="DJ15" s="501"/>
      <c r="DK15" s="501"/>
      <c r="DL15" s="501"/>
      <c r="DM15" s="501"/>
      <c r="DN15" s="501"/>
      <c r="DO15" s="501"/>
      <c r="DP15" s="501"/>
      <c r="DQ15" s="501"/>
      <c r="DR15" s="501"/>
      <c r="DS15" s="501"/>
      <c r="DT15" s="501"/>
      <c r="DU15" s="501"/>
      <c r="DV15" s="501"/>
      <c r="DW15" s="501"/>
      <c r="DX15" s="501"/>
      <c r="DY15" s="501"/>
      <c r="DZ15" s="501"/>
      <c r="EA15" s="501"/>
      <c r="EB15" s="501"/>
      <c r="EC15" s="501"/>
      <c r="ED15" s="501"/>
      <c r="EE15" s="501"/>
      <c r="EF15" s="501"/>
      <c r="EG15" s="501"/>
      <c r="EH15" s="501"/>
      <c r="EI15" s="501"/>
      <c r="EJ15" s="501"/>
      <c r="EK15" s="501"/>
      <c r="EL15" s="501"/>
      <c r="EM15" s="501"/>
      <c r="EN15" s="501"/>
      <c r="EO15" s="501"/>
      <c r="EP15" s="501"/>
      <c r="EQ15" s="501"/>
      <c r="ER15" s="501"/>
      <c r="ES15" s="501"/>
      <c r="ET15" s="501"/>
      <c r="EU15" s="501"/>
      <c r="EV15" s="501"/>
      <c r="EW15" s="501"/>
      <c r="EX15" s="501"/>
      <c r="EY15" s="501"/>
      <c r="EZ15" s="501"/>
      <c r="FA15" s="501"/>
      <c r="FB15" s="501"/>
      <c r="FC15" s="501"/>
      <c r="FD15" s="501"/>
      <c r="FE15" s="501"/>
      <c r="FF15" s="501"/>
      <c r="FG15" s="501"/>
      <c r="FH15" s="501"/>
      <c r="FI15" s="501"/>
      <c r="FJ15" s="501"/>
      <c r="FK15" s="501"/>
      <c r="FL15" s="501"/>
      <c r="FM15" s="501"/>
      <c r="FN15" s="501"/>
      <c r="FO15" s="501"/>
      <c r="FP15" s="501"/>
      <c r="FQ15" s="501"/>
      <c r="FR15" s="501"/>
      <c r="FS15" s="501"/>
      <c r="FT15" s="501"/>
      <c r="FU15" s="501"/>
      <c r="FV15" s="501"/>
      <c r="FW15" s="501"/>
      <c r="FX15" s="501"/>
      <c r="FY15" s="501"/>
      <c r="FZ15" s="501"/>
      <c r="GA15" s="501"/>
      <c r="GB15" s="501"/>
      <c r="GC15" s="501"/>
      <c r="GD15" s="501"/>
      <c r="GE15" s="501"/>
      <c r="GF15" s="501"/>
      <c r="GG15" s="501"/>
      <c r="GH15" s="501"/>
      <c r="GI15" s="501"/>
      <c r="GJ15" s="501"/>
      <c r="GK15" s="501"/>
      <c r="GL15" s="501"/>
      <c r="GM15" s="501"/>
      <c r="GN15" s="501"/>
      <c r="GO15" s="501"/>
      <c r="GP15" s="501"/>
      <c r="GQ15" s="501"/>
      <c r="GR15" s="501"/>
      <c r="GS15" s="501"/>
      <c r="GT15" s="501"/>
      <c r="GU15" s="501"/>
      <c r="GV15" s="501"/>
      <c r="GW15" s="501"/>
      <c r="GX15" s="501"/>
      <c r="GY15" s="501"/>
      <c r="GZ15" s="501"/>
      <c r="HA15" s="501"/>
      <c r="HB15" s="501"/>
      <c r="HC15" s="501"/>
      <c r="HD15" s="501"/>
      <c r="HE15" s="501"/>
      <c r="HF15" s="501"/>
      <c r="HG15" s="501"/>
      <c r="HH15" s="501"/>
      <c r="HI15" s="501"/>
      <c r="HJ15" s="501"/>
      <c r="HK15" s="501"/>
      <c r="HL15" s="501"/>
      <c r="HM15" s="501"/>
      <c r="HN15" s="501"/>
      <c r="HO15" s="501"/>
      <c r="HP15" s="501"/>
      <c r="HQ15" s="501"/>
      <c r="HR15" s="501"/>
      <c r="HS15" s="501"/>
      <c r="HT15" s="501"/>
      <c r="HU15" s="501"/>
      <c r="HV15" s="501"/>
      <c r="HW15" s="501"/>
      <c r="HX15" s="501"/>
      <c r="HY15" s="501"/>
      <c r="HZ15" s="501"/>
      <c r="IA15" s="501"/>
      <c r="IB15" s="501"/>
      <c r="IC15" s="501"/>
    </row>
    <row r="16" spans="1:237" ht="30">
      <c r="A16" s="626" t="s">
        <v>4316</v>
      </c>
      <c r="B16" s="638" t="s">
        <v>4284</v>
      </c>
      <c r="C16" s="639">
        <v>1</v>
      </c>
      <c r="D16" s="640" t="s">
        <v>2733</v>
      </c>
      <c r="E16" s="641"/>
      <c r="F16" s="606">
        <f t="shared" si="0"/>
        <v>0</v>
      </c>
      <c r="G16" s="642"/>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c r="DN16" s="501"/>
      <c r="DO16" s="501"/>
      <c r="DP16" s="501"/>
      <c r="DQ16" s="501"/>
      <c r="DR16" s="501"/>
      <c r="DS16" s="501"/>
      <c r="DT16" s="501"/>
      <c r="DU16" s="501"/>
      <c r="DV16" s="501"/>
      <c r="DW16" s="501"/>
      <c r="DX16" s="501"/>
      <c r="DY16" s="501"/>
      <c r="DZ16" s="501"/>
      <c r="EA16" s="501"/>
      <c r="EB16" s="501"/>
      <c r="EC16" s="501"/>
      <c r="ED16" s="501"/>
      <c r="EE16" s="501"/>
      <c r="EF16" s="501"/>
      <c r="EG16" s="501"/>
      <c r="EH16" s="501"/>
      <c r="EI16" s="501"/>
      <c r="EJ16" s="501"/>
      <c r="EK16" s="501"/>
      <c r="EL16" s="501"/>
      <c r="EM16" s="501"/>
      <c r="EN16" s="501"/>
      <c r="EO16" s="501"/>
      <c r="EP16" s="501"/>
      <c r="EQ16" s="501"/>
      <c r="ER16" s="501"/>
      <c r="ES16" s="501"/>
      <c r="ET16" s="501"/>
      <c r="EU16" s="501"/>
      <c r="EV16" s="501"/>
      <c r="EW16" s="501"/>
      <c r="EX16" s="501"/>
      <c r="EY16" s="501"/>
      <c r="EZ16" s="501"/>
      <c r="FA16" s="501"/>
      <c r="FB16" s="501"/>
      <c r="FC16" s="501"/>
      <c r="FD16" s="501"/>
      <c r="FE16" s="501"/>
      <c r="FF16" s="501"/>
      <c r="FG16" s="501"/>
      <c r="FH16" s="501"/>
      <c r="FI16" s="501"/>
      <c r="FJ16" s="501"/>
      <c r="FK16" s="501"/>
      <c r="FL16" s="501"/>
      <c r="FM16" s="501"/>
      <c r="FN16" s="501"/>
      <c r="FO16" s="501"/>
      <c r="FP16" s="501"/>
      <c r="FQ16" s="501"/>
      <c r="FR16" s="501"/>
      <c r="FS16" s="501"/>
      <c r="FT16" s="501"/>
      <c r="FU16" s="501"/>
      <c r="FV16" s="501"/>
      <c r="FW16" s="501"/>
      <c r="FX16" s="501"/>
      <c r="FY16" s="501"/>
      <c r="FZ16" s="501"/>
      <c r="GA16" s="501"/>
      <c r="GB16" s="501"/>
      <c r="GC16" s="501"/>
      <c r="GD16" s="501"/>
      <c r="GE16" s="501"/>
      <c r="GF16" s="501"/>
      <c r="GG16" s="501"/>
      <c r="GH16" s="501"/>
      <c r="GI16" s="501"/>
      <c r="GJ16" s="501"/>
      <c r="GK16" s="501"/>
      <c r="GL16" s="501"/>
      <c r="GM16" s="501"/>
      <c r="GN16" s="501"/>
      <c r="GO16" s="501"/>
      <c r="GP16" s="501"/>
      <c r="GQ16" s="501"/>
      <c r="GR16" s="501"/>
      <c r="GS16" s="501"/>
      <c r="GT16" s="501"/>
      <c r="GU16" s="501"/>
      <c r="GV16" s="501"/>
      <c r="GW16" s="501"/>
      <c r="GX16" s="501"/>
      <c r="GY16" s="501"/>
      <c r="GZ16" s="501"/>
      <c r="HA16" s="501"/>
      <c r="HB16" s="501"/>
      <c r="HC16" s="501"/>
      <c r="HD16" s="501"/>
      <c r="HE16" s="501"/>
      <c r="HF16" s="501"/>
      <c r="HG16" s="501"/>
      <c r="HH16" s="501"/>
      <c r="HI16" s="501"/>
      <c r="HJ16" s="501"/>
      <c r="HK16" s="501"/>
      <c r="HL16" s="501"/>
      <c r="HM16" s="501"/>
      <c r="HN16" s="501"/>
      <c r="HO16" s="501"/>
      <c r="HP16" s="501"/>
      <c r="HQ16" s="501"/>
      <c r="HR16" s="501"/>
      <c r="HS16" s="501"/>
      <c r="HT16" s="501"/>
      <c r="HU16" s="501"/>
      <c r="HV16" s="501"/>
      <c r="HW16" s="501"/>
      <c r="HX16" s="501"/>
      <c r="HY16" s="501"/>
      <c r="HZ16" s="501"/>
      <c r="IA16" s="501"/>
      <c r="IB16" s="501"/>
      <c r="IC16" s="501"/>
    </row>
    <row r="17" spans="1:237" ht="18" customHeight="1">
      <c r="A17" s="626" t="s">
        <v>4317</v>
      </c>
      <c r="B17" s="638" t="s">
        <v>4285</v>
      </c>
      <c r="C17" s="639">
        <v>1</v>
      </c>
      <c r="D17" s="640" t="s">
        <v>2733</v>
      </c>
      <c r="E17" s="641"/>
      <c r="F17" s="606">
        <f t="shared" si="0"/>
        <v>0</v>
      </c>
      <c r="G17" s="642"/>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01"/>
      <c r="DT17" s="501"/>
      <c r="DU17" s="501"/>
      <c r="DV17" s="501"/>
      <c r="DW17" s="501"/>
      <c r="DX17" s="501"/>
      <c r="DY17" s="501"/>
      <c r="DZ17" s="501"/>
      <c r="EA17" s="501"/>
      <c r="EB17" s="501"/>
      <c r="EC17" s="501"/>
      <c r="ED17" s="501"/>
      <c r="EE17" s="501"/>
      <c r="EF17" s="501"/>
      <c r="EG17" s="501"/>
      <c r="EH17" s="501"/>
      <c r="EI17" s="501"/>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1"/>
      <c r="FS17" s="501"/>
      <c r="FT17" s="501"/>
      <c r="FU17" s="501"/>
      <c r="FV17" s="501"/>
      <c r="FW17" s="501"/>
      <c r="FX17" s="501"/>
      <c r="FY17" s="501"/>
      <c r="FZ17" s="501"/>
      <c r="GA17" s="501"/>
      <c r="GB17" s="501"/>
      <c r="GC17" s="501"/>
      <c r="GD17" s="501"/>
      <c r="GE17" s="501"/>
      <c r="GF17" s="501"/>
      <c r="GG17" s="501"/>
      <c r="GH17" s="501"/>
      <c r="GI17" s="501"/>
      <c r="GJ17" s="501"/>
      <c r="GK17" s="501"/>
      <c r="GL17" s="501"/>
      <c r="GM17" s="501"/>
      <c r="GN17" s="501"/>
      <c r="GO17" s="501"/>
      <c r="GP17" s="501"/>
      <c r="GQ17" s="501"/>
      <c r="GR17" s="501"/>
      <c r="GS17" s="501"/>
      <c r="GT17" s="501"/>
      <c r="GU17" s="501"/>
      <c r="GV17" s="501"/>
      <c r="GW17" s="501"/>
      <c r="GX17" s="501"/>
      <c r="GY17" s="501"/>
      <c r="GZ17" s="501"/>
      <c r="HA17" s="501"/>
      <c r="HB17" s="501"/>
      <c r="HC17" s="501"/>
      <c r="HD17" s="501"/>
      <c r="HE17" s="501"/>
      <c r="HF17" s="501"/>
      <c r="HG17" s="501"/>
      <c r="HH17" s="501"/>
      <c r="HI17" s="501"/>
      <c r="HJ17" s="501"/>
      <c r="HK17" s="501"/>
      <c r="HL17" s="501"/>
      <c r="HM17" s="501"/>
      <c r="HN17" s="501"/>
      <c r="HO17" s="501"/>
      <c r="HP17" s="501"/>
      <c r="HQ17" s="501"/>
      <c r="HR17" s="501"/>
      <c r="HS17" s="501"/>
      <c r="HT17" s="501"/>
      <c r="HU17" s="501"/>
      <c r="HV17" s="501"/>
      <c r="HW17" s="501"/>
      <c r="HX17" s="501"/>
      <c r="HY17" s="501"/>
      <c r="HZ17" s="501"/>
      <c r="IA17" s="501"/>
      <c r="IB17" s="501"/>
      <c r="IC17" s="501"/>
    </row>
    <row r="18" spans="1:237" ht="18" customHeight="1">
      <c r="A18" s="626" t="s">
        <v>4318</v>
      </c>
      <c r="B18" s="638" t="s">
        <v>4319</v>
      </c>
      <c r="C18" s="639">
        <v>1</v>
      </c>
      <c r="D18" s="640" t="s">
        <v>2733</v>
      </c>
      <c r="E18" s="641"/>
      <c r="F18" s="606">
        <f t="shared" si="0"/>
        <v>0</v>
      </c>
      <c r="G18" s="642"/>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1"/>
      <c r="CA18" s="501"/>
      <c r="CB18" s="501"/>
      <c r="CC18" s="501"/>
      <c r="CD18" s="501"/>
      <c r="CE18" s="501"/>
      <c r="CF18" s="501"/>
      <c r="CG18" s="501"/>
      <c r="CH18" s="501"/>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c r="DN18" s="501"/>
      <c r="DO18" s="501"/>
      <c r="DP18" s="501"/>
      <c r="DQ18" s="501"/>
      <c r="DR18" s="501"/>
      <c r="DS18" s="501"/>
      <c r="DT18" s="501"/>
      <c r="DU18" s="501"/>
      <c r="DV18" s="501"/>
      <c r="DW18" s="501"/>
      <c r="DX18" s="501"/>
      <c r="DY18" s="501"/>
      <c r="DZ18" s="501"/>
      <c r="EA18" s="501"/>
      <c r="EB18" s="501"/>
      <c r="EC18" s="501"/>
      <c r="ED18" s="501"/>
      <c r="EE18" s="501"/>
      <c r="EF18" s="501"/>
      <c r="EG18" s="501"/>
      <c r="EH18" s="501"/>
      <c r="EI18" s="501"/>
      <c r="EJ18" s="501"/>
      <c r="EK18" s="501"/>
      <c r="EL18" s="501"/>
      <c r="EM18" s="501"/>
      <c r="EN18" s="501"/>
      <c r="EO18" s="501"/>
      <c r="EP18" s="501"/>
      <c r="EQ18" s="501"/>
      <c r="ER18" s="501"/>
      <c r="ES18" s="501"/>
      <c r="ET18" s="501"/>
      <c r="EU18" s="501"/>
      <c r="EV18" s="501"/>
      <c r="EW18" s="501"/>
      <c r="EX18" s="501"/>
      <c r="EY18" s="501"/>
      <c r="EZ18" s="501"/>
      <c r="FA18" s="501"/>
      <c r="FB18" s="501"/>
      <c r="FC18" s="501"/>
      <c r="FD18" s="501"/>
      <c r="FE18" s="501"/>
      <c r="FF18" s="501"/>
      <c r="FG18" s="501"/>
      <c r="FH18" s="501"/>
      <c r="FI18" s="501"/>
      <c r="FJ18" s="501"/>
      <c r="FK18" s="501"/>
      <c r="FL18" s="501"/>
      <c r="FM18" s="501"/>
      <c r="FN18" s="501"/>
      <c r="FO18" s="501"/>
      <c r="FP18" s="501"/>
      <c r="FQ18" s="501"/>
      <c r="FR18" s="501"/>
      <c r="FS18" s="501"/>
      <c r="FT18" s="501"/>
      <c r="FU18" s="501"/>
      <c r="FV18" s="501"/>
      <c r="FW18" s="501"/>
      <c r="FX18" s="501"/>
      <c r="FY18" s="501"/>
      <c r="FZ18" s="501"/>
      <c r="GA18" s="501"/>
      <c r="GB18" s="501"/>
      <c r="GC18" s="501"/>
      <c r="GD18" s="501"/>
      <c r="GE18" s="501"/>
      <c r="GF18" s="501"/>
      <c r="GG18" s="501"/>
      <c r="GH18" s="501"/>
      <c r="GI18" s="501"/>
      <c r="GJ18" s="501"/>
      <c r="GK18" s="501"/>
      <c r="GL18" s="501"/>
      <c r="GM18" s="501"/>
      <c r="GN18" s="501"/>
      <c r="GO18" s="501"/>
      <c r="GP18" s="501"/>
      <c r="GQ18" s="501"/>
      <c r="GR18" s="501"/>
      <c r="GS18" s="501"/>
      <c r="GT18" s="501"/>
      <c r="GU18" s="501"/>
      <c r="GV18" s="501"/>
      <c r="GW18" s="501"/>
      <c r="GX18" s="501"/>
      <c r="GY18" s="501"/>
      <c r="GZ18" s="501"/>
      <c r="HA18" s="501"/>
      <c r="HB18" s="501"/>
      <c r="HC18" s="501"/>
      <c r="HD18" s="501"/>
      <c r="HE18" s="501"/>
      <c r="HF18" s="501"/>
      <c r="HG18" s="501"/>
      <c r="HH18" s="501"/>
      <c r="HI18" s="501"/>
      <c r="HJ18" s="501"/>
      <c r="HK18" s="501"/>
      <c r="HL18" s="501"/>
      <c r="HM18" s="501"/>
      <c r="HN18" s="501"/>
      <c r="HO18" s="501"/>
      <c r="HP18" s="501"/>
      <c r="HQ18" s="501"/>
      <c r="HR18" s="501"/>
      <c r="HS18" s="501"/>
      <c r="HT18" s="501"/>
      <c r="HU18" s="501"/>
      <c r="HV18" s="501"/>
      <c r="HW18" s="501"/>
      <c r="HX18" s="501"/>
      <c r="HY18" s="501"/>
      <c r="HZ18" s="501"/>
      <c r="IA18" s="501"/>
      <c r="IB18" s="501"/>
      <c r="IC18" s="501"/>
    </row>
    <row r="19" spans="1:237" ht="233.25" customHeight="1">
      <c r="A19" s="626" t="s">
        <v>4320</v>
      </c>
      <c r="B19" s="638" t="s">
        <v>4321</v>
      </c>
      <c r="C19" s="639">
        <v>1</v>
      </c>
      <c r="D19" s="640" t="s">
        <v>2733</v>
      </c>
      <c r="E19" s="641"/>
      <c r="F19" s="606">
        <f t="shared" si="0"/>
        <v>0</v>
      </c>
      <c r="G19" s="642"/>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1"/>
      <c r="BD19" s="501"/>
      <c r="BE19" s="501"/>
      <c r="BF19" s="501"/>
      <c r="BG19" s="501"/>
      <c r="BH19" s="501"/>
      <c r="BI19" s="501"/>
      <c r="BJ19" s="501"/>
      <c r="BK19" s="501"/>
      <c r="BL19" s="501"/>
      <c r="BM19" s="501"/>
      <c r="BN19" s="501"/>
      <c r="BO19" s="501"/>
      <c r="BP19" s="501"/>
      <c r="BQ19" s="501"/>
      <c r="BR19" s="501"/>
      <c r="BS19" s="501"/>
      <c r="BT19" s="501"/>
      <c r="BU19" s="501"/>
      <c r="BV19" s="501"/>
      <c r="BW19" s="501"/>
      <c r="BX19" s="501"/>
      <c r="BY19" s="501"/>
      <c r="BZ19" s="501"/>
      <c r="CA19" s="501"/>
      <c r="CB19" s="501"/>
      <c r="CC19" s="501"/>
      <c r="CD19" s="501"/>
      <c r="CE19" s="501"/>
      <c r="CF19" s="501"/>
      <c r="CG19" s="501"/>
      <c r="CH19" s="501"/>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c r="DN19" s="501"/>
      <c r="DO19" s="501"/>
      <c r="DP19" s="501"/>
      <c r="DQ19" s="501"/>
      <c r="DR19" s="501"/>
      <c r="DS19" s="501"/>
      <c r="DT19" s="501"/>
      <c r="DU19" s="501"/>
      <c r="DV19" s="501"/>
      <c r="DW19" s="501"/>
      <c r="DX19" s="501"/>
      <c r="DY19" s="501"/>
      <c r="DZ19" s="501"/>
      <c r="EA19" s="501"/>
      <c r="EB19" s="501"/>
      <c r="EC19" s="501"/>
      <c r="ED19" s="501"/>
      <c r="EE19" s="501"/>
      <c r="EF19" s="501"/>
      <c r="EG19" s="501"/>
      <c r="EH19" s="501"/>
      <c r="EI19" s="501"/>
      <c r="EJ19" s="501"/>
      <c r="EK19" s="501"/>
      <c r="EL19" s="501"/>
      <c r="EM19" s="501"/>
      <c r="EN19" s="501"/>
      <c r="EO19" s="501"/>
      <c r="EP19" s="501"/>
      <c r="EQ19" s="501"/>
      <c r="ER19" s="501"/>
      <c r="ES19" s="501"/>
      <c r="ET19" s="501"/>
      <c r="EU19" s="501"/>
      <c r="EV19" s="501"/>
      <c r="EW19" s="501"/>
      <c r="EX19" s="501"/>
      <c r="EY19" s="501"/>
      <c r="EZ19" s="501"/>
      <c r="FA19" s="501"/>
      <c r="FB19" s="501"/>
      <c r="FC19" s="501"/>
      <c r="FD19" s="501"/>
      <c r="FE19" s="501"/>
      <c r="FF19" s="501"/>
      <c r="FG19" s="501"/>
      <c r="FH19" s="501"/>
      <c r="FI19" s="501"/>
      <c r="FJ19" s="501"/>
      <c r="FK19" s="501"/>
      <c r="FL19" s="501"/>
      <c r="FM19" s="501"/>
      <c r="FN19" s="501"/>
      <c r="FO19" s="501"/>
      <c r="FP19" s="501"/>
      <c r="FQ19" s="501"/>
      <c r="FR19" s="501"/>
      <c r="FS19" s="501"/>
      <c r="FT19" s="501"/>
      <c r="FU19" s="501"/>
      <c r="FV19" s="501"/>
      <c r="FW19" s="501"/>
      <c r="FX19" s="501"/>
      <c r="FY19" s="501"/>
      <c r="FZ19" s="501"/>
      <c r="GA19" s="501"/>
      <c r="GB19" s="501"/>
      <c r="GC19" s="501"/>
      <c r="GD19" s="501"/>
      <c r="GE19" s="501"/>
      <c r="GF19" s="501"/>
      <c r="GG19" s="501"/>
      <c r="GH19" s="501"/>
      <c r="GI19" s="501"/>
      <c r="GJ19" s="501"/>
      <c r="GK19" s="501"/>
      <c r="GL19" s="501"/>
      <c r="GM19" s="501"/>
      <c r="GN19" s="501"/>
      <c r="GO19" s="501"/>
      <c r="GP19" s="501"/>
      <c r="GQ19" s="501"/>
      <c r="GR19" s="501"/>
      <c r="GS19" s="501"/>
      <c r="GT19" s="501"/>
      <c r="GU19" s="501"/>
      <c r="GV19" s="501"/>
      <c r="GW19" s="501"/>
      <c r="GX19" s="501"/>
      <c r="GY19" s="501"/>
      <c r="GZ19" s="501"/>
      <c r="HA19" s="501"/>
      <c r="HB19" s="501"/>
      <c r="HC19" s="501"/>
      <c r="HD19" s="501"/>
      <c r="HE19" s="501"/>
      <c r="HF19" s="501"/>
      <c r="HG19" s="501"/>
      <c r="HH19" s="501"/>
      <c r="HI19" s="501"/>
      <c r="HJ19" s="501"/>
      <c r="HK19" s="501"/>
      <c r="HL19" s="501"/>
      <c r="HM19" s="501"/>
      <c r="HN19" s="501"/>
      <c r="HO19" s="501"/>
      <c r="HP19" s="501"/>
      <c r="HQ19" s="501"/>
      <c r="HR19" s="501"/>
      <c r="HS19" s="501"/>
      <c r="HT19" s="501"/>
      <c r="HU19" s="501"/>
      <c r="HV19" s="501"/>
      <c r="HW19" s="501"/>
      <c r="HX19" s="501"/>
      <c r="HY19" s="501"/>
      <c r="HZ19" s="501"/>
      <c r="IA19" s="501"/>
      <c r="IB19" s="501"/>
      <c r="IC19" s="501"/>
    </row>
    <row r="20" spans="1:237" ht="22.5" customHeight="1">
      <c r="A20" s="592" t="s">
        <v>4322</v>
      </c>
      <c r="B20" s="592"/>
      <c r="C20" s="564"/>
      <c r="D20" s="565"/>
      <c r="E20" s="633"/>
      <c r="F20" s="634">
        <f>SUM(F5:F19)</f>
        <v>0</v>
      </c>
      <c r="G20" s="568"/>
    </row>
  </sheetData>
  <mergeCells count="1">
    <mergeCell ref="C4:D4"/>
  </mergeCells>
  <pageMargins left="0.7" right="0.7" top="0.78740157499999996" bottom="0.78740157499999996" header="0.3" footer="0.3"/>
  <pageSetup paperSize="9" scale="1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3ADB-6C92-48A7-8D12-AECFF2A12369}">
  <sheetPr>
    <pageSetUpPr fitToPage="1"/>
  </sheetPr>
  <dimension ref="A2:G20"/>
  <sheetViews>
    <sheetView view="pageBreakPreview" topLeftCell="A13" zoomScaleNormal="100" zoomScaleSheetLayoutView="100" workbookViewId="0">
      <selection activeCell="D142" sqref="D142:D150"/>
    </sheetView>
  </sheetViews>
  <sheetFormatPr defaultRowHeight="14.4"/>
  <cols>
    <col min="1" max="1" width="9" style="501" customWidth="1"/>
    <col min="2" max="2" width="85.7109375" style="501" customWidth="1"/>
    <col min="3" max="4" width="9.5703125" style="501" customWidth="1"/>
    <col min="5" max="5" width="19.42578125" style="501" customWidth="1"/>
    <col min="6" max="7" width="18.85546875" style="501" customWidth="1"/>
    <col min="8" max="253" width="9.140625" style="501"/>
    <col min="254" max="254" width="9" style="501" customWidth="1"/>
    <col min="255" max="255" width="85.7109375" style="501" customWidth="1"/>
    <col min="256" max="257" width="8.5703125" style="501" customWidth="1"/>
    <col min="258" max="258" width="17.5703125" style="501" customWidth="1"/>
    <col min="259" max="260" width="18.85546875" style="501" customWidth="1"/>
    <col min="261" max="261" width="9.140625" style="501"/>
    <col min="262" max="262" width="17.5703125" style="501" bestFit="1" customWidth="1"/>
    <col min="263" max="263" width="19.28515625" style="501" customWidth="1"/>
    <col min="264" max="509" width="9.140625" style="501"/>
    <col min="510" max="510" width="9" style="501" customWidth="1"/>
    <col min="511" max="511" width="85.7109375" style="501" customWidth="1"/>
    <col min="512" max="513" width="8.5703125" style="501" customWidth="1"/>
    <col min="514" max="514" width="17.5703125" style="501" customWidth="1"/>
    <col min="515" max="516" width="18.85546875" style="501" customWidth="1"/>
    <col min="517" max="517" width="9.140625" style="501"/>
    <col min="518" max="518" width="17.5703125" style="501" bestFit="1" customWidth="1"/>
    <col min="519" max="519" width="19.28515625" style="501" customWidth="1"/>
    <col min="520" max="765" width="9.140625" style="501"/>
    <col min="766" max="766" width="9" style="501" customWidth="1"/>
    <col min="767" max="767" width="85.7109375" style="501" customWidth="1"/>
    <col min="768" max="769" width="8.5703125" style="501" customWidth="1"/>
    <col min="770" max="770" width="17.5703125" style="501" customWidth="1"/>
    <col min="771" max="772" width="18.85546875" style="501" customWidth="1"/>
    <col min="773" max="773" width="9.140625" style="501"/>
    <col min="774" max="774" width="17.5703125" style="501" bestFit="1" customWidth="1"/>
    <col min="775" max="775" width="19.28515625" style="501" customWidth="1"/>
    <col min="776" max="1021" width="9.140625" style="501"/>
    <col min="1022" max="1022" width="9" style="501" customWidth="1"/>
    <col min="1023" max="1023" width="85.7109375" style="501" customWidth="1"/>
    <col min="1024" max="1025" width="8.5703125" style="501" customWidth="1"/>
    <col min="1026" max="1026" width="17.5703125" style="501" customWidth="1"/>
    <col min="1027" max="1028" width="18.85546875" style="501" customWidth="1"/>
    <col min="1029" max="1029" width="9.140625" style="501"/>
    <col min="1030" max="1030" width="17.5703125" style="501" bestFit="1" customWidth="1"/>
    <col min="1031" max="1031" width="19.28515625" style="501" customWidth="1"/>
    <col min="1032" max="1277" width="9.140625" style="501"/>
    <col min="1278" max="1278" width="9" style="501" customWidth="1"/>
    <col min="1279" max="1279" width="85.7109375" style="501" customWidth="1"/>
    <col min="1280" max="1281" width="8.5703125" style="501" customWidth="1"/>
    <col min="1282" max="1282" width="17.5703125" style="501" customWidth="1"/>
    <col min="1283" max="1284" width="18.85546875" style="501" customWidth="1"/>
    <col min="1285" max="1285" width="9.140625" style="501"/>
    <col min="1286" max="1286" width="17.5703125" style="501" bestFit="1" customWidth="1"/>
    <col min="1287" max="1287" width="19.28515625" style="501" customWidth="1"/>
    <col min="1288" max="1533" width="9.140625" style="501"/>
    <col min="1534" max="1534" width="9" style="501" customWidth="1"/>
    <col min="1535" max="1535" width="85.7109375" style="501" customWidth="1"/>
    <col min="1536" max="1537" width="8.5703125" style="501" customWidth="1"/>
    <col min="1538" max="1538" width="17.5703125" style="501" customWidth="1"/>
    <col min="1539" max="1540" width="18.85546875" style="501" customWidth="1"/>
    <col min="1541" max="1541" width="9.140625" style="501"/>
    <col min="1542" max="1542" width="17.5703125" style="501" bestFit="1" customWidth="1"/>
    <col min="1543" max="1543" width="19.28515625" style="501" customWidth="1"/>
    <col min="1544" max="1789" width="9.140625" style="501"/>
    <col min="1790" max="1790" width="9" style="501" customWidth="1"/>
    <col min="1791" max="1791" width="85.7109375" style="501" customWidth="1"/>
    <col min="1792" max="1793" width="8.5703125" style="501" customWidth="1"/>
    <col min="1794" max="1794" width="17.5703125" style="501" customWidth="1"/>
    <col min="1795" max="1796" width="18.85546875" style="501" customWidth="1"/>
    <col min="1797" max="1797" width="9.140625" style="501"/>
    <col min="1798" max="1798" width="17.5703125" style="501" bestFit="1" customWidth="1"/>
    <col min="1799" max="1799" width="19.28515625" style="501" customWidth="1"/>
    <col min="1800" max="2045" width="9.140625" style="501"/>
    <col min="2046" max="2046" width="9" style="501" customWidth="1"/>
    <col min="2047" max="2047" width="85.7109375" style="501" customWidth="1"/>
    <col min="2048" max="2049" width="8.5703125" style="501" customWidth="1"/>
    <col min="2050" max="2050" width="17.5703125" style="501" customWidth="1"/>
    <col min="2051" max="2052" width="18.85546875" style="501" customWidth="1"/>
    <col min="2053" max="2053" width="9.140625" style="501"/>
    <col min="2054" max="2054" width="17.5703125" style="501" bestFit="1" customWidth="1"/>
    <col min="2055" max="2055" width="19.28515625" style="501" customWidth="1"/>
    <col min="2056" max="2301" width="9.140625" style="501"/>
    <col min="2302" max="2302" width="9" style="501" customWidth="1"/>
    <col min="2303" max="2303" width="85.7109375" style="501" customWidth="1"/>
    <col min="2304" max="2305" width="8.5703125" style="501" customWidth="1"/>
    <col min="2306" max="2306" width="17.5703125" style="501" customWidth="1"/>
    <col min="2307" max="2308" width="18.85546875" style="501" customWidth="1"/>
    <col min="2309" max="2309" width="9.140625" style="501"/>
    <col min="2310" max="2310" width="17.5703125" style="501" bestFit="1" customWidth="1"/>
    <col min="2311" max="2311" width="19.28515625" style="501" customWidth="1"/>
    <col min="2312" max="2557" width="9.140625" style="501"/>
    <col min="2558" max="2558" width="9" style="501" customWidth="1"/>
    <col min="2559" max="2559" width="85.7109375" style="501" customWidth="1"/>
    <col min="2560" max="2561" width="8.5703125" style="501" customWidth="1"/>
    <col min="2562" max="2562" width="17.5703125" style="501" customWidth="1"/>
    <col min="2563" max="2564" width="18.85546875" style="501" customWidth="1"/>
    <col min="2565" max="2565" width="9.140625" style="501"/>
    <col min="2566" max="2566" width="17.5703125" style="501" bestFit="1" customWidth="1"/>
    <col min="2567" max="2567" width="19.28515625" style="501" customWidth="1"/>
    <col min="2568" max="2813" width="9.140625" style="501"/>
    <col min="2814" max="2814" width="9" style="501" customWidth="1"/>
    <col min="2815" max="2815" width="85.7109375" style="501" customWidth="1"/>
    <col min="2816" max="2817" width="8.5703125" style="501" customWidth="1"/>
    <col min="2818" max="2818" width="17.5703125" style="501" customWidth="1"/>
    <col min="2819" max="2820" width="18.85546875" style="501" customWidth="1"/>
    <col min="2821" max="2821" width="9.140625" style="501"/>
    <col min="2822" max="2822" width="17.5703125" style="501" bestFit="1" customWidth="1"/>
    <col min="2823" max="2823" width="19.28515625" style="501" customWidth="1"/>
    <col min="2824" max="3069" width="9.140625" style="501"/>
    <col min="3070" max="3070" width="9" style="501" customWidth="1"/>
    <col min="3071" max="3071" width="85.7109375" style="501" customWidth="1"/>
    <col min="3072" max="3073" width="8.5703125" style="501" customWidth="1"/>
    <col min="3074" max="3074" width="17.5703125" style="501" customWidth="1"/>
    <col min="3075" max="3076" width="18.85546875" style="501" customWidth="1"/>
    <col min="3077" max="3077" width="9.140625" style="501"/>
    <col min="3078" max="3078" width="17.5703125" style="501" bestFit="1" customWidth="1"/>
    <col min="3079" max="3079" width="19.28515625" style="501" customWidth="1"/>
    <col min="3080" max="3325" width="9.140625" style="501"/>
    <col min="3326" max="3326" width="9" style="501" customWidth="1"/>
    <col min="3327" max="3327" width="85.7109375" style="501" customWidth="1"/>
    <col min="3328" max="3329" width="8.5703125" style="501" customWidth="1"/>
    <col min="3330" max="3330" width="17.5703125" style="501" customWidth="1"/>
    <col min="3331" max="3332" width="18.85546875" style="501" customWidth="1"/>
    <col min="3333" max="3333" width="9.140625" style="501"/>
    <col min="3334" max="3334" width="17.5703125" style="501" bestFit="1" customWidth="1"/>
    <col min="3335" max="3335" width="19.28515625" style="501" customWidth="1"/>
    <col min="3336" max="3581" width="9.140625" style="501"/>
    <col min="3582" max="3582" width="9" style="501" customWidth="1"/>
    <col min="3583" max="3583" width="85.7109375" style="501" customWidth="1"/>
    <col min="3584" max="3585" width="8.5703125" style="501" customWidth="1"/>
    <col min="3586" max="3586" width="17.5703125" style="501" customWidth="1"/>
    <col min="3587" max="3588" width="18.85546875" style="501" customWidth="1"/>
    <col min="3589" max="3589" width="9.140625" style="501"/>
    <col min="3590" max="3590" width="17.5703125" style="501" bestFit="1" customWidth="1"/>
    <col min="3591" max="3591" width="19.28515625" style="501" customWidth="1"/>
    <col min="3592" max="3837" width="9.140625" style="501"/>
    <col min="3838" max="3838" width="9" style="501" customWidth="1"/>
    <col min="3839" max="3839" width="85.7109375" style="501" customWidth="1"/>
    <col min="3840" max="3841" width="8.5703125" style="501" customWidth="1"/>
    <col min="3842" max="3842" width="17.5703125" style="501" customWidth="1"/>
    <col min="3843" max="3844" width="18.85546875" style="501" customWidth="1"/>
    <col min="3845" max="3845" width="9.140625" style="501"/>
    <col min="3846" max="3846" width="17.5703125" style="501" bestFit="1" customWidth="1"/>
    <col min="3847" max="3847" width="19.28515625" style="501" customWidth="1"/>
    <col min="3848" max="4093" width="9.140625" style="501"/>
    <col min="4094" max="4094" width="9" style="501" customWidth="1"/>
    <col min="4095" max="4095" width="85.7109375" style="501" customWidth="1"/>
    <col min="4096" max="4097" width="8.5703125" style="501" customWidth="1"/>
    <col min="4098" max="4098" width="17.5703125" style="501" customWidth="1"/>
    <col min="4099" max="4100" width="18.85546875" style="501" customWidth="1"/>
    <col min="4101" max="4101" width="9.140625" style="501"/>
    <col min="4102" max="4102" width="17.5703125" style="501" bestFit="1" customWidth="1"/>
    <col min="4103" max="4103" width="19.28515625" style="501" customWidth="1"/>
    <col min="4104" max="4349" width="9.140625" style="501"/>
    <col min="4350" max="4350" width="9" style="501" customWidth="1"/>
    <col min="4351" max="4351" width="85.7109375" style="501" customWidth="1"/>
    <col min="4352" max="4353" width="8.5703125" style="501" customWidth="1"/>
    <col min="4354" max="4354" width="17.5703125" style="501" customWidth="1"/>
    <col min="4355" max="4356" width="18.85546875" style="501" customWidth="1"/>
    <col min="4357" max="4357" width="9.140625" style="501"/>
    <col min="4358" max="4358" width="17.5703125" style="501" bestFit="1" customWidth="1"/>
    <col min="4359" max="4359" width="19.28515625" style="501" customWidth="1"/>
    <col min="4360" max="4605" width="9.140625" style="501"/>
    <col min="4606" max="4606" width="9" style="501" customWidth="1"/>
    <col min="4607" max="4607" width="85.7109375" style="501" customWidth="1"/>
    <col min="4608" max="4609" width="8.5703125" style="501" customWidth="1"/>
    <col min="4610" max="4610" width="17.5703125" style="501" customWidth="1"/>
    <col min="4611" max="4612" width="18.85546875" style="501" customWidth="1"/>
    <col min="4613" max="4613" width="9.140625" style="501"/>
    <col min="4614" max="4614" width="17.5703125" style="501" bestFit="1" customWidth="1"/>
    <col min="4615" max="4615" width="19.28515625" style="501" customWidth="1"/>
    <col min="4616" max="4861" width="9.140625" style="501"/>
    <col min="4862" max="4862" width="9" style="501" customWidth="1"/>
    <col min="4863" max="4863" width="85.7109375" style="501" customWidth="1"/>
    <col min="4864" max="4865" width="8.5703125" style="501" customWidth="1"/>
    <col min="4866" max="4866" width="17.5703125" style="501" customWidth="1"/>
    <col min="4867" max="4868" width="18.85546875" style="501" customWidth="1"/>
    <col min="4869" max="4869" width="9.140625" style="501"/>
    <col min="4870" max="4870" width="17.5703125" style="501" bestFit="1" customWidth="1"/>
    <col min="4871" max="4871" width="19.28515625" style="501" customWidth="1"/>
    <col min="4872" max="5117" width="9.140625" style="501"/>
    <col min="5118" max="5118" width="9" style="501" customWidth="1"/>
    <col min="5119" max="5119" width="85.7109375" style="501" customWidth="1"/>
    <col min="5120" max="5121" width="8.5703125" style="501" customWidth="1"/>
    <col min="5122" max="5122" width="17.5703125" style="501" customWidth="1"/>
    <col min="5123" max="5124" width="18.85546875" style="501" customWidth="1"/>
    <col min="5125" max="5125" width="9.140625" style="501"/>
    <col min="5126" max="5126" width="17.5703125" style="501" bestFit="1" customWidth="1"/>
    <col min="5127" max="5127" width="19.28515625" style="501" customWidth="1"/>
    <col min="5128" max="5373" width="9.140625" style="501"/>
    <col min="5374" max="5374" width="9" style="501" customWidth="1"/>
    <col min="5375" max="5375" width="85.7109375" style="501" customWidth="1"/>
    <col min="5376" max="5377" width="8.5703125" style="501" customWidth="1"/>
    <col min="5378" max="5378" width="17.5703125" style="501" customWidth="1"/>
    <col min="5379" max="5380" width="18.85546875" style="501" customWidth="1"/>
    <col min="5381" max="5381" width="9.140625" style="501"/>
    <col min="5382" max="5382" width="17.5703125" style="501" bestFit="1" customWidth="1"/>
    <col min="5383" max="5383" width="19.28515625" style="501" customWidth="1"/>
    <col min="5384" max="5629" width="9.140625" style="501"/>
    <col min="5630" max="5630" width="9" style="501" customWidth="1"/>
    <col min="5631" max="5631" width="85.7109375" style="501" customWidth="1"/>
    <col min="5632" max="5633" width="8.5703125" style="501" customWidth="1"/>
    <col min="5634" max="5634" width="17.5703125" style="501" customWidth="1"/>
    <col min="5635" max="5636" width="18.85546875" style="501" customWidth="1"/>
    <col min="5637" max="5637" width="9.140625" style="501"/>
    <col min="5638" max="5638" width="17.5703125" style="501" bestFit="1" customWidth="1"/>
    <col min="5639" max="5639" width="19.28515625" style="501" customWidth="1"/>
    <col min="5640" max="5885" width="9.140625" style="501"/>
    <col min="5886" max="5886" width="9" style="501" customWidth="1"/>
    <col min="5887" max="5887" width="85.7109375" style="501" customWidth="1"/>
    <col min="5888" max="5889" width="8.5703125" style="501" customWidth="1"/>
    <col min="5890" max="5890" width="17.5703125" style="501" customWidth="1"/>
    <col min="5891" max="5892" width="18.85546875" style="501" customWidth="1"/>
    <col min="5893" max="5893" width="9.140625" style="501"/>
    <col min="5894" max="5894" width="17.5703125" style="501" bestFit="1" customWidth="1"/>
    <col min="5895" max="5895" width="19.28515625" style="501" customWidth="1"/>
    <col min="5896" max="6141" width="9.140625" style="501"/>
    <col min="6142" max="6142" width="9" style="501" customWidth="1"/>
    <col min="6143" max="6143" width="85.7109375" style="501" customWidth="1"/>
    <col min="6144" max="6145" width="8.5703125" style="501" customWidth="1"/>
    <col min="6146" max="6146" width="17.5703125" style="501" customWidth="1"/>
    <col min="6147" max="6148" width="18.85546875" style="501" customWidth="1"/>
    <col min="6149" max="6149" width="9.140625" style="501"/>
    <col min="6150" max="6150" width="17.5703125" style="501" bestFit="1" customWidth="1"/>
    <col min="6151" max="6151" width="19.28515625" style="501" customWidth="1"/>
    <col min="6152" max="6397" width="9.140625" style="501"/>
    <col min="6398" max="6398" width="9" style="501" customWidth="1"/>
    <col min="6399" max="6399" width="85.7109375" style="501" customWidth="1"/>
    <col min="6400" max="6401" width="8.5703125" style="501" customWidth="1"/>
    <col min="6402" max="6402" width="17.5703125" style="501" customWidth="1"/>
    <col min="6403" max="6404" width="18.85546875" style="501" customWidth="1"/>
    <col min="6405" max="6405" width="9.140625" style="501"/>
    <col min="6406" max="6406" width="17.5703125" style="501" bestFit="1" customWidth="1"/>
    <col min="6407" max="6407" width="19.28515625" style="501" customWidth="1"/>
    <col min="6408" max="6653" width="9.140625" style="501"/>
    <col min="6654" max="6654" width="9" style="501" customWidth="1"/>
    <col min="6655" max="6655" width="85.7109375" style="501" customWidth="1"/>
    <col min="6656" max="6657" width="8.5703125" style="501" customWidth="1"/>
    <col min="6658" max="6658" width="17.5703125" style="501" customWidth="1"/>
    <col min="6659" max="6660" width="18.85546875" style="501" customWidth="1"/>
    <col min="6661" max="6661" width="9.140625" style="501"/>
    <col min="6662" max="6662" width="17.5703125" style="501" bestFit="1" customWidth="1"/>
    <col min="6663" max="6663" width="19.28515625" style="501" customWidth="1"/>
    <col min="6664" max="6909" width="9.140625" style="501"/>
    <col min="6910" max="6910" width="9" style="501" customWidth="1"/>
    <col min="6911" max="6911" width="85.7109375" style="501" customWidth="1"/>
    <col min="6912" max="6913" width="8.5703125" style="501" customWidth="1"/>
    <col min="6914" max="6914" width="17.5703125" style="501" customWidth="1"/>
    <col min="6915" max="6916" width="18.85546875" style="501" customWidth="1"/>
    <col min="6917" max="6917" width="9.140625" style="501"/>
    <col min="6918" max="6918" width="17.5703125" style="501" bestFit="1" customWidth="1"/>
    <col min="6919" max="6919" width="19.28515625" style="501" customWidth="1"/>
    <col min="6920" max="7165" width="9.140625" style="501"/>
    <col min="7166" max="7166" width="9" style="501" customWidth="1"/>
    <col min="7167" max="7167" width="85.7109375" style="501" customWidth="1"/>
    <col min="7168" max="7169" width="8.5703125" style="501" customWidth="1"/>
    <col min="7170" max="7170" width="17.5703125" style="501" customWidth="1"/>
    <col min="7171" max="7172" width="18.85546875" style="501" customWidth="1"/>
    <col min="7173" max="7173" width="9.140625" style="501"/>
    <col min="7174" max="7174" width="17.5703125" style="501" bestFit="1" customWidth="1"/>
    <col min="7175" max="7175" width="19.28515625" style="501" customWidth="1"/>
    <col min="7176" max="7421" width="9.140625" style="501"/>
    <col min="7422" max="7422" width="9" style="501" customWidth="1"/>
    <col min="7423" max="7423" width="85.7109375" style="501" customWidth="1"/>
    <col min="7424" max="7425" width="8.5703125" style="501" customWidth="1"/>
    <col min="7426" max="7426" width="17.5703125" style="501" customWidth="1"/>
    <col min="7427" max="7428" width="18.85546875" style="501" customWidth="1"/>
    <col min="7429" max="7429" width="9.140625" style="501"/>
    <col min="7430" max="7430" width="17.5703125" style="501" bestFit="1" customWidth="1"/>
    <col min="7431" max="7431" width="19.28515625" style="501" customWidth="1"/>
    <col min="7432" max="7677" width="9.140625" style="501"/>
    <col min="7678" max="7678" width="9" style="501" customWidth="1"/>
    <col min="7679" max="7679" width="85.7109375" style="501" customWidth="1"/>
    <col min="7680" max="7681" width="8.5703125" style="501" customWidth="1"/>
    <col min="7682" max="7682" width="17.5703125" style="501" customWidth="1"/>
    <col min="7683" max="7684" width="18.85546875" style="501" customWidth="1"/>
    <col min="7685" max="7685" width="9.140625" style="501"/>
    <col min="7686" max="7686" width="17.5703125" style="501" bestFit="1" customWidth="1"/>
    <col min="7687" max="7687" width="19.28515625" style="501" customWidth="1"/>
    <col min="7688" max="7933" width="9.140625" style="501"/>
    <col min="7934" max="7934" width="9" style="501" customWidth="1"/>
    <col min="7935" max="7935" width="85.7109375" style="501" customWidth="1"/>
    <col min="7936" max="7937" width="8.5703125" style="501" customWidth="1"/>
    <col min="7938" max="7938" width="17.5703125" style="501" customWidth="1"/>
    <col min="7939" max="7940" width="18.85546875" style="501" customWidth="1"/>
    <col min="7941" max="7941" width="9.140625" style="501"/>
    <col min="7942" max="7942" width="17.5703125" style="501" bestFit="1" customWidth="1"/>
    <col min="7943" max="7943" width="19.28515625" style="501" customWidth="1"/>
    <col min="7944" max="8189" width="9.140625" style="501"/>
    <col min="8190" max="8190" width="9" style="501" customWidth="1"/>
    <col min="8191" max="8191" width="85.7109375" style="501" customWidth="1"/>
    <col min="8192" max="8193" width="8.5703125" style="501" customWidth="1"/>
    <col min="8194" max="8194" width="17.5703125" style="501" customWidth="1"/>
    <col min="8195" max="8196" width="18.85546875" style="501" customWidth="1"/>
    <col min="8197" max="8197" width="9.140625" style="501"/>
    <col min="8198" max="8198" width="17.5703125" style="501" bestFit="1" customWidth="1"/>
    <col min="8199" max="8199" width="19.28515625" style="501" customWidth="1"/>
    <col min="8200" max="8445" width="9.140625" style="501"/>
    <col min="8446" max="8446" width="9" style="501" customWidth="1"/>
    <col min="8447" max="8447" width="85.7109375" style="501" customWidth="1"/>
    <col min="8448" max="8449" width="8.5703125" style="501" customWidth="1"/>
    <col min="8450" max="8450" width="17.5703125" style="501" customWidth="1"/>
    <col min="8451" max="8452" width="18.85546875" style="501" customWidth="1"/>
    <col min="8453" max="8453" width="9.140625" style="501"/>
    <col min="8454" max="8454" width="17.5703125" style="501" bestFit="1" customWidth="1"/>
    <col min="8455" max="8455" width="19.28515625" style="501" customWidth="1"/>
    <col min="8456" max="8701" width="9.140625" style="501"/>
    <col min="8702" max="8702" width="9" style="501" customWidth="1"/>
    <col min="8703" max="8703" width="85.7109375" style="501" customWidth="1"/>
    <col min="8704" max="8705" width="8.5703125" style="501" customWidth="1"/>
    <col min="8706" max="8706" width="17.5703125" style="501" customWidth="1"/>
    <col min="8707" max="8708" width="18.85546875" style="501" customWidth="1"/>
    <col min="8709" max="8709" width="9.140625" style="501"/>
    <col min="8710" max="8710" width="17.5703125" style="501" bestFit="1" customWidth="1"/>
    <col min="8711" max="8711" width="19.28515625" style="501" customWidth="1"/>
    <col min="8712" max="8957" width="9.140625" style="501"/>
    <col min="8958" max="8958" width="9" style="501" customWidth="1"/>
    <col min="8959" max="8959" width="85.7109375" style="501" customWidth="1"/>
    <col min="8960" max="8961" width="8.5703125" style="501" customWidth="1"/>
    <col min="8962" max="8962" width="17.5703125" style="501" customWidth="1"/>
    <col min="8963" max="8964" width="18.85546875" style="501" customWidth="1"/>
    <col min="8965" max="8965" width="9.140625" style="501"/>
    <col min="8966" max="8966" width="17.5703125" style="501" bestFit="1" customWidth="1"/>
    <col min="8967" max="8967" width="19.28515625" style="501" customWidth="1"/>
    <col min="8968" max="9213" width="9.140625" style="501"/>
    <col min="9214" max="9214" width="9" style="501" customWidth="1"/>
    <col min="9215" max="9215" width="85.7109375" style="501" customWidth="1"/>
    <col min="9216" max="9217" width="8.5703125" style="501" customWidth="1"/>
    <col min="9218" max="9218" width="17.5703125" style="501" customWidth="1"/>
    <col min="9219" max="9220" width="18.85546875" style="501" customWidth="1"/>
    <col min="9221" max="9221" width="9.140625" style="501"/>
    <col min="9222" max="9222" width="17.5703125" style="501" bestFit="1" customWidth="1"/>
    <col min="9223" max="9223" width="19.28515625" style="501" customWidth="1"/>
    <col min="9224" max="9469" width="9.140625" style="501"/>
    <col min="9470" max="9470" width="9" style="501" customWidth="1"/>
    <col min="9471" max="9471" width="85.7109375" style="501" customWidth="1"/>
    <col min="9472" max="9473" width="8.5703125" style="501" customWidth="1"/>
    <col min="9474" max="9474" width="17.5703125" style="501" customWidth="1"/>
    <col min="9475" max="9476" width="18.85546875" style="501" customWidth="1"/>
    <col min="9477" max="9477" width="9.140625" style="501"/>
    <col min="9478" max="9478" width="17.5703125" style="501" bestFit="1" customWidth="1"/>
    <col min="9479" max="9479" width="19.28515625" style="501" customWidth="1"/>
    <col min="9480" max="9725" width="9.140625" style="501"/>
    <col min="9726" max="9726" width="9" style="501" customWidth="1"/>
    <col min="9727" max="9727" width="85.7109375" style="501" customWidth="1"/>
    <col min="9728" max="9729" width="8.5703125" style="501" customWidth="1"/>
    <col min="9730" max="9730" width="17.5703125" style="501" customWidth="1"/>
    <col min="9731" max="9732" width="18.85546875" style="501" customWidth="1"/>
    <col min="9733" max="9733" width="9.140625" style="501"/>
    <col min="9734" max="9734" width="17.5703125" style="501" bestFit="1" customWidth="1"/>
    <col min="9735" max="9735" width="19.28515625" style="501" customWidth="1"/>
    <col min="9736" max="9981" width="9.140625" style="501"/>
    <col min="9982" max="9982" width="9" style="501" customWidth="1"/>
    <col min="9983" max="9983" width="85.7109375" style="501" customWidth="1"/>
    <col min="9984" max="9985" width="8.5703125" style="501" customWidth="1"/>
    <col min="9986" max="9986" width="17.5703125" style="501" customWidth="1"/>
    <col min="9987" max="9988" width="18.85546875" style="501" customWidth="1"/>
    <col min="9989" max="9989" width="9.140625" style="501"/>
    <col min="9990" max="9990" width="17.5703125" style="501" bestFit="1" customWidth="1"/>
    <col min="9991" max="9991" width="19.28515625" style="501" customWidth="1"/>
    <col min="9992" max="10237" width="9.140625" style="501"/>
    <col min="10238" max="10238" width="9" style="501" customWidth="1"/>
    <col min="10239" max="10239" width="85.7109375" style="501" customWidth="1"/>
    <col min="10240" max="10241" width="8.5703125" style="501" customWidth="1"/>
    <col min="10242" max="10242" width="17.5703125" style="501" customWidth="1"/>
    <col min="10243" max="10244" width="18.85546875" style="501" customWidth="1"/>
    <col min="10245" max="10245" width="9.140625" style="501"/>
    <col min="10246" max="10246" width="17.5703125" style="501" bestFit="1" customWidth="1"/>
    <col min="10247" max="10247" width="19.28515625" style="501" customWidth="1"/>
    <col min="10248" max="10493" width="9.140625" style="501"/>
    <col min="10494" max="10494" width="9" style="501" customWidth="1"/>
    <col min="10495" max="10495" width="85.7109375" style="501" customWidth="1"/>
    <col min="10496" max="10497" width="8.5703125" style="501" customWidth="1"/>
    <col min="10498" max="10498" width="17.5703125" style="501" customWidth="1"/>
    <col min="10499" max="10500" width="18.85546875" style="501" customWidth="1"/>
    <col min="10501" max="10501" width="9.140625" style="501"/>
    <col min="10502" max="10502" width="17.5703125" style="501" bestFit="1" customWidth="1"/>
    <col min="10503" max="10503" width="19.28515625" style="501" customWidth="1"/>
    <col min="10504" max="10749" width="9.140625" style="501"/>
    <col min="10750" max="10750" width="9" style="501" customWidth="1"/>
    <col min="10751" max="10751" width="85.7109375" style="501" customWidth="1"/>
    <col min="10752" max="10753" width="8.5703125" style="501" customWidth="1"/>
    <col min="10754" max="10754" width="17.5703125" style="501" customWidth="1"/>
    <col min="10755" max="10756" width="18.85546875" style="501" customWidth="1"/>
    <col min="10757" max="10757" width="9.140625" style="501"/>
    <col min="10758" max="10758" width="17.5703125" style="501" bestFit="1" customWidth="1"/>
    <col min="10759" max="10759" width="19.28515625" style="501" customWidth="1"/>
    <col min="10760" max="11005" width="9.140625" style="501"/>
    <col min="11006" max="11006" width="9" style="501" customWidth="1"/>
    <col min="11007" max="11007" width="85.7109375" style="501" customWidth="1"/>
    <col min="11008" max="11009" width="8.5703125" style="501" customWidth="1"/>
    <col min="11010" max="11010" width="17.5703125" style="501" customWidth="1"/>
    <col min="11011" max="11012" width="18.85546875" style="501" customWidth="1"/>
    <col min="11013" max="11013" width="9.140625" style="501"/>
    <col min="11014" max="11014" width="17.5703125" style="501" bestFit="1" customWidth="1"/>
    <col min="11015" max="11015" width="19.28515625" style="501" customWidth="1"/>
    <col min="11016" max="11261" width="9.140625" style="501"/>
    <col min="11262" max="11262" width="9" style="501" customWidth="1"/>
    <col min="11263" max="11263" width="85.7109375" style="501" customWidth="1"/>
    <col min="11264" max="11265" width="8.5703125" style="501" customWidth="1"/>
    <col min="11266" max="11266" width="17.5703125" style="501" customWidth="1"/>
    <col min="11267" max="11268" width="18.85546875" style="501" customWidth="1"/>
    <col min="11269" max="11269" width="9.140625" style="501"/>
    <col min="11270" max="11270" width="17.5703125" style="501" bestFit="1" customWidth="1"/>
    <col min="11271" max="11271" width="19.28515625" style="501" customWidth="1"/>
    <col min="11272" max="11517" width="9.140625" style="501"/>
    <col min="11518" max="11518" width="9" style="501" customWidth="1"/>
    <col min="11519" max="11519" width="85.7109375" style="501" customWidth="1"/>
    <col min="11520" max="11521" width="8.5703125" style="501" customWidth="1"/>
    <col min="11522" max="11522" width="17.5703125" style="501" customWidth="1"/>
    <col min="11523" max="11524" width="18.85546875" style="501" customWidth="1"/>
    <col min="11525" max="11525" width="9.140625" style="501"/>
    <col min="11526" max="11526" width="17.5703125" style="501" bestFit="1" customWidth="1"/>
    <col min="11527" max="11527" width="19.28515625" style="501" customWidth="1"/>
    <col min="11528" max="11773" width="9.140625" style="501"/>
    <col min="11774" max="11774" width="9" style="501" customWidth="1"/>
    <col min="11775" max="11775" width="85.7109375" style="501" customWidth="1"/>
    <col min="11776" max="11777" width="8.5703125" style="501" customWidth="1"/>
    <col min="11778" max="11778" width="17.5703125" style="501" customWidth="1"/>
    <col min="11779" max="11780" width="18.85546875" style="501" customWidth="1"/>
    <col min="11781" max="11781" width="9.140625" style="501"/>
    <col min="11782" max="11782" width="17.5703125" style="501" bestFit="1" customWidth="1"/>
    <col min="11783" max="11783" width="19.28515625" style="501" customWidth="1"/>
    <col min="11784" max="12029" width="9.140625" style="501"/>
    <col min="12030" max="12030" width="9" style="501" customWidth="1"/>
    <col min="12031" max="12031" width="85.7109375" style="501" customWidth="1"/>
    <col min="12032" max="12033" width="8.5703125" style="501" customWidth="1"/>
    <col min="12034" max="12034" width="17.5703125" style="501" customWidth="1"/>
    <col min="12035" max="12036" width="18.85546875" style="501" customWidth="1"/>
    <col min="12037" max="12037" width="9.140625" style="501"/>
    <col min="12038" max="12038" width="17.5703125" style="501" bestFit="1" customWidth="1"/>
    <col min="12039" max="12039" width="19.28515625" style="501" customWidth="1"/>
    <col min="12040" max="12285" width="9.140625" style="501"/>
    <col min="12286" max="12286" width="9" style="501" customWidth="1"/>
    <col min="12287" max="12287" width="85.7109375" style="501" customWidth="1"/>
    <col min="12288" max="12289" width="8.5703125" style="501" customWidth="1"/>
    <col min="12290" max="12290" width="17.5703125" style="501" customWidth="1"/>
    <col min="12291" max="12292" width="18.85546875" style="501" customWidth="1"/>
    <col min="12293" max="12293" width="9.140625" style="501"/>
    <col min="12294" max="12294" width="17.5703125" style="501" bestFit="1" customWidth="1"/>
    <col min="12295" max="12295" width="19.28515625" style="501" customWidth="1"/>
    <col min="12296" max="12541" width="9.140625" style="501"/>
    <col min="12542" max="12542" width="9" style="501" customWidth="1"/>
    <col min="12543" max="12543" width="85.7109375" style="501" customWidth="1"/>
    <col min="12544" max="12545" width="8.5703125" style="501" customWidth="1"/>
    <col min="12546" max="12546" width="17.5703125" style="501" customWidth="1"/>
    <col min="12547" max="12548" width="18.85546875" style="501" customWidth="1"/>
    <col min="12549" max="12549" width="9.140625" style="501"/>
    <col min="12550" max="12550" width="17.5703125" style="501" bestFit="1" customWidth="1"/>
    <col min="12551" max="12551" width="19.28515625" style="501" customWidth="1"/>
    <col min="12552" max="12797" width="9.140625" style="501"/>
    <col min="12798" max="12798" width="9" style="501" customWidth="1"/>
    <col min="12799" max="12799" width="85.7109375" style="501" customWidth="1"/>
    <col min="12800" max="12801" width="8.5703125" style="501" customWidth="1"/>
    <col min="12802" max="12802" width="17.5703125" style="501" customWidth="1"/>
    <col min="12803" max="12804" width="18.85546875" style="501" customWidth="1"/>
    <col min="12805" max="12805" width="9.140625" style="501"/>
    <col min="12806" max="12806" width="17.5703125" style="501" bestFit="1" customWidth="1"/>
    <col min="12807" max="12807" width="19.28515625" style="501" customWidth="1"/>
    <col min="12808" max="13053" width="9.140625" style="501"/>
    <col min="13054" max="13054" width="9" style="501" customWidth="1"/>
    <col min="13055" max="13055" width="85.7109375" style="501" customWidth="1"/>
    <col min="13056" max="13057" width="8.5703125" style="501" customWidth="1"/>
    <col min="13058" max="13058" width="17.5703125" style="501" customWidth="1"/>
    <col min="13059" max="13060" width="18.85546875" style="501" customWidth="1"/>
    <col min="13061" max="13061" width="9.140625" style="501"/>
    <col min="13062" max="13062" width="17.5703125" style="501" bestFit="1" customWidth="1"/>
    <col min="13063" max="13063" width="19.28515625" style="501" customWidth="1"/>
    <col min="13064" max="13309" width="9.140625" style="501"/>
    <col min="13310" max="13310" width="9" style="501" customWidth="1"/>
    <col min="13311" max="13311" width="85.7109375" style="501" customWidth="1"/>
    <col min="13312" max="13313" width="8.5703125" style="501" customWidth="1"/>
    <col min="13314" max="13314" width="17.5703125" style="501" customWidth="1"/>
    <col min="13315" max="13316" width="18.85546875" style="501" customWidth="1"/>
    <col min="13317" max="13317" width="9.140625" style="501"/>
    <col min="13318" max="13318" width="17.5703125" style="501" bestFit="1" customWidth="1"/>
    <col min="13319" max="13319" width="19.28515625" style="501" customWidth="1"/>
    <col min="13320" max="13565" width="9.140625" style="501"/>
    <col min="13566" max="13566" width="9" style="501" customWidth="1"/>
    <col min="13567" max="13567" width="85.7109375" style="501" customWidth="1"/>
    <col min="13568" max="13569" width="8.5703125" style="501" customWidth="1"/>
    <col min="13570" max="13570" width="17.5703125" style="501" customWidth="1"/>
    <col min="13571" max="13572" width="18.85546875" style="501" customWidth="1"/>
    <col min="13573" max="13573" width="9.140625" style="501"/>
    <col min="13574" max="13574" width="17.5703125" style="501" bestFit="1" customWidth="1"/>
    <col min="13575" max="13575" width="19.28515625" style="501" customWidth="1"/>
    <col min="13576" max="13821" width="9.140625" style="501"/>
    <col min="13822" max="13822" width="9" style="501" customWidth="1"/>
    <col min="13823" max="13823" width="85.7109375" style="501" customWidth="1"/>
    <col min="13824" max="13825" width="8.5703125" style="501" customWidth="1"/>
    <col min="13826" max="13826" width="17.5703125" style="501" customWidth="1"/>
    <col min="13827" max="13828" width="18.85546875" style="501" customWidth="1"/>
    <col min="13829" max="13829" width="9.140625" style="501"/>
    <col min="13830" max="13830" width="17.5703125" style="501" bestFit="1" customWidth="1"/>
    <col min="13831" max="13831" width="19.28515625" style="501" customWidth="1"/>
    <col min="13832" max="14077" width="9.140625" style="501"/>
    <col min="14078" max="14078" width="9" style="501" customWidth="1"/>
    <col min="14079" max="14079" width="85.7109375" style="501" customWidth="1"/>
    <col min="14080" max="14081" width="8.5703125" style="501" customWidth="1"/>
    <col min="14082" max="14082" width="17.5703125" style="501" customWidth="1"/>
    <col min="14083" max="14084" width="18.85546875" style="501" customWidth="1"/>
    <col min="14085" max="14085" width="9.140625" style="501"/>
    <col min="14086" max="14086" width="17.5703125" style="501" bestFit="1" customWidth="1"/>
    <col min="14087" max="14087" width="19.28515625" style="501" customWidth="1"/>
    <col min="14088" max="14333" width="9.140625" style="501"/>
    <col min="14334" max="14334" width="9" style="501" customWidth="1"/>
    <col min="14335" max="14335" width="85.7109375" style="501" customWidth="1"/>
    <col min="14336" max="14337" width="8.5703125" style="501" customWidth="1"/>
    <col min="14338" max="14338" width="17.5703125" style="501" customWidth="1"/>
    <col min="14339" max="14340" width="18.85546875" style="501" customWidth="1"/>
    <col min="14341" max="14341" width="9.140625" style="501"/>
    <col min="14342" max="14342" width="17.5703125" style="501" bestFit="1" customWidth="1"/>
    <col min="14343" max="14343" width="19.28515625" style="501" customWidth="1"/>
    <col min="14344" max="14589" width="9.140625" style="501"/>
    <col min="14590" max="14590" width="9" style="501" customWidth="1"/>
    <col min="14591" max="14591" width="85.7109375" style="501" customWidth="1"/>
    <col min="14592" max="14593" width="8.5703125" style="501" customWidth="1"/>
    <col min="14594" max="14594" width="17.5703125" style="501" customWidth="1"/>
    <col min="14595" max="14596" width="18.85546875" style="501" customWidth="1"/>
    <col min="14597" max="14597" width="9.140625" style="501"/>
    <col min="14598" max="14598" width="17.5703125" style="501" bestFit="1" customWidth="1"/>
    <col min="14599" max="14599" width="19.28515625" style="501" customWidth="1"/>
    <col min="14600" max="14845" width="9.140625" style="501"/>
    <col min="14846" max="14846" width="9" style="501" customWidth="1"/>
    <col min="14847" max="14847" width="85.7109375" style="501" customWidth="1"/>
    <col min="14848" max="14849" width="8.5703125" style="501" customWidth="1"/>
    <col min="14850" max="14850" width="17.5703125" style="501" customWidth="1"/>
    <col min="14851" max="14852" width="18.85546875" style="501" customWidth="1"/>
    <col min="14853" max="14853" width="9.140625" style="501"/>
    <col min="14854" max="14854" width="17.5703125" style="501" bestFit="1" customWidth="1"/>
    <col min="14855" max="14855" width="19.28515625" style="501" customWidth="1"/>
    <col min="14856" max="15101" width="9.140625" style="501"/>
    <col min="15102" max="15102" width="9" style="501" customWidth="1"/>
    <col min="15103" max="15103" width="85.7109375" style="501" customWidth="1"/>
    <col min="15104" max="15105" width="8.5703125" style="501" customWidth="1"/>
    <col min="15106" max="15106" width="17.5703125" style="501" customWidth="1"/>
    <col min="15107" max="15108" width="18.85546875" style="501" customWidth="1"/>
    <col min="15109" max="15109" width="9.140625" style="501"/>
    <col min="15110" max="15110" width="17.5703125" style="501" bestFit="1" customWidth="1"/>
    <col min="15111" max="15111" width="19.28515625" style="501" customWidth="1"/>
    <col min="15112" max="15357" width="9.140625" style="501"/>
    <col min="15358" max="15358" width="9" style="501" customWidth="1"/>
    <col min="15359" max="15359" width="85.7109375" style="501" customWidth="1"/>
    <col min="15360" max="15361" width="8.5703125" style="501" customWidth="1"/>
    <col min="15362" max="15362" width="17.5703125" style="501" customWidth="1"/>
    <col min="15363" max="15364" width="18.85546875" style="501" customWidth="1"/>
    <col min="15365" max="15365" width="9.140625" style="501"/>
    <col min="15366" max="15366" width="17.5703125" style="501" bestFit="1" customWidth="1"/>
    <col min="15367" max="15367" width="19.28515625" style="501" customWidth="1"/>
    <col min="15368" max="15613" width="9.140625" style="501"/>
    <col min="15614" max="15614" width="9" style="501" customWidth="1"/>
    <col min="15615" max="15615" width="85.7109375" style="501" customWidth="1"/>
    <col min="15616" max="15617" width="8.5703125" style="501" customWidth="1"/>
    <col min="15618" max="15618" width="17.5703125" style="501" customWidth="1"/>
    <col min="15619" max="15620" width="18.85546875" style="501" customWidth="1"/>
    <col min="15621" max="15621" width="9.140625" style="501"/>
    <col min="15622" max="15622" width="17.5703125" style="501" bestFit="1" customWidth="1"/>
    <col min="15623" max="15623" width="19.28515625" style="501" customWidth="1"/>
    <col min="15624" max="15869" width="9.140625" style="501"/>
    <col min="15870" max="15870" width="9" style="501" customWidth="1"/>
    <col min="15871" max="15871" width="85.7109375" style="501" customWidth="1"/>
    <col min="15872" max="15873" width="8.5703125" style="501" customWidth="1"/>
    <col min="15874" max="15874" width="17.5703125" style="501" customWidth="1"/>
    <col min="15875" max="15876" width="18.85546875" style="501" customWidth="1"/>
    <col min="15877" max="15877" width="9.140625" style="501"/>
    <col min="15878" max="15878" width="17.5703125" style="501" bestFit="1" customWidth="1"/>
    <col min="15879" max="15879" width="19.28515625" style="501" customWidth="1"/>
    <col min="15880" max="16125" width="9.140625" style="501"/>
    <col min="16126" max="16126" width="9" style="501" customWidth="1"/>
    <col min="16127" max="16127" width="85.7109375" style="501" customWidth="1"/>
    <col min="16128" max="16129" width="8.5703125" style="501" customWidth="1"/>
    <col min="16130" max="16130" width="17.5703125" style="501" customWidth="1"/>
    <col min="16131" max="16132" width="18.85546875" style="501" customWidth="1"/>
    <col min="16133" max="16133" width="9.140625" style="501"/>
    <col min="16134" max="16134" width="17.5703125" style="501" bestFit="1" customWidth="1"/>
    <col min="16135" max="16135" width="19.28515625" style="501" customWidth="1"/>
    <col min="16136" max="16384" width="9.140625" style="501"/>
  </cols>
  <sheetData>
    <row r="2" spans="1:7" s="511" customFormat="1" ht="26.25" customHeight="1">
      <c r="B2" s="500" t="s">
        <v>4323</v>
      </c>
      <c r="C2" s="500"/>
      <c r="D2" s="500"/>
      <c r="E2" s="500"/>
      <c r="F2" s="500"/>
      <c r="G2" s="500"/>
    </row>
    <row r="3" spans="1:7" s="511" customFormat="1" ht="15.6">
      <c r="A3" s="507"/>
      <c r="B3" s="499"/>
      <c r="C3" s="504"/>
      <c r="D3" s="504"/>
      <c r="E3" s="503"/>
      <c r="F3" s="508"/>
      <c r="G3" s="504"/>
    </row>
    <row r="4" spans="1:7" ht="15.6">
      <c r="A4" s="643" t="s">
        <v>3952</v>
      </c>
      <c r="B4" s="643" t="s">
        <v>3953</v>
      </c>
      <c r="C4" s="854" t="s">
        <v>3954</v>
      </c>
      <c r="D4" s="855"/>
      <c r="E4" s="644" t="s">
        <v>3955</v>
      </c>
      <c r="F4" s="644" t="s">
        <v>3956</v>
      </c>
      <c r="G4" s="643" t="s">
        <v>3957</v>
      </c>
    </row>
    <row r="5" spans="1:7" ht="15.6">
      <c r="A5" s="645"/>
      <c r="B5" s="646" t="s">
        <v>4324</v>
      </c>
      <c r="C5" s="647"/>
      <c r="D5" s="647"/>
      <c r="E5" s="648"/>
      <c r="F5" s="649"/>
      <c r="G5" s="650"/>
    </row>
    <row r="6" spans="1:7" ht="282.75" customHeight="1">
      <c r="A6" s="651" t="s">
        <v>4259</v>
      </c>
      <c r="B6" s="652" t="s">
        <v>4325</v>
      </c>
      <c r="C6" s="653">
        <v>1</v>
      </c>
      <c r="D6" s="654" t="s">
        <v>2733</v>
      </c>
      <c r="E6" s="655"/>
      <c r="F6" s="656">
        <f t="shared" ref="F6:F12" si="0">C6*E6</f>
        <v>0</v>
      </c>
      <c r="G6" s="521"/>
    </row>
    <row r="7" spans="1:7" ht="15.6">
      <c r="A7" s="651" t="s">
        <v>4261</v>
      </c>
      <c r="B7" s="652" t="s">
        <v>4326</v>
      </c>
      <c r="C7" s="653">
        <v>3</v>
      </c>
      <c r="D7" s="654" t="s">
        <v>2733</v>
      </c>
      <c r="E7" s="655"/>
      <c r="F7" s="656">
        <f t="shared" si="0"/>
        <v>0</v>
      </c>
      <c r="G7" s="657"/>
    </row>
    <row r="8" spans="1:7" ht="36" customHeight="1">
      <c r="A8" s="651" t="s">
        <v>4263</v>
      </c>
      <c r="B8" s="652" t="s">
        <v>4327</v>
      </c>
      <c r="C8" s="653">
        <v>1</v>
      </c>
      <c r="D8" s="654" t="s">
        <v>2733</v>
      </c>
      <c r="E8" s="655"/>
      <c r="F8" s="656">
        <f t="shared" si="0"/>
        <v>0</v>
      </c>
      <c r="G8" s="657"/>
    </row>
    <row r="9" spans="1:7" ht="36" customHeight="1">
      <c r="A9" s="651" t="s">
        <v>4265</v>
      </c>
      <c r="B9" s="652" t="s">
        <v>4328</v>
      </c>
      <c r="C9" s="653">
        <v>1</v>
      </c>
      <c r="D9" s="654" t="s">
        <v>2686</v>
      </c>
      <c r="E9" s="655"/>
      <c r="F9" s="656">
        <f t="shared" si="0"/>
        <v>0</v>
      </c>
      <c r="G9" s="657"/>
    </row>
    <row r="10" spans="1:7" ht="15.6">
      <c r="A10" s="651" t="s">
        <v>4267</v>
      </c>
      <c r="B10" s="652" t="s">
        <v>4329</v>
      </c>
      <c r="C10" s="653">
        <v>1</v>
      </c>
      <c r="D10" s="654" t="s">
        <v>2733</v>
      </c>
      <c r="E10" s="655"/>
      <c r="F10" s="656">
        <f t="shared" si="0"/>
        <v>0</v>
      </c>
      <c r="G10" s="657"/>
    </row>
    <row r="11" spans="1:7" ht="15.6">
      <c r="A11" s="651" t="s">
        <v>4269</v>
      </c>
      <c r="B11" s="652" t="s">
        <v>4330</v>
      </c>
      <c r="C11" s="653">
        <v>2</v>
      </c>
      <c r="D11" s="654" t="s">
        <v>2686</v>
      </c>
      <c r="E11" s="655"/>
      <c r="F11" s="656">
        <f t="shared" si="0"/>
        <v>0</v>
      </c>
      <c r="G11" s="657"/>
    </row>
    <row r="12" spans="1:7" ht="15.6">
      <c r="A12" s="651" t="s">
        <v>4271</v>
      </c>
      <c r="B12" s="652" t="s">
        <v>4331</v>
      </c>
      <c r="C12" s="653">
        <v>1</v>
      </c>
      <c r="D12" s="654" t="s">
        <v>2733</v>
      </c>
      <c r="E12" s="655"/>
      <c r="F12" s="656">
        <f t="shared" si="0"/>
        <v>0</v>
      </c>
      <c r="G12" s="657"/>
    </row>
    <row r="13" spans="1:7" ht="15.6">
      <c r="A13" s="658"/>
      <c r="B13" s="646" t="s">
        <v>4332</v>
      </c>
      <c r="C13" s="647"/>
      <c r="D13" s="647"/>
      <c r="E13" s="659"/>
      <c r="F13" s="660"/>
      <c r="G13" s="650"/>
    </row>
    <row r="14" spans="1:7" ht="67.5" customHeight="1">
      <c r="A14" s="651" t="s">
        <v>4308</v>
      </c>
      <c r="B14" s="661" t="s">
        <v>4333</v>
      </c>
      <c r="C14" s="653">
        <v>1</v>
      </c>
      <c r="D14" s="654" t="s">
        <v>2733</v>
      </c>
      <c r="E14" s="655"/>
      <c r="F14" s="656">
        <f>C14*E14</f>
        <v>0</v>
      </c>
      <c r="G14" s="657"/>
    </row>
    <row r="15" spans="1:7" ht="15.6">
      <c r="A15" s="651" t="s">
        <v>4310</v>
      </c>
      <c r="B15" s="662" t="s">
        <v>4334</v>
      </c>
      <c r="C15" s="653">
        <v>1</v>
      </c>
      <c r="D15" s="654" t="s">
        <v>2733</v>
      </c>
      <c r="E15" s="663"/>
      <c r="F15" s="656">
        <f t="shared" ref="F15:F19" si="1">C15*E15</f>
        <v>0</v>
      </c>
      <c r="G15" s="657"/>
    </row>
    <row r="16" spans="1:7" ht="15.6">
      <c r="A16" s="651" t="s">
        <v>4312</v>
      </c>
      <c r="B16" s="662" t="s">
        <v>4335</v>
      </c>
      <c r="C16" s="653">
        <v>1</v>
      </c>
      <c r="D16" s="654" t="s">
        <v>2733</v>
      </c>
      <c r="E16" s="663"/>
      <c r="F16" s="656">
        <f t="shared" si="1"/>
        <v>0</v>
      </c>
      <c r="G16" s="657"/>
    </row>
    <row r="17" spans="1:7" ht="30.6">
      <c r="A17" s="651" t="s">
        <v>4314</v>
      </c>
      <c r="B17" s="664" t="s">
        <v>4336</v>
      </c>
      <c r="C17" s="653">
        <v>1</v>
      </c>
      <c r="D17" s="654" t="s">
        <v>2733</v>
      </c>
      <c r="E17" s="663"/>
      <c r="F17" s="656">
        <f>E17*C17</f>
        <v>0</v>
      </c>
      <c r="G17" s="657"/>
    </row>
    <row r="18" spans="1:7" ht="30.6">
      <c r="A18" s="651" t="s">
        <v>4316</v>
      </c>
      <c r="B18" s="664" t="s">
        <v>4337</v>
      </c>
      <c r="C18" s="653">
        <v>1</v>
      </c>
      <c r="D18" s="654" t="s">
        <v>2733</v>
      </c>
      <c r="E18" s="665"/>
      <c r="F18" s="656">
        <f t="shared" si="1"/>
        <v>0</v>
      </c>
      <c r="G18" s="657"/>
    </row>
    <row r="19" spans="1:7" ht="15.6">
      <c r="A19" s="651" t="s">
        <v>4317</v>
      </c>
      <c r="B19" s="662" t="s">
        <v>4338</v>
      </c>
      <c r="C19" s="653">
        <v>1</v>
      </c>
      <c r="D19" s="654" t="s">
        <v>2733</v>
      </c>
      <c r="E19" s="665"/>
      <c r="F19" s="656">
        <f t="shared" si="1"/>
        <v>0</v>
      </c>
      <c r="G19" s="657"/>
    </row>
    <row r="20" spans="1:7" ht="17.399999999999999">
      <c r="A20" s="666" t="s">
        <v>4339</v>
      </c>
      <c r="B20" s="667"/>
      <c r="C20" s="668"/>
      <c r="D20" s="669"/>
      <c r="E20" s="670"/>
      <c r="F20" s="671">
        <f>SUM(F6:F19)</f>
        <v>0</v>
      </c>
      <c r="G20" s="672"/>
    </row>
  </sheetData>
  <mergeCells count="1">
    <mergeCell ref="C4:D4"/>
  </mergeCells>
  <pageMargins left="0.7" right="0.7" top="0.78740157499999996" bottom="0.78740157499999996" header="0.3" footer="0.3"/>
  <pageSetup paperSize="9" scale="9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BCEC-EB94-4D67-9B3E-DFC1C3D9BF40}">
  <sheetPr>
    <pageSetUpPr fitToPage="1"/>
  </sheetPr>
  <dimension ref="A1:G47"/>
  <sheetViews>
    <sheetView view="pageBreakPreview" zoomScaleNormal="100" zoomScaleSheetLayoutView="100" workbookViewId="0">
      <selection activeCell="D142" sqref="D142:D150"/>
    </sheetView>
  </sheetViews>
  <sheetFormatPr defaultRowHeight="14.4"/>
  <cols>
    <col min="1" max="1" width="8.28515625" style="501" customWidth="1"/>
    <col min="2" max="2" width="97.5703125" style="501" customWidth="1"/>
    <col min="3" max="3" width="8.42578125" style="501" customWidth="1"/>
    <col min="4" max="4" width="10.140625" style="501" bestFit="1" customWidth="1"/>
    <col min="5" max="5" width="17.140625" style="501" customWidth="1"/>
    <col min="6" max="7" width="20.140625" style="501" customWidth="1"/>
    <col min="8" max="255" width="9.140625" style="501"/>
    <col min="256" max="256" width="8.28515625" style="501" customWidth="1"/>
    <col min="257" max="257" width="97.5703125" style="501" customWidth="1"/>
    <col min="258" max="258" width="8.42578125" style="501" customWidth="1"/>
    <col min="259" max="259" width="10.140625" style="501" bestFit="1" customWidth="1"/>
    <col min="260" max="260" width="17.140625" style="501" customWidth="1"/>
    <col min="261" max="261" width="20.140625" style="501" customWidth="1"/>
    <col min="262" max="262" width="17.140625" style="501" customWidth="1"/>
    <col min="263" max="263" width="20.140625" style="501" customWidth="1"/>
    <col min="264" max="511" width="9.140625" style="501"/>
    <col min="512" max="512" width="8.28515625" style="501" customWidth="1"/>
    <col min="513" max="513" width="97.5703125" style="501" customWidth="1"/>
    <col min="514" max="514" width="8.42578125" style="501" customWidth="1"/>
    <col min="515" max="515" width="10.140625" style="501" bestFit="1" customWidth="1"/>
    <col min="516" max="516" width="17.140625" style="501" customWidth="1"/>
    <col min="517" max="517" width="20.140625" style="501" customWidth="1"/>
    <col min="518" max="518" width="17.140625" style="501" customWidth="1"/>
    <col min="519" max="519" width="20.140625" style="501" customWidth="1"/>
    <col min="520" max="767" width="9.140625" style="501"/>
    <col min="768" max="768" width="8.28515625" style="501" customWidth="1"/>
    <col min="769" max="769" width="97.5703125" style="501" customWidth="1"/>
    <col min="770" max="770" width="8.42578125" style="501" customWidth="1"/>
    <col min="771" max="771" width="10.140625" style="501" bestFit="1" customWidth="1"/>
    <col min="772" max="772" width="17.140625" style="501" customWidth="1"/>
    <col min="773" max="773" width="20.140625" style="501" customWidth="1"/>
    <col min="774" max="774" width="17.140625" style="501" customWidth="1"/>
    <col min="775" max="775" width="20.140625" style="501" customWidth="1"/>
    <col min="776" max="1023" width="9.140625" style="501"/>
    <col min="1024" max="1024" width="8.28515625" style="501" customWidth="1"/>
    <col min="1025" max="1025" width="97.5703125" style="501" customWidth="1"/>
    <col min="1026" max="1026" width="8.42578125" style="501" customWidth="1"/>
    <col min="1027" max="1027" width="10.140625" style="501" bestFit="1" customWidth="1"/>
    <col min="1028" max="1028" width="17.140625" style="501" customWidth="1"/>
    <col min="1029" max="1029" width="20.140625" style="501" customWidth="1"/>
    <col min="1030" max="1030" width="17.140625" style="501" customWidth="1"/>
    <col min="1031" max="1031" width="20.140625" style="501" customWidth="1"/>
    <col min="1032" max="1279" width="9.140625" style="501"/>
    <col min="1280" max="1280" width="8.28515625" style="501" customWidth="1"/>
    <col min="1281" max="1281" width="97.5703125" style="501" customWidth="1"/>
    <col min="1282" max="1282" width="8.42578125" style="501" customWidth="1"/>
    <col min="1283" max="1283" width="10.140625" style="501" bestFit="1" customWidth="1"/>
    <col min="1284" max="1284" width="17.140625" style="501" customWidth="1"/>
    <col min="1285" max="1285" width="20.140625" style="501" customWidth="1"/>
    <col min="1286" max="1286" width="17.140625" style="501" customWidth="1"/>
    <col min="1287" max="1287" width="20.140625" style="501" customWidth="1"/>
    <col min="1288" max="1535" width="9.140625" style="501"/>
    <col min="1536" max="1536" width="8.28515625" style="501" customWidth="1"/>
    <col min="1537" max="1537" width="97.5703125" style="501" customWidth="1"/>
    <col min="1538" max="1538" width="8.42578125" style="501" customWidth="1"/>
    <col min="1539" max="1539" width="10.140625" style="501" bestFit="1" customWidth="1"/>
    <col min="1540" max="1540" width="17.140625" style="501" customWidth="1"/>
    <col min="1541" max="1541" width="20.140625" style="501" customWidth="1"/>
    <col min="1542" max="1542" width="17.140625" style="501" customWidth="1"/>
    <col min="1543" max="1543" width="20.140625" style="501" customWidth="1"/>
    <col min="1544" max="1791" width="9.140625" style="501"/>
    <col min="1792" max="1792" width="8.28515625" style="501" customWidth="1"/>
    <col min="1793" max="1793" width="97.5703125" style="501" customWidth="1"/>
    <col min="1794" max="1794" width="8.42578125" style="501" customWidth="1"/>
    <col min="1795" max="1795" width="10.140625" style="501" bestFit="1" customWidth="1"/>
    <col min="1796" max="1796" width="17.140625" style="501" customWidth="1"/>
    <col min="1797" max="1797" width="20.140625" style="501" customWidth="1"/>
    <col min="1798" max="1798" width="17.140625" style="501" customWidth="1"/>
    <col min="1799" max="1799" width="20.140625" style="501" customWidth="1"/>
    <col min="1800" max="2047" width="9.140625" style="501"/>
    <col min="2048" max="2048" width="8.28515625" style="501" customWidth="1"/>
    <col min="2049" max="2049" width="97.5703125" style="501" customWidth="1"/>
    <col min="2050" max="2050" width="8.42578125" style="501" customWidth="1"/>
    <col min="2051" max="2051" width="10.140625" style="501" bestFit="1" customWidth="1"/>
    <col min="2052" max="2052" width="17.140625" style="501" customWidth="1"/>
    <col min="2053" max="2053" width="20.140625" style="501" customWidth="1"/>
    <col min="2054" max="2054" width="17.140625" style="501" customWidth="1"/>
    <col min="2055" max="2055" width="20.140625" style="501" customWidth="1"/>
    <col min="2056" max="2303" width="9.140625" style="501"/>
    <col min="2304" max="2304" width="8.28515625" style="501" customWidth="1"/>
    <col min="2305" max="2305" width="97.5703125" style="501" customWidth="1"/>
    <col min="2306" max="2306" width="8.42578125" style="501" customWidth="1"/>
    <col min="2307" max="2307" width="10.140625" style="501" bestFit="1" customWidth="1"/>
    <col min="2308" max="2308" width="17.140625" style="501" customWidth="1"/>
    <col min="2309" max="2309" width="20.140625" style="501" customWidth="1"/>
    <col min="2310" max="2310" width="17.140625" style="501" customWidth="1"/>
    <col min="2311" max="2311" width="20.140625" style="501" customWidth="1"/>
    <col min="2312" max="2559" width="9.140625" style="501"/>
    <col min="2560" max="2560" width="8.28515625" style="501" customWidth="1"/>
    <col min="2561" max="2561" width="97.5703125" style="501" customWidth="1"/>
    <col min="2562" max="2562" width="8.42578125" style="501" customWidth="1"/>
    <col min="2563" max="2563" width="10.140625" style="501" bestFit="1" customWidth="1"/>
    <col min="2564" max="2564" width="17.140625" style="501" customWidth="1"/>
    <col min="2565" max="2565" width="20.140625" style="501" customWidth="1"/>
    <col min="2566" max="2566" width="17.140625" style="501" customWidth="1"/>
    <col min="2567" max="2567" width="20.140625" style="501" customWidth="1"/>
    <col min="2568" max="2815" width="9.140625" style="501"/>
    <col min="2816" max="2816" width="8.28515625" style="501" customWidth="1"/>
    <col min="2817" max="2817" width="97.5703125" style="501" customWidth="1"/>
    <col min="2818" max="2818" width="8.42578125" style="501" customWidth="1"/>
    <col min="2819" max="2819" width="10.140625" style="501" bestFit="1" customWidth="1"/>
    <col min="2820" max="2820" width="17.140625" style="501" customWidth="1"/>
    <col min="2821" max="2821" width="20.140625" style="501" customWidth="1"/>
    <col min="2822" max="2822" width="17.140625" style="501" customWidth="1"/>
    <col min="2823" max="2823" width="20.140625" style="501" customWidth="1"/>
    <col min="2824" max="3071" width="9.140625" style="501"/>
    <col min="3072" max="3072" width="8.28515625" style="501" customWidth="1"/>
    <col min="3073" max="3073" width="97.5703125" style="501" customWidth="1"/>
    <col min="3074" max="3074" width="8.42578125" style="501" customWidth="1"/>
    <col min="3075" max="3075" width="10.140625" style="501" bestFit="1" customWidth="1"/>
    <col min="3076" max="3076" width="17.140625" style="501" customWidth="1"/>
    <col min="3077" max="3077" width="20.140625" style="501" customWidth="1"/>
    <col min="3078" max="3078" width="17.140625" style="501" customWidth="1"/>
    <col min="3079" max="3079" width="20.140625" style="501" customWidth="1"/>
    <col min="3080" max="3327" width="9.140625" style="501"/>
    <col min="3328" max="3328" width="8.28515625" style="501" customWidth="1"/>
    <col min="3329" max="3329" width="97.5703125" style="501" customWidth="1"/>
    <col min="3330" max="3330" width="8.42578125" style="501" customWidth="1"/>
    <col min="3331" max="3331" width="10.140625" style="501" bestFit="1" customWidth="1"/>
    <col min="3332" max="3332" width="17.140625" style="501" customWidth="1"/>
    <col min="3333" max="3333" width="20.140625" style="501" customWidth="1"/>
    <col min="3334" max="3334" width="17.140625" style="501" customWidth="1"/>
    <col min="3335" max="3335" width="20.140625" style="501" customWidth="1"/>
    <col min="3336" max="3583" width="9.140625" style="501"/>
    <col min="3584" max="3584" width="8.28515625" style="501" customWidth="1"/>
    <col min="3585" max="3585" width="97.5703125" style="501" customWidth="1"/>
    <col min="3586" max="3586" width="8.42578125" style="501" customWidth="1"/>
    <col min="3587" max="3587" width="10.140625" style="501" bestFit="1" customWidth="1"/>
    <col min="3588" max="3588" width="17.140625" style="501" customWidth="1"/>
    <col min="3589" max="3589" width="20.140625" style="501" customWidth="1"/>
    <col min="3590" max="3590" width="17.140625" style="501" customWidth="1"/>
    <col min="3591" max="3591" width="20.140625" style="501" customWidth="1"/>
    <col min="3592" max="3839" width="9.140625" style="501"/>
    <col min="3840" max="3840" width="8.28515625" style="501" customWidth="1"/>
    <col min="3841" max="3841" width="97.5703125" style="501" customWidth="1"/>
    <col min="3842" max="3842" width="8.42578125" style="501" customWidth="1"/>
    <col min="3843" max="3843" width="10.140625" style="501" bestFit="1" customWidth="1"/>
    <col min="3844" max="3844" width="17.140625" style="501" customWidth="1"/>
    <col min="3845" max="3845" width="20.140625" style="501" customWidth="1"/>
    <col min="3846" max="3846" width="17.140625" style="501" customWidth="1"/>
    <col min="3847" max="3847" width="20.140625" style="501" customWidth="1"/>
    <col min="3848" max="4095" width="9.140625" style="501"/>
    <col min="4096" max="4096" width="8.28515625" style="501" customWidth="1"/>
    <col min="4097" max="4097" width="97.5703125" style="501" customWidth="1"/>
    <col min="4098" max="4098" width="8.42578125" style="501" customWidth="1"/>
    <col min="4099" max="4099" width="10.140625" style="501" bestFit="1" customWidth="1"/>
    <col min="4100" max="4100" width="17.140625" style="501" customWidth="1"/>
    <col min="4101" max="4101" width="20.140625" style="501" customWidth="1"/>
    <col min="4102" max="4102" width="17.140625" style="501" customWidth="1"/>
    <col min="4103" max="4103" width="20.140625" style="501" customWidth="1"/>
    <col min="4104" max="4351" width="9.140625" style="501"/>
    <col min="4352" max="4352" width="8.28515625" style="501" customWidth="1"/>
    <col min="4353" max="4353" width="97.5703125" style="501" customWidth="1"/>
    <col min="4354" max="4354" width="8.42578125" style="501" customWidth="1"/>
    <col min="4355" max="4355" width="10.140625" style="501" bestFit="1" customWidth="1"/>
    <col min="4356" max="4356" width="17.140625" style="501" customWidth="1"/>
    <col min="4357" max="4357" width="20.140625" style="501" customWidth="1"/>
    <col min="4358" max="4358" width="17.140625" style="501" customWidth="1"/>
    <col min="4359" max="4359" width="20.140625" style="501" customWidth="1"/>
    <col min="4360" max="4607" width="9.140625" style="501"/>
    <col min="4608" max="4608" width="8.28515625" style="501" customWidth="1"/>
    <col min="4609" max="4609" width="97.5703125" style="501" customWidth="1"/>
    <col min="4610" max="4610" width="8.42578125" style="501" customWidth="1"/>
    <col min="4611" max="4611" width="10.140625" style="501" bestFit="1" customWidth="1"/>
    <col min="4612" max="4612" width="17.140625" style="501" customWidth="1"/>
    <col min="4613" max="4613" width="20.140625" style="501" customWidth="1"/>
    <col min="4614" max="4614" width="17.140625" style="501" customWidth="1"/>
    <col min="4615" max="4615" width="20.140625" style="501" customWidth="1"/>
    <col min="4616" max="4863" width="9.140625" style="501"/>
    <col min="4864" max="4864" width="8.28515625" style="501" customWidth="1"/>
    <col min="4865" max="4865" width="97.5703125" style="501" customWidth="1"/>
    <col min="4866" max="4866" width="8.42578125" style="501" customWidth="1"/>
    <col min="4867" max="4867" width="10.140625" style="501" bestFit="1" customWidth="1"/>
    <col min="4868" max="4868" width="17.140625" style="501" customWidth="1"/>
    <col min="4869" max="4869" width="20.140625" style="501" customWidth="1"/>
    <col min="4870" max="4870" width="17.140625" style="501" customWidth="1"/>
    <col min="4871" max="4871" width="20.140625" style="501" customWidth="1"/>
    <col min="4872" max="5119" width="9.140625" style="501"/>
    <col min="5120" max="5120" width="8.28515625" style="501" customWidth="1"/>
    <col min="5121" max="5121" width="97.5703125" style="501" customWidth="1"/>
    <col min="5122" max="5122" width="8.42578125" style="501" customWidth="1"/>
    <col min="5123" max="5123" width="10.140625" style="501" bestFit="1" customWidth="1"/>
    <col min="5124" max="5124" width="17.140625" style="501" customWidth="1"/>
    <col min="5125" max="5125" width="20.140625" style="501" customWidth="1"/>
    <col min="5126" max="5126" width="17.140625" style="501" customWidth="1"/>
    <col min="5127" max="5127" width="20.140625" style="501" customWidth="1"/>
    <col min="5128" max="5375" width="9.140625" style="501"/>
    <col min="5376" max="5376" width="8.28515625" style="501" customWidth="1"/>
    <col min="5377" max="5377" width="97.5703125" style="501" customWidth="1"/>
    <col min="5378" max="5378" width="8.42578125" style="501" customWidth="1"/>
    <col min="5379" max="5379" width="10.140625" style="501" bestFit="1" customWidth="1"/>
    <col min="5380" max="5380" width="17.140625" style="501" customWidth="1"/>
    <col min="5381" max="5381" width="20.140625" style="501" customWidth="1"/>
    <col min="5382" max="5382" width="17.140625" style="501" customWidth="1"/>
    <col min="5383" max="5383" width="20.140625" style="501" customWidth="1"/>
    <col min="5384" max="5631" width="9.140625" style="501"/>
    <col min="5632" max="5632" width="8.28515625" style="501" customWidth="1"/>
    <col min="5633" max="5633" width="97.5703125" style="501" customWidth="1"/>
    <col min="5634" max="5634" width="8.42578125" style="501" customWidth="1"/>
    <col min="5635" max="5635" width="10.140625" style="501" bestFit="1" customWidth="1"/>
    <col min="5636" max="5636" width="17.140625" style="501" customWidth="1"/>
    <col min="5637" max="5637" width="20.140625" style="501" customWidth="1"/>
    <col min="5638" max="5638" width="17.140625" style="501" customWidth="1"/>
    <col min="5639" max="5639" width="20.140625" style="501" customWidth="1"/>
    <col min="5640" max="5887" width="9.140625" style="501"/>
    <col min="5888" max="5888" width="8.28515625" style="501" customWidth="1"/>
    <col min="5889" max="5889" width="97.5703125" style="501" customWidth="1"/>
    <col min="5890" max="5890" width="8.42578125" style="501" customWidth="1"/>
    <col min="5891" max="5891" width="10.140625" style="501" bestFit="1" customWidth="1"/>
    <col min="5892" max="5892" width="17.140625" style="501" customWidth="1"/>
    <col min="5893" max="5893" width="20.140625" style="501" customWidth="1"/>
    <col min="5894" max="5894" width="17.140625" style="501" customWidth="1"/>
    <col min="5895" max="5895" width="20.140625" style="501" customWidth="1"/>
    <col min="5896" max="6143" width="9.140625" style="501"/>
    <col min="6144" max="6144" width="8.28515625" style="501" customWidth="1"/>
    <col min="6145" max="6145" width="97.5703125" style="501" customWidth="1"/>
    <col min="6146" max="6146" width="8.42578125" style="501" customWidth="1"/>
    <col min="6147" max="6147" width="10.140625" style="501" bestFit="1" customWidth="1"/>
    <col min="6148" max="6148" width="17.140625" style="501" customWidth="1"/>
    <col min="6149" max="6149" width="20.140625" style="501" customWidth="1"/>
    <col min="6150" max="6150" width="17.140625" style="501" customWidth="1"/>
    <col min="6151" max="6151" width="20.140625" style="501" customWidth="1"/>
    <col min="6152" max="6399" width="9.140625" style="501"/>
    <col min="6400" max="6400" width="8.28515625" style="501" customWidth="1"/>
    <col min="6401" max="6401" width="97.5703125" style="501" customWidth="1"/>
    <col min="6402" max="6402" width="8.42578125" style="501" customWidth="1"/>
    <col min="6403" max="6403" width="10.140625" style="501" bestFit="1" customWidth="1"/>
    <col min="6404" max="6404" width="17.140625" style="501" customWidth="1"/>
    <col min="6405" max="6405" width="20.140625" style="501" customWidth="1"/>
    <col min="6406" max="6406" width="17.140625" style="501" customWidth="1"/>
    <col min="6407" max="6407" width="20.140625" style="501" customWidth="1"/>
    <col min="6408" max="6655" width="9.140625" style="501"/>
    <col min="6656" max="6656" width="8.28515625" style="501" customWidth="1"/>
    <col min="6657" max="6657" width="97.5703125" style="501" customWidth="1"/>
    <col min="6658" max="6658" width="8.42578125" style="501" customWidth="1"/>
    <col min="6659" max="6659" width="10.140625" style="501" bestFit="1" customWidth="1"/>
    <col min="6660" max="6660" width="17.140625" style="501" customWidth="1"/>
    <col min="6661" max="6661" width="20.140625" style="501" customWidth="1"/>
    <col min="6662" max="6662" width="17.140625" style="501" customWidth="1"/>
    <col min="6663" max="6663" width="20.140625" style="501" customWidth="1"/>
    <col min="6664" max="6911" width="9.140625" style="501"/>
    <col min="6912" max="6912" width="8.28515625" style="501" customWidth="1"/>
    <col min="6913" max="6913" width="97.5703125" style="501" customWidth="1"/>
    <col min="6914" max="6914" width="8.42578125" style="501" customWidth="1"/>
    <col min="6915" max="6915" width="10.140625" style="501" bestFit="1" customWidth="1"/>
    <col min="6916" max="6916" width="17.140625" style="501" customWidth="1"/>
    <col min="6917" max="6917" width="20.140625" style="501" customWidth="1"/>
    <col min="6918" max="6918" width="17.140625" style="501" customWidth="1"/>
    <col min="6919" max="6919" width="20.140625" style="501" customWidth="1"/>
    <col min="6920" max="7167" width="9.140625" style="501"/>
    <col min="7168" max="7168" width="8.28515625" style="501" customWidth="1"/>
    <col min="7169" max="7169" width="97.5703125" style="501" customWidth="1"/>
    <col min="7170" max="7170" width="8.42578125" style="501" customWidth="1"/>
    <col min="7171" max="7171" width="10.140625" style="501" bestFit="1" customWidth="1"/>
    <col min="7172" max="7172" width="17.140625" style="501" customWidth="1"/>
    <col min="7173" max="7173" width="20.140625" style="501" customWidth="1"/>
    <col min="7174" max="7174" width="17.140625" style="501" customWidth="1"/>
    <col min="7175" max="7175" width="20.140625" style="501" customWidth="1"/>
    <col min="7176" max="7423" width="9.140625" style="501"/>
    <col min="7424" max="7424" width="8.28515625" style="501" customWidth="1"/>
    <col min="7425" max="7425" width="97.5703125" style="501" customWidth="1"/>
    <col min="7426" max="7426" width="8.42578125" style="501" customWidth="1"/>
    <col min="7427" max="7427" width="10.140625" style="501" bestFit="1" customWidth="1"/>
    <col min="7428" max="7428" width="17.140625" style="501" customWidth="1"/>
    <col min="7429" max="7429" width="20.140625" style="501" customWidth="1"/>
    <col min="7430" max="7430" width="17.140625" style="501" customWidth="1"/>
    <col min="7431" max="7431" width="20.140625" style="501" customWidth="1"/>
    <col min="7432" max="7679" width="9.140625" style="501"/>
    <col min="7680" max="7680" width="8.28515625" style="501" customWidth="1"/>
    <col min="7681" max="7681" width="97.5703125" style="501" customWidth="1"/>
    <col min="7682" max="7682" width="8.42578125" style="501" customWidth="1"/>
    <col min="7683" max="7683" width="10.140625" style="501" bestFit="1" customWidth="1"/>
    <col min="7684" max="7684" width="17.140625" style="501" customWidth="1"/>
    <col min="7685" max="7685" width="20.140625" style="501" customWidth="1"/>
    <col min="7686" max="7686" width="17.140625" style="501" customWidth="1"/>
    <col min="7687" max="7687" width="20.140625" style="501" customWidth="1"/>
    <col min="7688" max="7935" width="9.140625" style="501"/>
    <col min="7936" max="7936" width="8.28515625" style="501" customWidth="1"/>
    <col min="7937" max="7937" width="97.5703125" style="501" customWidth="1"/>
    <col min="7938" max="7938" width="8.42578125" style="501" customWidth="1"/>
    <col min="7939" max="7939" width="10.140625" style="501" bestFit="1" customWidth="1"/>
    <col min="7940" max="7940" width="17.140625" style="501" customWidth="1"/>
    <col min="7941" max="7941" width="20.140625" style="501" customWidth="1"/>
    <col min="7942" max="7942" width="17.140625" style="501" customWidth="1"/>
    <col min="7943" max="7943" width="20.140625" style="501" customWidth="1"/>
    <col min="7944" max="8191" width="9.140625" style="501"/>
    <col min="8192" max="8192" width="8.28515625" style="501" customWidth="1"/>
    <col min="8193" max="8193" width="97.5703125" style="501" customWidth="1"/>
    <col min="8194" max="8194" width="8.42578125" style="501" customWidth="1"/>
    <col min="8195" max="8195" width="10.140625" style="501" bestFit="1" customWidth="1"/>
    <col min="8196" max="8196" width="17.140625" style="501" customWidth="1"/>
    <col min="8197" max="8197" width="20.140625" style="501" customWidth="1"/>
    <col min="8198" max="8198" width="17.140625" style="501" customWidth="1"/>
    <col min="8199" max="8199" width="20.140625" style="501" customWidth="1"/>
    <col min="8200" max="8447" width="9.140625" style="501"/>
    <col min="8448" max="8448" width="8.28515625" style="501" customWidth="1"/>
    <col min="8449" max="8449" width="97.5703125" style="501" customWidth="1"/>
    <col min="8450" max="8450" width="8.42578125" style="501" customWidth="1"/>
    <col min="8451" max="8451" width="10.140625" style="501" bestFit="1" customWidth="1"/>
    <col min="8452" max="8452" width="17.140625" style="501" customWidth="1"/>
    <col min="8453" max="8453" width="20.140625" style="501" customWidth="1"/>
    <col min="8454" max="8454" width="17.140625" style="501" customWidth="1"/>
    <col min="8455" max="8455" width="20.140625" style="501" customWidth="1"/>
    <col min="8456" max="8703" width="9.140625" style="501"/>
    <col min="8704" max="8704" width="8.28515625" style="501" customWidth="1"/>
    <col min="8705" max="8705" width="97.5703125" style="501" customWidth="1"/>
    <col min="8706" max="8706" width="8.42578125" style="501" customWidth="1"/>
    <col min="8707" max="8707" width="10.140625" style="501" bestFit="1" customWidth="1"/>
    <col min="8708" max="8708" width="17.140625" style="501" customWidth="1"/>
    <col min="8709" max="8709" width="20.140625" style="501" customWidth="1"/>
    <col min="8710" max="8710" width="17.140625" style="501" customWidth="1"/>
    <col min="8711" max="8711" width="20.140625" style="501" customWidth="1"/>
    <col min="8712" max="8959" width="9.140625" style="501"/>
    <col min="8960" max="8960" width="8.28515625" style="501" customWidth="1"/>
    <col min="8961" max="8961" width="97.5703125" style="501" customWidth="1"/>
    <col min="8962" max="8962" width="8.42578125" style="501" customWidth="1"/>
    <col min="8963" max="8963" width="10.140625" style="501" bestFit="1" customWidth="1"/>
    <col min="8964" max="8964" width="17.140625" style="501" customWidth="1"/>
    <col min="8965" max="8965" width="20.140625" style="501" customWidth="1"/>
    <col min="8966" max="8966" width="17.140625" style="501" customWidth="1"/>
    <col min="8967" max="8967" width="20.140625" style="501" customWidth="1"/>
    <col min="8968" max="9215" width="9.140625" style="501"/>
    <col min="9216" max="9216" width="8.28515625" style="501" customWidth="1"/>
    <col min="9217" max="9217" width="97.5703125" style="501" customWidth="1"/>
    <col min="9218" max="9218" width="8.42578125" style="501" customWidth="1"/>
    <col min="9219" max="9219" width="10.140625" style="501" bestFit="1" customWidth="1"/>
    <col min="9220" max="9220" width="17.140625" style="501" customWidth="1"/>
    <col min="9221" max="9221" width="20.140625" style="501" customWidth="1"/>
    <col min="9222" max="9222" width="17.140625" style="501" customWidth="1"/>
    <col min="9223" max="9223" width="20.140625" style="501" customWidth="1"/>
    <col min="9224" max="9471" width="9.140625" style="501"/>
    <col min="9472" max="9472" width="8.28515625" style="501" customWidth="1"/>
    <col min="9473" max="9473" width="97.5703125" style="501" customWidth="1"/>
    <col min="9474" max="9474" width="8.42578125" style="501" customWidth="1"/>
    <col min="9475" max="9475" width="10.140625" style="501" bestFit="1" customWidth="1"/>
    <col min="9476" max="9476" width="17.140625" style="501" customWidth="1"/>
    <col min="9477" max="9477" width="20.140625" style="501" customWidth="1"/>
    <col min="9478" max="9478" width="17.140625" style="501" customWidth="1"/>
    <col min="9479" max="9479" width="20.140625" style="501" customWidth="1"/>
    <col min="9480" max="9727" width="9.140625" style="501"/>
    <col min="9728" max="9728" width="8.28515625" style="501" customWidth="1"/>
    <col min="9729" max="9729" width="97.5703125" style="501" customWidth="1"/>
    <col min="9730" max="9730" width="8.42578125" style="501" customWidth="1"/>
    <col min="9731" max="9731" width="10.140625" style="501" bestFit="1" customWidth="1"/>
    <col min="9732" max="9732" width="17.140625" style="501" customWidth="1"/>
    <col min="9733" max="9733" width="20.140625" style="501" customWidth="1"/>
    <col min="9734" max="9734" width="17.140625" style="501" customWidth="1"/>
    <col min="9735" max="9735" width="20.140625" style="501" customWidth="1"/>
    <col min="9736" max="9983" width="9.140625" style="501"/>
    <col min="9984" max="9984" width="8.28515625" style="501" customWidth="1"/>
    <col min="9985" max="9985" width="97.5703125" style="501" customWidth="1"/>
    <col min="9986" max="9986" width="8.42578125" style="501" customWidth="1"/>
    <col min="9987" max="9987" width="10.140625" style="501" bestFit="1" customWidth="1"/>
    <col min="9988" max="9988" width="17.140625" style="501" customWidth="1"/>
    <col min="9989" max="9989" width="20.140625" style="501" customWidth="1"/>
    <col min="9990" max="9990" width="17.140625" style="501" customWidth="1"/>
    <col min="9991" max="9991" width="20.140625" style="501" customWidth="1"/>
    <col min="9992" max="10239" width="9.140625" style="501"/>
    <col min="10240" max="10240" width="8.28515625" style="501" customWidth="1"/>
    <col min="10241" max="10241" width="97.5703125" style="501" customWidth="1"/>
    <col min="10242" max="10242" width="8.42578125" style="501" customWidth="1"/>
    <col min="10243" max="10243" width="10.140625" style="501" bestFit="1" customWidth="1"/>
    <col min="10244" max="10244" width="17.140625" style="501" customWidth="1"/>
    <col min="10245" max="10245" width="20.140625" style="501" customWidth="1"/>
    <col min="10246" max="10246" width="17.140625" style="501" customWidth="1"/>
    <col min="10247" max="10247" width="20.140625" style="501" customWidth="1"/>
    <col min="10248" max="10495" width="9.140625" style="501"/>
    <col min="10496" max="10496" width="8.28515625" style="501" customWidth="1"/>
    <col min="10497" max="10497" width="97.5703125" style="501" customWidth="1"/>
    <col min="10498" max="10498" width="8.42578125" style="501" customWidth="1"/>
    <col min="10499" max="10499" width="10.140625" style="501" bestFit="1" customWidth="1"/>
    <col min="10500" max="10500" width="17.140625" style="501" customWidth="1"/>
    <col min="10501" max="10501" width="20.140625" style="501" customWidth="1"/>
    <col min="10502" max="10502" width="17.140625" style="501" customWidth="1"/>
    <col min="10503" max="10503" width="20.140625" style="501" customWidth="1"/>
    <col min="10504" max="10751" width="9.140625" style="501"/>
    <col min="10752" max="10752" width="8.28515625" style="501" customWidth="1"/>
    <col min="10753" max="10753" width="97.5703125" style="501" customWidth="1"/>
    <col min="10754" max="10754" width="8.42578125" style="501" customWidth="1"/>
    <col min="10755" max="10755" width="10.140625" style="501" bestFit="1" customWidth="1"/>
    <col min="10756" max="10756" width="17.140625" style="501" customWidth="1"/>
    <col min="10757" max="10757" width="20.140625" style="501" customWidth="1"/>
    <col min="10758" max="10758" width="17.140625" style="501" customWidth="1"/>
    <col min="10759" max="10759" width="20.140625" style="501" customWidth="1"/>
    <col min="10760" max="11007" width="9.140625" style="501"/>
    <col min="11008" max="11008" width="8.28515625" style="501" customWidth="1"/>
    <col min="11009" max="11009" width="97.5703125" style="501" customWidth="1"/>
    <col min="11010" max="11010" width="8.42578125" style="501" customWidth="1"/>
    <col min="11011" max="11011" width="10.140625" style="501" bestFit="1" customWidth="1"/>
    <col min="11012" max="11012" width="17.140625" style="501" customWidth="1"/>
    <col min="11013" max="11013" width="20.140625" style="501" customWidth="1"/>
    <col min="11014" max="11014" width="17.140625" style="501" customWidth="1"/>
    <col min="11015" max="11015" width="20.140625" style="501" customWidth="1"/>
    <col min="11016" max="11263" width="9.140625" style="501"/>
    <col min="11264" max="11264" width="8.28515625" style="501" customWidth="1"/>
    <col min="11265" max="11265" width="97.5703125" style="501" customWidth="1"/>
    <col min="11266" max="11266" width="8.42578125" style="501" customWidth="1"/>
    <col min="11267" max="11267" width="10.140625" style="501" bestFit="1" customWidth="1"/>
    <col min="11268" max="11268" width="17.140625" style="501" customWidth="1"/>
    <col min="11269" max="11269" width="20.140625" style="501" customWidth="1"/>
    <col min="11270" max="11270" width="17.140625" style="501" customWidth="1"/>
    <col min="11271" max="11271" width="20.140625" style="501" customWidth="1"/>
    <col min="11272" max="11519" width="9.140625" style="501"/>
    <col min="11520" max="11520" width="8.28515625" style="501" customWidth="1"/>
    <col min="11521" max="11521" width="97.5703125" style="501" customWidth="1"/>
    <col min="11522" max="11522" width="8.42578125" style="501" customWidth="1"/>
    <col min="11523" max="11523" width="10.140625" style="501" bestFit="1" customWidth="1"/>
    <col min="11524" max="11524" width="17.140625" style="501" customWidth="1"/>
    <col min="11525" max="11525" width="20.140625" style="501" customWidth="1"/>
    <col min="11526" max="11526" width="17.140625" style="501" customWidth="1"/>
    <col min="11527" max="11527" width="20.140625" style="501" customWidth="1"/>
    <col min="11528" max="11775" width="9.140625" style="501"/>
    <col min="11776" max="11776" width="8.28515625" style="501" customWidth="1"/>
    <col min="11777" max="11777" width="97.5703125" style="501" customWidth="1"/>
    <col min="11778" max="11778" width="8.42578125" style="501" customWidth="1"/>
    <col min="11779" max="11779" width="10.140625" style="501" bestFit="1" customWidth="1"/>
    <col min="11780" max="11780" width="17.140625" style="501" customWidth="1"/>
    <col min="11781" max="11781" width="20.140625" style="501" customWidth="1"/>
    <col min="11782" max="11782" width="17.140625" style="501" customWidth="1"/>
    <col min="11783" max="11783" width="20.140625" style="501" customWidth="1"/>
    <col min="11784" max="12031" width="9.140625" style="501"/>
    <col min="12032" max="12032" width="8.28515625" style="501" customWidth="1"/>
    <col min="12033" max="12033" width="97.5703125" style="501" customWidth="1"/>
    <col min="12034" max="12034" width="8.42578125" style="501" customWidth="1"/>
    <col min="12035" max="12035" width="10.140625" style="501" bestFit="1" customWidth="1"/>
    <col min="12036" max="12036" width="17.140625" style="501" customWidth="1"/>
    <col min="12037" max="12037" width="20.140625" style="501" customWidth="1"/>
    <col min="12038" max="12038" width="17.140625" style="501" customWidth="1"/>
    <col min="12039" max="12039" width="20.140625" style="501" customWidth="1"/>
    <col min="12040" max="12287" width="9.140625" style="501"/>
    <col min="12288" max="12288" width="8.28515625" style="501" customWidth="1"/>
    <col min="12289" max="12289" width="97.5703125" style="501" customWidth="1"/>
    <col min="12290" max="12290" width="8.42578125" style="501" customWidth="1"/>
    <col min="12291" max="12291" width="10.140625" style="501" bestFit="1" customWidth="1"/>
    <col min="12292" max="12292" width="17.140625" style="501" customWidth="1"/>
    <col min="12293" max="12293" width="20.140625" style="501" customWidth="1"/>
    <col min="12294" max="12294" width="17.140625" style="501" customWidth="1"/>
    <col min="12295" max="12295" width="20.140625" style="501" customWidth="1"/>
    <col min="12296" max="12543" width="9.140625" style="501"/>
    <col min="12544" max="12544" width="8.28515625" style="501" customWidth="1"/>
    <col min="12545" max="12545" width="97.5703125" style="501" customWidth="1"/>
    <col min="12546" max="12546" width="8.42578125" style="501" customWidth="1"/>
    <col min="12547" max="12547" width="10.140625" style="501" bestFit="1" customWidth="1"/>
    <col min="12548" max="12548" width="17.140625" style="501" customWidth="1"/>
    <col min="12549" max="12549" width="20.140625" style="501" customWidth="1"/>
    <col min="12550" max="12550" width="17.140625" style="501" customWidth="1"/>
    <col min="12551" max="12551" width="20.140625" style="501" customWidth="1"/>
    <col min="12552" max="12799" width="9.140625" style="501"/>
    <col min="12800" max="12800" width="8.28515625" style="501" customWidth="1"/>
    <col min="12801" max="12801" width="97.5703125" style="501" customWidth="1"/>
    <col min="12802" max="12802" width="8.42578125" style="501" customWidth="1"/>
    <col min="12803" max="12803" width="10.140625" style="501" bestFit="1" customWidth="1"/>
    <col min="12804" max="12804" width="17.140625" style="501" customWidth="1"/>
    <col min="12805" max="12805" width="20.140625" style="501" customWidth="1"/>
    <col min="12806" max="12806" width="17.140625" style="501" customWidth="1"/>
    <col min="12807" max="12807" width="20.140625" style="501" customWidth="1"/>
    <col min="12808" max="13055" width="9.140625" style="501"/>
    <col min="13056" max="13056" width="8.28515625" style="501" customWidth="1"/>
    <col min="13057" max="13057" width="97.5703125" style="501" customWidth="1"/>
    <col min="13058" max="13058" width="8.42578125" style="501" customWidth="1"/>
    <col min="13059" max="13059" width="10.140625" style="501" bestFit="1" customWidth="1"/>
    <col min="13060" max="13060" width="17.140625" style="501" customWidth="1"/>
    <col min="13061" max="13061" width="20.140625" style="501" customWidth="1"/>
    <col min="13062" max="13062" width="17.140625" style="501" customWidth="1"/>
    <col min="13063" max="13063" width="20.140625" style="501" customWidth="1"/>
    <col min="13064" max="13311" width="9.140625" style="501"/>
    <col min="13312" max="13312" width="8.28515625" style="501" customWidth="1"/>
    <col min="13313" max="13313" width="97.5703125" style="501" customWidth="1"/>
    <col min="13314" max="13314" width="8.42578125" style="501" customWidth="1"/>
    <col min="13315" max="13315" width="10.140625" style="501" bestFit="1" customWidth="1"/>
    <col min="13316" max="13316" width="17.140625" style="501" customWidth="1"/>
    <col min="13317" max="13317" width="20.140625" style="501" customWidth="1"/>
    <col min="13318" max="13318" width="17.140625" style="501" customWidth="1"/>
    <col min="13319" max="13319" width="20.140625" style="501" customWidth="1"/>
    <col min="13320" max="13567" width="9.140625" style="501"/>
    <col min="13568" max="13568" width="8.28515625" style="501" customWidth="1"/>
    <col min="13569" max="13569" width="97.5703125" style="501" customWidth="1"/>
    <col min="13570" max="13570" width="8.42578125" style="501" customWidth="1"/>
    <col min="13571" max="13571" width="10.140625" style="501" bestFit="1" customWidth="1"/>
    <col min="13572" max="13572" width="17.140625" style="501" customWidth="1"/>
    <col min="13573" max="13573" width="20.140625" style="501" customWidth="1"/>
    <col min="13574" max="13574" width="17.140625" style="501" customWidth="1"/>
    <col min="13575" max="13575" width="20.140625" style="501" customWidth="1"/>
    <col min="13576" max="13823" width="9.140625" style="501"/>
    <col min="13824" max="13824" width="8.28515625" style="501" customWidth="1"/>
    <col min="13825" max="13825" width="97.5703125" style="501" customWidth="1"/>
    <col min="13826" max="13826" width="8.42578125" style="501" customWidth="1"/>
    <col min="13827" max="13827" width="10.140625" style="501" bestFit="1" customWidth="1"/>
    <col min="13828" max="13828" width="17.140625" style="501" customWidth="1"/>
    <col min="13829" max="13829" width="20.140625" style="501" customWidth="1"/>
    <col min="13830" max="13830" width="17.140625" style="501" customWidth="1"/>
    <col min="13831" max="13831" width="20.140625" style="501" customWidth="1"/>
    <col min="13832" max="14079" width="9.140625" style="501"/>
    <col min="14080" max="14080" width="8.28515625" style="501" customWidth="1"/>
    <col min="14081" max="14081" width="97.5703125" style="501" customWidth="1"/>
    <col min="14082" max="14082" width="8.42578125" style="501" customWidth="1"/>
    <col min="14083" max="14083" width="10.140625" style="501" bestFit="1" customWidth="1"/>
    <col min="14084" max="14084" width="17.140625" style="501" customWidth="1"/>
    <col min="14085" max="14085" width="20.140625" style="501" customWidth="1"/>
    <col min="14086" max="14086" width="17.140625" style="501" customWidth="1"/>
    <col min="14087" max="14087" width="20.140625" style="501" customWidth="1"/>
    <col min="14088" max="14335" width="9.140625" style="501"/>
    <col min="14336" max="14336" width="8.28515625" style="501" customWidth="1"/>
    <col min="14337" max="14337" width="97.5703125" style="501" customWidth="1"/>
    <col min="14338" max="14338" width="8.42578125" style="501" customWidth="1"/>
    <col min="14339" max="14339" width="10.140625" style="501" bestFit="1" customWidth="1"/>
    <col min="14340" max="14340" width="17.140625" style="501" customWidth="1"/>
    <col min="14341" max="14341" width="20.140625" style="501" customWidth="1"/>
    <col min="14342" max="14342" width="17.140625" style="501" customWidth="1"/>
    <col min="14343" max="14343" width="20.140625" style="501" customWidth="1"/>
    <col min="14344" max="14591" width="9.140625" style="501"/>
    <col min="14592" max="14592" width="8.28515625" style="501" customWidth="1"/>
    <col min="14593" max="14593" width="97.5703125" style="501" customWidth="1"/>
    <col min="14594" max="14594" width="8.42578125" style="501" customWidth="1"/>
    <col min="14595" max="14595" width="10.140625" style="501" bestFit="1" customWidth="1"/>
    <col min="14596" max="14596" width="17.140625" style="501" customWidth="1"/>
    <col min="14597" max="14597" width="20.140625" style="501" customWidth="1"/>
    <col min="14598" max="14598" width="17.140625" style="501" customWidth="1"/>
    <col min="14599" max="14599" width="20.140625" style="501" customWidth="1"/>
    <col min="14600" max="14847" width="9.140625" style="501"/>
    <col min="14848" max="14848" width="8.28515625" style="501" customWidth="1"/>
    <col min="14849" max="14849" width="97.5703125" style="501" customWidth="1"/>
    <col min="14850" max="14850" width="8.42578125" style="501" customWidth="1"/>
    <col min="14851" max="14851" width="10.140625" style="501" bestFit="1" customWidth="1"/>
    <col min="14852" max="14852" width="17.140625" style="501" customWidth="1"/>
    <col min="14853" max="14853" width="20.140625" style="501" customWidth="1"/>
    <col min="14854" max="14854" width="17.140625" style="501" customWidth="1"/>
    <col min="14855" max="14855" width="20.140625" style="501" customWidth="1"/>
    <col min="14856" max="15103" width="9.140625" style="501"/>
    <col min="15104" max="15104" width="8.28515625" style="501" customWidth="1"/>
    <col min="15105" max="15105" width="97.5703125" style="501" customWidth="1"/>
    <col min="15106" max="15106" width="8.42578125" style="501" customWidth="1"/>
    <col min="15107" max="15107" width="10.140625" style="501" bestFit="1" customWidth="1"/>
    <col min="15108" max="15108" width="17.140625" style="501" customWidth="1"/>
    <col min="15109" max="15109" width="20.140625" style="501" customWidth="1"/>
    <col min="15110" max="15110" width="17.140625" style="501" customWidth="1"/>
    <col min="15111" max="15111" width="20.140625" style="501" customWidth="1"/>
    <col min="15112" max="15359" width="9.140625" style="501"/>
    <col min="15360" max="15360" width="8.28515625" style="501" customWidth="1"/>
    <col min="15361" max="15361" width="97.5703125" style="501" customWidth="1"/>
    <col min="15362" max="15362" width="8.42578125" style="501" customWidth="1"/>
    <col min="15363" max="15363" width="10.140625" style="501" bestFit="1" customWidth="1"/>
    <col min="15364" max="15364" width="17.140625" style="501" customWidth="1"/>
    <col min="15365" max="15365" width="20.140625" style="501" customWidth="1"/>
    <col min="15366" max="15366" width="17.140625" style="501" customWidth="1"/>
    <col min="15367" max="15367" width="20.140625" style="501" customWidth="1"/>
    <col min="15368" max="15615" width="9.140625" style="501"/>
    <col min="15616" max="15616" width="8.28515625" style="501" customWidth="1"/>
    <col min="15617" max="15617" width="97.5703125" style="501" customWidth="1"/>
    <col min="15618" max="15618" width="8.42578125" style="501" customWidth="1"/>
    <col min="15619" max="15619" width="10.140625" style="501" bestFit="1" customWidth="1"/>
    <col min="15620" max="15620" width="17.140625" style="501" customWidth="1"/>
    <col min="15621" max="15621" width="20.140625" style="501" customWidth="1"/>
    <col min="15622" max="15622" width="17.140625" style="501" customWidth="1"/>
    <col min="15623" max="15623" width="20.140625" style="501" customWidth="1"/>
    <col min="15624" max="15871" width="9.140625" style="501"/>
    <col min="15872" max="15872" width="8.28515625" style="501" customWidth="1"/>
    <col min="15873" max="15873" width="97.5703125" style="501" customWidth="1"/>
    <col min="15874" max="15874" width="8.42578125" style="501" customWidth="1"/>
    <col min="15875" max="15875" width="10.140625" style="501" bestFit="1" customWidth="1"/>
    <col min="15876" max="15876" width="17.140625" style="501" customWidth="1"/>
    <col min="15877" max="15877" width="20.140625" style="501" customWidth="1"/>
    <col min="15878" max="15878" width="17.140625" style="501" customWidth="1"/>
    <col min="15879" max="15879" width="20.140625" style="501" customWidth="1"/>
    <col min="15880" max="16127" width="9.140625" style="501"/>
    <col min="16128" max="16128" width="8.28515625" style="501" customWidth="1"/>
    <col min="16129" max="16129" width="97.5703125" style="501" customWidth="1"/>
    <col min="16130" max="16130" width="8.42578125" style="501" customWidth="1"/>
    <col min="16131" max="16131" width="10.140625" style="501" bestFit="1" customWidth="1"/>
    <col min="16132" max="16132" width="17.140625" style="501" customWidth="1"/>
    <col min="16133" max="16133" width="20.140625" style="501" customWidth="1"/>
    <col min="16134" max="16134" width="17.140625" style="501" customWidth="1"/>
    <col min="16135" max="16135" width="20.140625" style="501" customWidth="1"/>
    <col min="16136" max="16384" width="9.140625" style="501"/>
  </cols>
  <sheetData>
    <row r="1" spans="1:7" ht="21">
      <c r="B1" s="506"/>
    </row>
    <row r="2" spans="1:7" ht="21">
      <c r="A2" s="621"/>
      <c r="B2" s="506" t="s">
        <v>1409</v>
      </c>
      <c r="C2" s="622"/>
      <c r="D2" s="623"/>
      <c r="E2" s="856"/>
      <c r="F2" s="856"/>
      <c r="G2" s="673"/>
    </row>
    <row r="3" spans="1:7" ht="15">
      <c r="A3" s="621"/>
      <c r="B3" s="621"/>
      <c r="C3" s="622"/>
      <c r="D3" s="623"/>
      <c r="E3" s="624"/>
      <c r="F3" s="625"/>
      <c r="G3" s="625"/>
    </row>
    <row r="4" spans="1:7" ht="15.6">
      <c r="A4" s="509" t="s">
        <v>3952</v>
      </c>
      <c r="B4" s="509" t="s">
        <v>3953</v>
      </c>
      <c r="C4" s="857" t="s">
        <v>3954</v>
      </c>
      <c r="D4" s="858"/>
      <c r="E4" s="510" t="s">
        <v>3955</v>
      </c>
      <c r="F4" s="510" t="s">
        <v>3956</v>
      </c>
      <c r="G4" s="510" t="s">
        <v>3957</v>
      </c>
    </row>
    <row r="5" spans="1:7" ht="272.25" customHeight="1">
      <c r="A5" s="674"/>
      <c r="B5" s="559" t="s">
        <v>4340</v>
      </c>
      <c r="C5" s="675"/>
      <c r="D5" s="676"/>
      <c r="E5" s="677"/>
      <c r="F5" s="678"/>
      <c r="G5" s="678"/>
    </row>
    <row r="6" spans="1:7" ht="15.6">
      <c r="A6" s="679"/>
      <c r="B6" s="680" t="s">
        <v>4341</v>
      </c>
      <c r="C6" s="560"/>
      <c r="D6" s="590"/>
      <c r="E6" s="677"/>
      <c r="F6" s="678"/>
      <c r="G6" s="678"/>
    </row>
    <row r="7" spans="1:7" ht="15">
      <c r="A7" s="679" t="s">
        <v>4259</v>
      </c>
      <c r="B7" s="559" t="s">
        <v>4342</v>
      </c>
      <c r="C7" s="560">
        <v>4</v>
      </c>
      <c r="D7" s="590" t="s">
        <v>2686</v>
      </c>
      <c r="E7" s="677"/>
      <c r="F7" s="678">
        <f>E7*C7</f>
        <v>0</v>
      </c>
      <c r="G7" s="678"/>
    </row>
    <row r="8" spans="1:7" ht="15">
      <c r="A8" s="679" t="s">
        <v>4261</v>
      </c>
      <c r="B8" s="559" t="s">
        <v>4343</v>
      </c>
      <c r="C8" s="560">
        <v>2</v>
      </c>
      <c r="D8" s="590" t="s">
        <v>2686</v>
      </c>
      <c r="E8" s="677"/>
      <c r="F8" s="678">
        <f t="shared" ref="F8:F17" si="0">E8*C8</f>
        <v>0</v>
      </c>
      <c r="G8" s="678"/>
    </row>
    <row r="9" spans="1:7" ht="15">
      <c r="A9" s="679" t="s">
        <v>4263</v>
      </c>
      <c r="B9" s="559" t="s">
        <v>4344</v>
      </c>
      <c r="C9" s="560">
        <v>1</v>
      </c>
      <c r="D9" s="590" t="s">
        <v>2686</v>
      </c>
      <c r="E9" s="677"/>
      <c r="F9" s="678">
        <f t="shared" si="0"/>
        <v>0</v>
      </c>
      <c r="G9" s="678"/>
    </row>
    <row r="10" spans="1:7" ht="15">
      <c r="A10" s="679" t="s">
        <v>4265</v>
      </c>
      <c r="B10" s="559" t="s">
        <v>4345</v>
      </c>
      <c r="C10" s="560">
        <v>1</v>
      </c>
      <c r="D10" s="590" t="s">
        <v>4042</v>
      </c>
      <c r="E10" s="677"/>
      <c r="F10" s="678">
        <f t="shared" si="0"/>
        <v>0</v>
      </c>
      <c r="G10" s="678"/>
    </row>
    <row r="11" spans="1:7" ht="15">
      <c r="A11" s="679" t="s">
        <v>4267</v>
      </c>
      <c r="B11" s="559" t="s">
        <v>4346</v>
      </c>
      <c r="C11" s="560">
        <v>2</v>
      </c>
      <c r="D11" s="590" t="s">
        <v>2686</v>
      </c>
      <c r="E11" s="677"/>
      <c r="F11" s="678">
        <f t="shared" si="0"/>
        <v>0</v>
      </c>
      <c r="G11" s="678"/>
    </row>
    <row r="12" spans="1:7" ht="15">
      <c r="A12" s="679" t="s">
        <v>4269</v>
      </c>
      <c r="B12" s="559" t="s">
        <v>4347</v>
      </c>
      <c r="C12" s="560">
        <v>2</v>
      </c>
      <c r="D12" s="590" t="s">
        <v>2686</v>
      </c>
      <c r="E12" s="677"/>
      <c r="F12" s="678">
        <f t="shared" si="0"/>
        <v>0</v>
      </c>
      <c r="G12" s="678"/>
    </row>
    <row r="13" spans="1:7" ht="15">
      <c r="A13" s="679" t="s">
        <v>4271</v>
      </c>
      <c r="B13" s="559" t="s">
        <v>4348</v>
      </c>
      <c r="C13" s="560">
        <v>1</v>
      </c>
      <c r="D13" s="590" t="s">
        <v>2686</v>
      </c>
      <c r="E13" s="677"/>
      <c r="F13" s="678">
        <f t="shared" si="0"/>
        <v>0</v>
      </c>
      <c r="G13" s="678"/>
    </row>
    <row r="14" spans="1:7" ht="15">
      <c r="A14" s="679" t="s">
        <v>4308</v>
      </c>
      <c r="B14" s="559" t="s">
        <v>4349</v>
      </c>
      <c r="C14" s="560">
        <v>5</v>
      </c>
      <c r="D14" s="590" t="s">
        <v>2686</v>
      </c>
      <c r="E14" s="677"/>
      <c r="F14" s="678">
        <f t="shared" si="0"/>
        <v>0</v>
      </c>
      <c r="G14" s="678"/>
    </row>
    <row r="15" spans="1:7" ht="15">
      <c r="A15" s="679" t="s">
        <v>4310</v>
      </c>
      <c r="B15" s="559" t="s">
        <v>4350</v>
      </c>
      <c r="C15" s="560">
        <v>8</v>
      </c>
      <c r="D15" s="590" t="s">
        <v>2686</v>
      </c>
      <c r="E15" s="677"/>
      <c r="F15" s="678">
        <f t="shared" si="0"/>
        <v>0</v>
      </c>
      <c r="G15" s="678"/>
    </row>
    <row r="16" spans="1:7" ht="15">
      <c r="A16" s="679" t="s">
        <v>4312</v>
      </c>
      <c r="B16" s="559" t="s">
        <v>4351</v>
      </c>
      <c r="C16" s="560">
        <v>2</v>
      </c>
      <c r="D16" s="590" t="s">
        <v>2686</v>
      </c>
      <c r="E16" s="677"/>
      <c r="F16" s="678">
        <f t="shared" si="0"/>
        <v>0</v>
      </c>
      <c r="G16" s="678"/>
    </row>
    <row r="17" spans="1:7" ht="15">
      <c r="A17" s="679" t="s">
        <v>4314</v>
      </c>
      <c r="B17" s="559" t="s">
        <v>4352</v>
      </c>
      <c r="C17" s="560">
        <v>1</v>
      </c>
      <c r="D17" s="590" t="s">
        <v>4042</v>
      </c>
      <c r="E17" s="677"/>
      <c r="F17" s="678">
        <f t="shared" si="0"/>
        <v>0</v>
      </c>
      <c r="G17" s="678"/>
    </row>
    <row r="18" spans="1:7" ht="15.6">
      <c r="A18" s="679" t="s">
        <v>4316</v>
      </c>
      <c r="B18" s="681" t="s">
        <v>4353</v>
      </c>
      <c r="C18" s="560"/>
      <c r="D18" s="590"/>
      <c r="E18" s="677"/>
      <c r="F18" s="678"/>
      <c r="G18" s="678"/>
    </row>
    <row r="19" spans="1:7" ht="15">
      <c r="A19" s="679"/>
      <c r="B19" s="559" t="s">
        <v>4354</v>
      </c>
      <c r="C19" s="560">
        <v>1</v>
      </c>
      <c r="D19" s="590" t="s">
        <v>2686</v>
      </c>
      <c r="E19" s="677"/>
      <c r="F19" s="678">
        <f t="shared" ref="F19:F23" si="1">E19*C19</f>
        <v>0</v>
      </c>
      <c r="G19" s="678"/>
    </row>
    <row r="20" spans="1:7" ht="15">
      <c r="A20" s="679"/>
      <c r="B20" s="559" t="s">
        <v>4355</v>
      </c>
      <c r="C20" s="560">
        <v>1</v>
      </c>
      <c r="D20" s="590" t="s">
        <v>2686</v>
      </c>
      <c r="E20" s="677"/>
      <c r="F20" s="678">
        <f t="shared" si="1"/>
        <v>0</v>
      </c>
      <c r="G20" s="678"/>
    </row>
    <row r="21" spans="1:7" ht="15">
      <c r="A21" s="679"/>
      <c r="B21" s="559" t="s">
        <v>4356</v>
      </c>
      <c r="C21" s="560">
        <v>1</v>
      </c>
      <c r="D21" s="590" t="s">
        <v>2686</v>
      </c>
      <c r="E21" s="677"/>
      <c r="F21" s="678">
        <f t="shared" si="1"/>
        <v>0</v>
      </c>
      <c r="G21" s="678"/>
    </row>
    <row r="22" spans="1:7" ht="15">
      <c r="A22" s="679"/>
      <c r="B22" s="559" t="s">
        <v>4357</v>
      </c>
      <c r="C22" s="560">
        <v>1</v>
      </c>
      <c r="D22" s="590" t="s">
        <v>2686</v>
      </c>
      <c r="E22" s="677"/>
      <c r="F22" s="678">
        <f t="shared" si="1"/>
        <v>0</v>
      </c>
      <c r="G22" s="678"/>
    </row>
    <row r="23" spans="1:7" ht="15">
      <c r="A23" s="679"/>
      <c r="B23" s="559" t="s">
        <v>4352</v>
      </c>
      <c r="C23" s="560">
        <v>1</v>
      </c>
      <c r="D23" s="590" t="s">
        <v>4042</v>
      </c>
      <c r="E23" s="677"/>
      <c r="F23" s="678">
        <f t="shared" si="1"/>
        <v>0</v>
      </c>
      <c r="G23" s="678"/>
    </row>
    <row r="24" spans="1:7" ht="15.6">
      <c r="A24" s="679" t="s">
        <v>4317</v>
      </c>
      <c r="B24" s="681" t="s">
        <v>4358</v>
      </c>
      <c r="C24" s="560"/>
      <c r="D24" s="590"/>
      <c r="E24" s="677"/>
      <c r="F24" s="678"/>
      <c r="G24" s="678"/>
    </row>
    <row r="25" spans="1:7" ht="15">
      <c r="A25" s="679"/>
      <c r="B25" s="559" t="s">
        <v>4359</v>
      </c>
      <c r="C25" s="560">
        <v>1</v>
      </c>
      <c r="D25" s="590" t="s">
        <v>2686</v>
      </c>
      <c r="E25" s="677"/>
      <c r="F25" s="678">
        <f t="shared" ref="F25:F29" si="2">E25*C25</f>
        <v>0</v>
      </c>
      <c r="G25" s="678"/>
    </row>
    <row r="26" spans="1:7" ht="15">
      <c r="A26" s="679"/>
      <c r="B26" s="559" t="s">
        <v>4355</v>
      </c>
      <c r="C26" s="560">
        <v>1</v>
      </c>
      <c r="D26" s="590" t="s">
        <v>2686</v>
      </c>
      <c r="E26" s="677"/>
      <c r="F26" s="678">
        <f t="shared" si="2"/>
        <v>0</v>
      </c>
      <c r="G26" s="678"/>
    </row>
    <row r="27" spans="1:7" ht="15">
      <c r="A27" s="679"/>
      <c r="B27" s="559" t="s">
        <v>4356</v>
      </c>
      <c r="C27" s="560">
        <v>1</v>
      </c>
      <c r="D27" s="590" t="s">
        <v>2686</v>
      </c>
      <c r="E27" s="677"/>
      <c r="F27" s="678">
        <f t="shared" si="2"/>
        <v>0</v>
      </c>
      <c r="G27" s="678"/>
    </row>
    <row r="28" spans="1:7" ht="15">
      <c r="A28" s="679"/>
      <c r="B28" s="559" t="s">
        <v>4360</v>
      </c>
      <c r="C28" s="560">
        <v>1</v>
      </c>
      <c r="D28" s="590" t="s">
        <v>2686</v>
      </c>
      <c r="E28" s="677"/>
      <c r="F28" s="678">
        <f t="shared" si="2"/>
        <v>0</v>
      </c>
      <c r="G28" s="678"/>
    </row>
    <row r="29" spans="1:7" ht="15">
      <c r="A29" s="679"/>
      <c r="B29" s="559" t="s">
        <v>4352</v>
      </c>
      <c r="C29" s="560">
        <v>1</v>
      </c>
      <c r="D29" s="590" t="s">
        <v>4042</v>
      </c>
      <c r="E29" s="677"/>
      <c r="F29" s="678">
        <f t="shared" si="2"/>
        <v>0</v>
      </c>
      <c r="G29" s="678"/>
    </row>
    <row r="30" spans="1:7" ht="15.6">
      <c r="A30" s="679" t="s">
        <v>4318</v>
      </c>
      <c r="B30" s="681" t="s">
        <v>4361</v>
      </c>
      <c r="C30" s="560"/>
      <c r="D30" s="590"/>
      <c r="E30" s="677"/>
      <c r="F30" s="678"/>
      <c r="G30" s="678"/>
    </row>
    <row r="31" spans="1:7" ht="15">
      <c r="A31" s="679"/>
      <c r="B31" s="559" t="s">
        <v>4359</v>
      </c>
      <c r="C31" s="560">
        <v>1</v>
      </c>
      <c r="D31" s="590" t="s">
        <v>2686</v>
      </c>
      <c r="E31" s="677"/>
      <c r="F31" s="678">
        <f t="shared" ref="F31:F35" si="3">E31*C31</f>
        <v>0</v>
      </c>
      <c r="G31" s="678"/>
    </row>
    <row r="32" spans="1:7" ht="15">
      <c r="A32" s="679"/>
      <c r="B32" s="559" t="s">
        <v>4355</v>
      </c>
      <c r="C32" s="560">
        <v>1</v>
      </c>
      <c r="D32" s="590" t="s">
        <v>2686</v>
      </c>
      <c r="E32" s="677"/>
      <c r="F32" s="678">
        <f t="shared" si="3"/>
        <v>0</v>
      </c>
      <c r="G32" s="678"/>
    </row>
    <row r="33" spans="1:7" ht="15">
      <c r="A33" s="679"/>
      <c r="B33" s="559" t="s">
        <v>4356</v>
      </c>
      <c r="C33" s="560">
        <v>1</v>
      </c>
      <c r="D33" s="590" t="s">
        <v>2686</v>
      </c>
      <c r="E33" s="677"/>
      <c r="F33" s="678">
        <f t="shared" si="3"/>
        <v>0</v>
      </c>
      <c r="G33" s="678"/>
    </row>
    <row r="34" spans="1:7" ht="15">
      <c r="A34" s="679"/>
      <c r="B34" s="559" t="s">
        <v>4362</v>
      </c>
      <c r="C34" s="560">
        <v>1</v>
      </c>
      <c r="D34" s="590" t="s">
        <v>2686</v>
      </c>
      <c r="E34" s="677"/>
      <c r="F34" s="678">
        <f t="shared" si="3"/>
        <v>0</v>
      </c>
      <c r="G34" s="678"/>
    </row>
    <row r="35" spans="1:7" ht="15">
      <c r="A35" s="679"/>
      <c r="B35" s="559" t="s">
        <v>4352</v>
      </c>
      <c r="C35" s="560">
        <v>1</v>
      </c>
      <c r="D35" s="590" t="s">
        <v>4042</v>
      </c>
      <c r="E35" s="677"/>
      <c r="F35" s="678">
        <f t="shared" si="3"/>
        <v>0</v>
      </c>
      <c r="G35" s="678"/>
    </row>
    <row r="36" spans="1:7" ht="15.6">
      <c r="A36" s="679" t="s">
        <v>4320</v>
      </c>
      <c r="B36" s="681" t="s">
        <v>4363</v>
      </c>
      <c r="C36" s="560"/>
      <c r="D36" s="590"/>
      <c r="E36" s="677"/>
      <c r="F36" s="678"/>
      <c r="G36" s="678"/>
    </row>
    <row r="37" spans="1:7" ht="15">
      <c r="A37" s="679"/>
      <c r="B37" s="559" t="s">
        <v>4359</v>
      </c>
      <c r="C37" s="560">
        <v>2</v>
      </c>
      <c r="D37" s="590" t="s">
        <v>2686</v>
      </c>
      <c r="E37" s="677"/>
      <c r="F37" s="678">
        <f t="shared" ref="F37:F45" si="4">E37*C37</f>
        <v>0</v>
      </c>
      <c r="G37" s="678"/>
    </row>
    <row r="38" spans="1:7" ht="15">
      <c r="A38" s="679"/>
      <c r="B38" s="559" t="s">
        <v>4355</v>
      </c>
      <c r="C38" s="560">
        <v>2</v>
      </c>
      <c r="D38" s="590" t="s">
        <v>2686</v>
      </c>
      <c r="E38" s="677"/>
      <c r="F38" s="678">
        <f t="shared" si="4"/>
        <v>0</v>
      </c>
      <c r="G38" s="678"/>
    </row>
    <row r="39" spans="1:7" ht="15">
      <c r="A39" s="679"/>
      <c r="B39" s="559" t="s">
        <v>4356</v>
      </c>
      <c r="C39" s="560">
        <v>2</v>
      </c>
      <c r="D39" s="590" t="s">
        <v>2686</v>
      </c>
      <c r="E39" s="677"/>
      <c r="F39" s="678">
        <f t="shared" si="4"/>
        <v>0</v>
      </c>
      <c r="G39" s="678"/>
    </row>
    <row r="40" spans="1:7" ht="15">
      <c r="A40" s="679"/>
      <c r="B40" s="559" t="s">
        <v>4362</v>
      </c>
      <c r="C40" s="560">
        <v>2</v>
      </c>
      <c r="D40" s="590" t="s">
        <v>2686</v>
      </c>
      <c r="E40" s="677"/>
      <c r="F40" s="678">
        <f t="shared" si="4"/>
        <v>0</v>
      </c>
      <c r="G40" s="678"/>
    </row>
    <row r="41" spans="1:7" ht="15">
      <c r="A41" s="679"/>
      <c r="B41" s="559" t="s">
        <v>4352</v>
      </c>
      <c r="C41" s="560">
        <v>1</v>
      </c>
      <c r="D41" s="590" t="s">
        <v>4042</v>
      </c>
      <c r="E41" s="677"/>
      <c r="F41" s="678">
        <f t="shared" si="4"/>
        <v>0</v>
      </c>
      <c r="G41" s="678"/>
    </row>
    <row r="42" spans="1:7" ht="30">
      <c r="A42" s="679" t="s">
        <v>4364</v>
      </c>
      <c r="B42" s="559" t="s">
        <v>4365</v>
      </c>
      <c r="C42" s="560">
        <v>1</v>
      </c>
      <c r="D42" s="590" t="s">
        <v>4042</v>
      </c>
      <c r="E42" s="677"/>
      <c r="F42" s="678">
        <f t="shared" si="4"/>
        <v>0</v>
      </c>
      <c r="G42" s="678"/>
    </row>
    <row r="43" spans="1:7" ht="30">
      <c r="A43" s="679" t="s">
        <v>4366</v>
      </c>
      <c r="B43" s="559" t="s">
        <v>4367</v>
      </c>
      <c r="C43" s="560">
        <v>1</v>
      </c>
      <c r="D43" s="590" t="s">
        <v>4368</v>
      </c>
      <c r="E43" s="677"/>
      <c r="F43" s="678">
        <f t="shared" si="4"/>
        <v>0</v>
      </c>
      <c r="G43" s="678"/>
    </row>
    <row r="44" spans="1:7" ht="15">
      <c r="A44" s="679" t="s">
        <v>4369</v>
      </c>
      <c r="B44" s="559" t="s">
        <v>4370</v>
      </c>
      <c r="C44" s="560">
        <v>1</v>
      </c>
      <c r="D44" s="590" t="s">
        <v>4042</v>
      </c>
      <c r="E44" s="677"/>
      <c r="F44" s="678">
        <f t="shared" si="4"/>
        <v>0</v>
      </c>
      <c r="G44" s="678"/>
    </row>
    <row r="45" spans="1:7" ht="15">
      <c r="A45" s="679" t="s">
        <v>4371</v>
      </c>
      <c r="B45" s="559" t="s">
        <v>4372</v>
      </c>
      <c r="C45" s="560">
        <v>1</v>
      </c>
      <c r="D45" s="590" t="s">
        <v>4042</v>
      </c>
      <c r="E45" s="677"/>
      <c r="F45" s="678">
        <f t="shared" si="4"/>
        <v>0</v>
      </c>
      <c r="G45" s="678"/>
    </row>
    <row r="46" spans="1:7" ht="17.399999999999999">
      <c r="A46" s="592" t="s">
        <v>4373</v>
      </c>
      <c r="B46" s="682"/>
      <c r="C46" s="564"/>
      <c r="D46" s="565"/>
      <c r="E46" s="566"/>
      <c r="F46" s="567">
        <f>SUM(F5:F45)</f>
        <v>0</v>
      </c>
      <c r="G46" s="567"/>
    </row>
    <row r="47" spans="1:7" ht="15.6">
      <c r="A47" s="618"/>
      <c r="B47" s="618"/>
      <c r="C47" s="618"/>
      <c r="D47" s="618"/>
      <c r="E47" s="620"/>
      <c r="F47" s="620"/>
      <c r="G47" s="620"/>
    </row>
  </sheetData>
  <mergeCells count="2">
    <mergeCell ref="E2:F2"/>
    <mergeCell ref="C4:D4"/>
  </mergeCells>
  <pageMargins left="0.7" right="0.7" top="0.78740157499999996" bottom="0.78740157499999996" header="0.3" footer="0.3"/>
  <pageSetup paperSize="9" scale="9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48ED-AD5D-4664-917D-48BDDFBC2BD9}">
  <sheetPr>
    <pageSetUpPr fitToPage="1"/>
  </sheetPr>
  <dimension ref="A2:G14"/>
  <sheetViews>
    <sheetView zoomScaleNormal="100" workbookViewId="0">
      <selection activeCell="D142" sqref="D142:D150"/>
    </sheetView>
  </sheetViews>
  <sheetFormatPr defaultRowHeight="14.4"/>
  <cols>
    <col min="1" max="1" width="8.28515625" style="501" customWidth="1"/>
    <col min="2" max="2" width="97.5703125" style="501" customWidth="1"/>
    <col min="3" max="3" width="8.42578125" style="501" customWidth="1"/>
    <col min="4" max="4" width="10.140625" style="501" bestFit="1" customWidth="1"/>
    <col min="5" max="5" width="19.85546875" style="501" customWidth="1"/>
    <col min="6" max="6" width="23.28515625" style="501" customWidth="1"/>
    <col min="7" max="7" width="20" style="501" customWidth="1"/>
    <col min="8" max="8" width="7.7109375" style="501" customWidth="1"/>
    <col min="9" max="254" width="9.140625" style="501"/>
    <col min="255" max="255" width="8.28515625" style="501" customWidth="1"/>
    <col min="256" max="256" width="97.5703125" style="501" customWidth="1"/>
    <col min="257" max="257" width="8.42578125" style="501" customWidth="1"/>
    <col min="258" max="258" width="10.140625" style="501" bestFit="1" customWidth="1"/>
    <col min="259" max="259" width="19.85546875" style="501" customWidth="1"/>
    <col min="260" max="260" width="23.28515625" style="501" customWidth="1"/>
    <col min="261" max="261" width="20" style="501" customWidth="1"/>
    <col min="262" max="262" width="20.140625" style="501" customWidth="1"/>
    <col min="263" max="263" width="23.28515625" style="501" customWidth="1"/>
    <col min="264" max="264" width="7.7109375" style="501" customWidth="1"/>
    <col min="265" max="510" width="9.140625" style="501"/>
    <col min="511" max="511" width="8.28515625" style="501" customWidth="1"/>
    <col min="512" max="512" width="97.5703125" style="501" customWidth="1"/>
    <col min="513" max="513" width="8.42578125" style="501" customWidth="1"/>
    <col min="514" max="514" width="10.140625" style="501" bestFit="1" customWidth="1"/>
    <col min="515" max="515" width="19.85546875" style="501" customWidth="1"/>
    <col min="516" max="516" width="23.28515625" style="501" customWidth="1"/>
    <col min="517" max="517" width="20" style="501" customWidth="1"/>
    <col min="518" max="518" width="20.140625" style="501" customWidth="1"/>
    <col min="519" max="519" width="23.28515625" style="501" customWidth="1"/>
    <col min="520" max="520" width="7.7109375" style="501" customWidth="1"/>
    <col min="521" max="766" width="9.140625" style="501"/>
    <col min="767" max="767" width="8.28515625" style="501" customWidth="1"/>
    <col min="768" max="768" width="97.5703125" style="501" customWidth="1"/>
    <col min="769" max="769" width="8.42578125" style="501" customWidth="1"/>
    <col min="770" max="770" width="10.140625" style="501" bestFit="1" customWidth="1"/>
    <col min="771" max="771" width="19.85546875" style="501" customWidth="1"/>
    <col min="772" max="772" width="23.28515625" style="501" customWidth="1"/>
    <col min="773" max="773" width="20" style="501" customWidth="1"/>
    <col min="774" max="774" width="20.140625" style="501" customWidth="1"/>
    <col min="775" max="775" width="23.28515625" style="501" customWidth="1"/>
    <col min="776" max="776" width="7.7109375" style="501" customWidth="1"/>
    <col min="777" max="1022" width="9.140625" style="501"/>
    <col min="1023" max="1023" width="8.28515625" style="501" customWidth="1"/>
    <col min="1024" max="1024" width="97.5703125" style="501" customWidth="1"/>
    <col min="1025" max="1025" width="8.42578125" style="501" customWidth="1"/>
    <col min="1026" max="1026" width="10.140625" style="501" bestFit="1" customWidth="1"/>
    <col min="1027" max="1027" width="19.85546875" style="501" customWidth="1"/>
    <col min="1028" max="1028" width="23.28515625" style="501" customWidth="1"/>
    <col min="1029" max="1029" width="20" style="501" customWidth="1"/>
    <col min="1030" max="1030" width="20.140625" style="501" customWidth="1"/>
    <col min="1031" max="1031" width="23.28515625" style="501" customWidth="1"/>
    <col min="1032" max="1032" width="7.7109375" style="501" customWidth="1"/>
    <col min="1033" max="1278" width="9.140625" style="501"/>
    <col min="1279" max="1279" width="8.28515625" style="501" customWidth="1"/>
    <col min="1280" max="1280" width="97.5703125" style="501" customWidth="1"/>
    <col min="1281" max="1281" width="8.42578125" style="501" customWidth="1"/>
    <col min="1282" max="1282" width="10.140625" style="501" bestFit="1" customWidth="1"/>
    <col min="1283" max="1283" width="19.85546875" style="501" customWidth="1"/>
    <col min="1284" max="1284" width="23.28515625" style="501" customWidth="1"/>
    <col min="1285" max="1285" width="20" style="501" customWidth="1"/>
    <col min="1286" max="1286" width="20.140625" style="501" customWidth="1"/>
    <col min="1287" max="1287" width="23.28515625" style="501" customWidth="1"/>
    <col min="1288" max="1288" width="7.7109375" style="501" customWidth="1"/>
    <col min="1289" max="1534" width="9.140625" style="501"/>
    <col min="1535" max="1535" width="8.28515625" style="501" customWidth="1"/>
    <col min="1536" max="1536" width="97.5703125" style="501" customWidth="1"/>
    <col min="1537" max="1537" width="8.42578125" style="501" customWidth="1"/>
    <col min="1538" max="1538" width="10.140625" style="501" bestFit="1" customWidth="1"/>
    <col min="1539" max="1539" width="19.85546875" style="501" customWidth="1"/>
    <col min="1540" max="1540" width="23.28515625" style="501" customWidth="1"/>
    <col min="1541" max="1541" width="20" style="501" customWidth="1"/>
    <col min="1542" max="1542" width="20.140625" style="501" customWidth="1"/>
    <col min="1543" max="1543" width="23.28515625" style="501" customWidth="1"/>
    <col min="1544" max="1544" width="7.7109375" style="501" customWidth="1"/>
    <col min="1545" max="1790" width="9.140625" style="501"/>
    <col min="1791" max="1791" width="8.28515625" style="501" customWidth="1"/>
    <col min="1792" max="1792" width="97.5703125" style="501" customWidth="1"/>
    <col min="1793" max="1793" width="8.42578125" style="501" customWidth="1"/>
    <col min="1794" max="1794" width="10.140625" style="501" bestFit="1" customWidth="1"/>
    <col min="1795" max="1795" width="19.85546875" style="501" customWidth="1"/>
    <col min="1796" max="1796" width="23.28515625" style="501" customWidth="1"/>
    <col min="1797" max="1797" width="20" style="501" customWidth="1"/>
    <col min="1798" max="1798" width="20.140625" style="501" customWidth="1"/>
    <col min="1799" max="1799" width="23.28515625" style="501" customWidth="1"/>
    <col min="1800" max="1800" width="7.7109375" style="501" customWidth="1"/>
    <col min="1801" max="2046" width="9.140625" style="501"/>
    <col min="2047" max="2047" width="8.28515625" style="501" customWidth="1"/>
    <col min="2048" max="2048" width="97.5703125" style="501" customWidth="1"/>
    <col min="2049" max="2049" width="8.42578125" style="501" customWidth="1"/>
    <col min="2050" max="2050" width="10.140625" style="501" bestFit="1" customWidth="1"/>
    <col min="2051" max="2051" width="19.85546875" style="501" customWidth="1"/>
    <col min="2052" max="2052" width="23.28515625" style="501" customWidth="1"/>
    <col min="2053" max="2053" width="20" style="501" customWidth="1"/>
    <col min="2054" max="2054" width="20.140625" style="501" customWidth="1"/>
    <col min="2055" max="2055" width="23.28515625" style="501" customWidth="1"/>
    <col min="2056" max="2056" width="7.7109375" style="501" customWidth="1"/>
    <col min="2057" max="2302" width="9.140625" style="501"/>
    <col min="2303" max="2303" width="8.28515625" style="501" customWidth="1"/>
    <col min="2304" max="2304" width="97.5703125" style="501" customWidth="1"/>
    <col min="2305" max="2305" width="8.42578125" style="501" customWidth="1"/>
    <col min="2306" max="2306" width="10.140625" style="501" bestFit="1" customWidth="1"/>
    <col min="2307" max="2307" width="19.85546875" style="501" customWidth="1"/>
    <col min="2308" max="2308" width="23.28515625" style="501" customWidth="1"/>
    <col min="2309" max="2309" width="20" style="501" customWidth="1"/>
    <col min="2310" max="2310" width="20.140625" style="501" customWidth="1"/>
    <col min="2311" max="2311" width="23.28515625" style="501" customWidth="1"/>
    <col min="2312" max="2312" width="7.7109375" style="501" customWidth="1"/>
    <col min="2313" max="2558" width="9.140625" style="501"/>
    <col min="2559" max="2559" width="8.28515625" style="501" customWidth="1"/>
    <col min="2560" max="2560" width="97.5703125" style="501" customWidth="1"/>
    <col min="2561" max="2561" width="8.42578125" style="501" customWidth="1"/>
    <col min="2562" max="2562" width="10.140625" style="501" bestFit="1" customWidth="1"/>
    <col min="2563" max="2563" width="19.85546875" style="501" customWidth="1"/>
    <col min="2564" max="2564" width="23.28515625" style="501" customWidth="1"/>
    <col min="2565" max="2565" width="20" style="501" customWidth="1"/>
    <col min="2566" max="2566" width="20.140625" style="501" customWidth="1"/>
    <col min="2567" max="2567" width="23.28515625" style="501" customWidth="1"/>
    <col min="2568" max="2568" width="7.7109375" style="501" customWidth="1"/>
    <col min="2569" max="2814" width="9.140625" style="501"/>
    <col min="2815" max="2815" width="8.28515625" style="501" customWidth="1"/>
    <col min="2816" max="2816" width="97.5703125" style="501" customWidth="1"/>
    <col min="2817" max="2817" width="8.42578125" style="501" customWidth="1"/>
    <col min="2818" max="2818" width="10.140625" style="501" bestFit="1" customWidth="1"/>
    <col min="2819" max="2819" width="19.85546875" style="501" customWidth="1"/>
    <col min="2820" max="2820" width="23.28515625" style="501" customWidth="1"/>
    <col min="2821" max="2821" width="20" style="501" customWidth="1"/>
    <col min="2822" max="2822" width="20.140625" style="501" customWidth="1"/>
    <col min="2823" max="2823" width="23.28515625" style="501" customWidth="1"/>
    <col min="2824" max="2824" width="7.7109375" style="501" customWidth="1"/>
    <col min="2825" max="3070" width="9.140625" style="501"/>
    <col min="3071" max="3071" width="8.28515625" style="501" customWidth="1"/>
    <col min="3072" max="3072" width="97.5703125" style="501" customWidth="1"/>
    <col min="3073" max="3073" width="8.42578125" style="501" customWidth="1"/>
    <col min="3074" max="3074" width="10.140625" style="501" bestFit="1" customWidth="1"/>
    <col min="3075" max="3075" width="19.85546875" style="501" customWidth="1"/>
    <col min="3076" max="3076" width="23.28515625" style="501" customWidth="1"/>
    <col min="3077" max="3077" width="20" style="501" customWidth="1"/>
    <col min="3078" max="3078" width="20.140625" style="501" customWidth="1"/>
    <col min="3079" max="3079" width="23.28515625" style="501" customWidth="1"/>
    <col min="3080" max="3080" width="7.7109375" style="501" customWidth="1"/>
    <col min="3081" max="3326" width="9.140625" style="501"/>
    <col min="3327" max="3327" width="8.28515625" style="501" customWidth="1"/>
    <col min="3328" max="3328" width="97.5703125" style="501" customWidth="1"/>
    <col min="3329" max="3329" width="8.42578125" style="501" customWidth="1"/>
    <col min="3330" max="3330" width="10.140625" style="501" bestFit="1" customWidth="1"/>
    <col min="3331" max="3331" width="19.85546875" style="501" customWidth="1"/>
    <col min="3332" max="3332" width="23.28515625" style="501" customWidth="1"/>
    <col min="3333" max="3333" width="20" style="501" customWidth="1"/>
    <col min="3334" max="3334" width="20.140625" style="501" customWidth="1"/>
    <col min="3335" max="3335" width="23.28515625" style="501" customWidth="1"/>
    <col min="3336" max="3336" width="7.7109375" style="501" customWidth="1"/>
    <col min="3337" max="3582" width="9.140625" style="501"/>
    <col min="3583" max="3583" width="8.28515625" style="501" customWidth="1"/>
    <col min="3584" max="3584" width="97.5703125" style="501" customWidth="1"/>
    <col min="3585" max="3585" width="8.42578125" style="501" customWidth="1"/>
    <col min="3586" max="3586" width="10.140625" style="501" bestFit="1" customWidth="1"/>
    <col min="3587" max="3587" width="19.85546875" style="501" customWidth="1"/>
    <col min="3588" max="3588" width="23.28515625" style="501" customWidth="1"/>
    <col min="3589" max="3589" width="20" style="501" customWidth="1"/>
    <col min="3590" max="3590" width="20.140625" style="501" customWidth="1"/>
    <col min="3591" max="3591" width="23.28515625" style="501" customWidth="1"/>
    <col min="3592" max="3592" width="7.7109375" style="501" customWidth="1"/>
    <col min="3593" max="3838" width="9.140625" style="501"/>
    <col min="3839" max="3839" width="8.28515625" style="501" customWidth="1"/>
    <col min="3840" max="3840" width="97.5703125" style="501" customWidth="1"/>
    <col min="3841" max="3841" width="8.42578125" style="501" customWidth="1"/>
    <col min="3842" max="3842" width="10.140625" style="501" bestFit="1" customWidth="1"/>
    <col min="3843" max="3843" width="19.85546875" style="501" customWidth="1"/>
    <col min="3844" max="3844" width="23.28515625" style="501" customWidth="1"/>
    <col min="3845" max="3845" width="20" style="501" customWidth="1"/>
    <col min="3846" max="3846" width="20.140625" style="501" customWidth="1"/>
    <col min="3847" max="3847" width="23.28515625" style="501" customWidth="1"/>
    <col min="3848" max="3848" width="7.7109375" style="501" customWidth="1"/>
    <col min="3849" max="4094" width="9.140625" style="501"/>
    <col min="4095" max="4095" width="8.28515625" style="501" customWidth="1"/>
    <col min="4096" max="4096" width="97.5703125" style="501" customWidth="1"/>
    <col min="4097" max="4097" width="8.42578125" style="501" customWidth="1"/>
    <col min="4098" max="4098" width="10.140625" style="501" bestFit="1" customWidth="1"/>
    <col min="4099" max="4099" width="19.85546875" style="501" customWidth="1"/>
    <col min="4100" max="4100" width="23.28515625" style="501" customWidth="1"/>
    <col min="4101" max="4101" width="20" style="501" customWidth="1"/>
    <col min="4102" max="4102" width="20.140625" style="501" customWidth="1"/>
    <col min="4103" max="4103" width="23.28515625" style="501" customWidth="1"/>
    <col min="4104" max="4104" width="7.7109375" style="501" customWidth="1"/>
    <col min="4105" max="4350" width="9.140625" style="501"/>
    <col min="4351" max="4351" width="8.28515625" style="501" customWidth="1"/>
    <col min="4352" max="4352" width="97.5703125" style="501" customWidth="1"/>
    <col min="4353" max="4353" width="8.42578125" style="501" customWidth="1"/>
    <col min="4354" max="4354" width="10.140625" style="501" bestFit="1" customWidth="1"/>
    <col min="4355" max="4355" width="19.85546875" style="501" customWidth="1"/>
    <col min="4356" max="4356" width="23.28515625" style="501" customWidth="1"/>
    <col min="4357" max="4357" width="20" style="501" customWidth="1"/>
    <col min="4358" max="4358" width="20.140625" style="501" customWidth="1"/>
    <col min="4359" max="4359" width="23.28515625" style="501" customWidth="1"/>
    <col min="4360" max="4360" width="7.7109375" style="501" customWidth="1"/>
    <col min="4361" max="4606" width="9.140625" style="501"/>
    <col min="4607" max="4607" width="8.28515625" style="501" customWidth="1"/>
    <col min="4608" max="4608" width="97.5703125" style="501" customWidth="1"/>
    <col min="4609" max="4609" width="8.42578125" style="501" customWidth="1"/>
    <col min="4610" max="4610" width="10.140625" style="501" bestFit="1" customWidth="1"/>
    <col min="4611" max="4611" width="19.85546875" style="501" customWidth="1"/>
    <col min="4612" max="4612" width="23.28515625" style="501" customWidth="1"/>
    <col min="4613" max="4613" width="20" style="501" customWidth="1"/>
    <col min="4614" max="4614" width="20.140625" style="501" customWidth="1"/>
    <col min="4615" max="4615" width="23.28515625" style="501" customWidth="1"/>
    <col min="4616" max="4616" width="7.7109375" style="501" customWidth="1"/>
    <col min="4617" max="4862" width="9.140625" style="501"/>
    <col min="4863" max="4863" width="8.28515625" style="501" customWidth="1"/>
    <col min="4864" max="4864" width="97.5703125" style="501" customWidth="1"/>
    <col min="4865" max="4865" width="8.42578125" style="501" customWidth="1"/>
    <col min="4866" max="4866" width="10.140625" style="501" bestFit="1" customWidth="1"/>
    <col min="4867" max="4867" width="19.85546875" style="501" customWidth="1"/>
    <col min="4868" max="4868" width="23.28515625" style="501" customWidth="1"/>
    <col min="4869" max="4869" width="20" style="501" customWidth="1"/>
    <col min="4870" max="4870" width="20.140625" style="501" customWidth="1"/>
    <col min="4871" max="4871" width="23.28515625" style="501" customWidth="1"/>
    <col min="4872" max="4872" width="7.7109375" style="501" customWidth="1"/>
    <col min="4873" max="5118" width="9.140625" style="501"/>
    <col min="5119" max="5119" width="8.28515625" style="501" customWidth="1"/>
    <col min="5120" max="5120" width="97.5703125" style="501" customWidth="1"/>
    <col min="5121" max="5121" width="8.42578125" style="501" customWidth="1"/>
    <col min="5122" max="5122" width="10.140625" style="501" bestFit="1" customWidth="1"/>
    <col min="5123" max="5123" width="19.85546875" style="501" customWidth="1"/>
    <col min="5124" max="5124" width="23.28515625" style="501" customWidth="1"/>
    <col min="5125" max="5125" width="20" style="501" customWidth="1"/>
    <col min="5126" max="5126" width="20.140625" style="501" customWidth="1"/>
    <col min="5127" max="5127" width="23.28515625" style="501" customWidth="1"/>
    <col min="5128" max="5128" width="7.7109375" style="501" customWidth="1"/>
    <col min="5129" max="5374" width="9.140625" style="501"/>
    <col min="5375" max="5375" width="8.28515625" style="501" customWidth="1"/>
    <col min="5376" max="5376" width="97.5703125" style="501" customWidth="1"/>
    <col min="5377" max="5377" width="8.42578125" style="501" customWidth="1"/>
    <col min="5378" max="5378" width="10.140625" style="501" bestFit="1" customWidth="1"/>
    <col min="5379" max="5379" width="19.85546875" style="501" customWidth="1"/>
    <col min="5380" max="5380" width="23.28515625" style="501" customWidth="1"/>
    <col min="5381" max="5381" width="20" style="501" customWidth="1"/>
    <col min="5382" max="5382" width="20.140625" style="501" customWidth="1"/>
    <col min="5383" max="5383" width="23.28515625" style="501" customWidth="1"/>
    <col min="5384" max="5384" width="7.7109375" style="501" customWidth="1"/>
    <col min="5385" max="5630" width="9.140625" style="501"/>
    <col min="5631" max="5631" width="8.28515625" style="501" customWidth="1"/>
    <col min="5632" max="5632" width="97.5703125" style="501" customWidth="1"/>
    <col min="5633" max="5633" width="8.42578125" style="501" customWidth="1"/>
    <col min="5634" max="5634" width="10.140625" style="501" bestFit="1" customWidth="1"/>
    <col min="5635" max="5635" width="19.85546875" style="501" customWidth="1"/>
    <col min="5636" max="5636" width="23.28515625" style="501" customWidth="1"/>
    <col min="5637" max="5637" width="20" style="501" customWidth="1"/>
    <col min="5638" max="5638" width="20.140625" style="501" customWidth="1"/>
    <col min="5639" max="5639" width="23.28515625" style="501" customWidth="1"/>
    <col min="5640" max="5640" width="7.7109375" style="501" customWidth="1"/>
    <col min="5641" max="5886" width="9.140625" style="501"/>
    <col min="5887" max="5887" width="8.28515625" style="501" customWidth="1"/>
    <col min="5888" max="5888" width="97.5703125" style="501" customWidth="1"/>
    <col min="5889" max="5889" width="8.42578125" style="501" customWidth="1"/>
    <col min="5890" max="5890" width="10.140625" style="501" bestFit="1" customWidth="1"/>
    <col min="5891" max="5891" width="19.85546875" style="501" customWidth="1"/>
    <col min="5892" max="5892" width="23.28515625" style="501" customWidth="1"/>
    <col min="5893" max="5893" width="20" style="501" customWidth="1"/>
    <col min="5894" max="5894" width="20.140625" style="501" customWidth="1"/>
    <col min="5895" max="5895" width="23.28515625" style="501" customWidth="1"/>
    <col min="5896" max="5896" width="7.7109375" style="501" customWidth="1"/>
    <col min="5897" max="6142" width="9.140625" style="501"/>
    <col min="6143" max="6143" width="8.28515625" style="501" customWidth="1"/>
    <col min="6144" max="6144" width="97.5703125" style="501" customWidth="1"/>
    <col min="6145" max="6145" width="8.42578125" style="501" customWidth="1"/>
    <col min="6146" max="6146" width="10.140625" style="501" bestFit="1" customWidth="1"/>
    <col min="6147" max="6147" width="19.85546875" style="501" customWidth="1"/>
    <col min="6148" max="6148" width="23.28515625" style="501" customWidth="1"/>
    <col min="6149" max="6149" width="20" style="501" customWidth="1"/>
    <col min="6150" max="6150" width="20.140625" style="501" customWidth="1"/>
    <col min="6151" max="6151" width="23.28515625" style="501" customWidth="1"/>
    <col min="6152" max="6152" width="7.7109375" style="501" customWidth="1"/>
    <col min="6153" max="6398" width="9.140625" style="501"/>
    <col min="6399" max="6399" width="8.28515625" style="501" customWidth="1"/>
    <col min="6400" max="6400" width="97.5703125" style="501" customWidth="1"/>
    <col min="6401" max="6401" width="8.42578125" style="501" customWidth="1"/>
    <col min="6402" max="6402" width="10.140625" style="501" bestFit="1" customWidth="1"/>
    <col min="6403" max="6403" width="19.85546875" style="501" customWidth="1"/>
    <col min="6404" max="6404" width="23.28515625" style="501" customWidth="1"/>
    <col min="6405" max="6405" width="20" style="501" customWidth="1"/>
    <col min="6406" max="6406" width="20.140625" style="501" customWidth="1"/>
    <col min="6407" max="6407" width="23.28515625" style="501" customWidth="1"/>
    <col min="6408" max="6408" width="7.7109375" style="501" customWidth="1"/>
    <col min="6409" max="6654" width="9.140625" style="501"/>
    <col min="6655" max="6655" width="8.28515625" style="501" customWidth="1"/>
    <col min="6656" max="6656" width="97.5703125" style="501" customWidth="1"/>
    <col min="6657" max="6657" width="8.42578125" style="501" customWidth="1"/>
    <col min="6658" max="6658" width="10.140625" style="501" bestFit="1" customWidth="1"/>
    <col min="6659" max="6659" width="19.85546875" style="501" customWidth="1"/>
    <col min="6660" max="6660" width="23.28515625" style="501" customWidth="1"/>
    <col min="6661" max="6661" width="20" style="501" customWidth="1"/>
    <col min="6662" max="6662" width="20.140625" style="501" customWidth="1"/>
    <col min="6663" max="6663" width="23.28515625" style="501" customWidth="1"/>
    <col min="6664" max="6664" width="7.7109375" style="501" customWidth="1"/>
    <col min="6665" max="6910" width="9.140625" style="501"/>
    <col min="6911" max="6911" width="8.28515625" style="501" customWidth="1"/>
    <col min="6912" max="6912" width="97.5703125" style="501" customWidth="1"/>
    <col min="6913" max="6913" width="8.42578125" style="501" customWidth="1"/>
    <col min="6914" max="6914" width="10.140625" style="501" bestFit="1" customWidth="1"/>
    <col min="6915" max="6915" width="19.85546875" style="501" customWidth="1"/>
    <col min="6916" max="6916" width="23.28515625" style="501" customWidth="1"/>
    <col min="6917" max="6917" width="20" style="501" customWidth="1"/>
    <col min="6918" max="6918" width="20.140625" style="501" customWidth="1"/>
    <col min="6919" max="6919" width="23.28515625" style="501" customWidth="1"/>
    <col min="6920" max="6920" width="7.7109375" style="501" customWidth="1"/>
    <col min="6921" max="7166" width="9.140625" style="501"/>
    <col min="7167" max="7167" width="8.28515625" style="501" customWidth="1"/>
    <col min="7168" max="7168" width="97.5703125" style="501" customWidth="1"/>
    <col min="7169" max="7169" width="8.42578125" style="501" customWidth="1"/>
    <col min="7170" max="7170" width="10.140625" style="501" bestFit="1" customWidth="1"/>
    <col min="7171" max="7171" width="19.85546875" style="501" customWidth="1"/>
    <col min="7172" max="7172" width="23.28515625" style="501" customWidth="1"/>
    <col min="7173" max="7173" width="20" style="501" customWidth="1"/>
    <col min="7174" max="7174" width="20.140625" style="501" customWidth="1"/>
    <col min="7175" max="7175" width="23.28515625" style="501" customWidth="1"/>
    <col min="7176" max="7176" width="7.7109375" style="501" customWidth="1"/>
    <col min="7177" max="7422" width="9.140625" style="501"/>
    <col min="7423" max="7423" width="8.28515625" style="501" customWidth="1"/>
    <col min="7424" max="7424" width="97.5703125" style="501" customWidth="1"/>
    <col min="7425" max="7425" width="8.42578125" style="501" customWidth="1"/>
    <col min="7426" max="7426" width="10.140625" style="501" bestFit="1" customWidth="1"/>
    <col min="7427" max="7427" width="19.85546875" style="501" customWidth="1"/>
    <col min="7428" max="7428" width="23.28515625" style="501" customWidth="1"/>
    <col min="7429" max="7429" width="20" style="501" customWidth="1"/>
    <col min="7430" max="7430" width="20.140625" style="501" customWidth="1"/>
    <col min="7431" max="7431" width="23.28515625" style="501" customWidth="1"/>
    <col min="7432" max="7432" width="7.7109375" style="501" customWidth="1"/>
    <col min="7433" max="7678" width="9.140625" style="501"/>
    <col min="7679" max="7679" width="8.28515625" style="501" customWidth="1"/>
    <col min="7680" max="7680" width="97.5703125" style="501" customWidth="1"/>
    <col min="7681" max="7681" width="8.42578125" style="501" customWidth="1"/>
    <col min="7682" max="7682" width="10.140625" style="501" bestFit="1" customWidth="1"/>
    <col min="7683" max="7683" width="19.85546875" style="501" customWidth="1"/>
    <col min="7684" max="7684" width="23.28515625" style="501" customWidth="1"/>
    <col min="7685" max="7685" width="20" style="501" customWidth="1"/>
    <col min="7686" max="7686" width="20.140625" style="501" customWidth="1"/>
    <col min="7687" max="7687" width="23.28515625" style="501" customWidth="1"/>
    <col min="7688" max="7688" width="7.7109375" style="501" customWidth="1"/>
    <col min="7689" max="7934" width="9.140625" style="501"/>
    <col min="7935" max="7935" width="8.28515625" style="501" customWidth="1"/>
    <col min="7936" max="7936" width="97.5703125" style="501" customWidth="1"/>
    <col min="7937" max="7937" width="8.42578125" style="501" customWidth="1"/>
    <col min="7938" max="7938" width="10.140625" style="501" bestFit="1" customWidth="1"/>
    <col min="7939" max="7939" width="19.85546875" style="501" customWidth="1"/>
    <col min="7940" max="7940" width="23.28515625" style="501" customWidth="1"/>
    <col min="7941" max="7941" width="20" style="501" customWidth="1"/>
    <col min="7942" max="7942" width="20.140625" style="501" customWidth="1"/>
    <col min="7943" max="7943" width="23.28515625" style="501" customWidth="1"/>
    <col min="7944" max="7944" width="7.7109375" style="501" customWidth="1"/>
    <col min="7945" max="8190" width="9.140625" style="501"/>
    <col min="8191" max="8191" width="8.28515625" style="501" customWidth="1"/>
    <col min="8192" max="8192" width="97.5703125" style="501" customWidth="1"/>
    <col min="8193" max="8193" width="8.42578125" style="501" customWidth="1"/>
    <col min="8194" max="8194" width="10.140625" style="501" bestFit="1" customWidth="1"/>
    <col min="8195" max="8195" width="19.85546875" style="501" customWidth="1"/>
    <col min="8196" max="8196" width="23.28515625" style="501" customWidth="1"/>
    <col min="8197" max="8197" width="20" style="501" customWidth="1"/>
    <col min="8198" max="8198" width="20.140625" style="501" customWidth="1"/>
    <col min="8199" max="8199" width="23.28515625" style="501" customWidth="1"/>
    <col min="8200" max="8200" width="7.7109375" style="501" customWidth="1"/>
    <col min="8201" max="8446" width="9.140625" style="501"/>
    <col min="8447" max="8447" width="8.28515625" style="501" customWidth="1"/>
    <col min="8448" max="8448" width="97.5703125" style="501" customWidth="1"/>
    <col min="8449" max="8449" width="8.42578125" style="501" customWidth="1"/>
    <col min="8450" max="8450" width="10.140625" style="501" bestFit="1" customWidth="1"/>
    <col min="8451" max="8451" width="19.85546875" style="501" customWidth="1"/>
    <col min="8452" max="8452" width="23.28515625" style="501" customWidth="1"/>
    <col min="8453" max="8453" width="20" style="501" customWidth="1"/>
    <col min="8454" max="8454" width="20.140625" style="501" customWidth="1"/>
    <col min="8455" max="8455" width="23.28515625" style="501" customWidth="1"/>
    <col min="8456" max="8456" width="7.7109375" style="501" customWidth="1"/>
    <col min="8457" max="8702" width="9.140625" style="501"/>
    <col min="8703" max="8703" width="8.28515625" style="501" customWidth="1"/>
    <col min="8704" max="8704" width="97.5703125" style="501" customWidth="1"/>
    <col min="8705" max="8705" width="8.42578125" style="501" customWidth="1"/>
    <col min="8706" max="8706" width="10.140625" style="501" bestFit="1" customWidth="1"/>
    <col min="8707" max="8707" width="19.85546875" style="501" customWidth="1"/>
    <col min="8708" max="8708" width="23.28515625" style="501" customWidth="1"/>
    <col min="8709" max="8709" width="20" style="501" customWidth="1"/>
    <col min="8710" max="8710" width="20.140625" style="501" customWidth="1"/>
    <col min="8711" max="8711" width="23.28515625" style="501" customWidth="1"/>
    <col min="8712" max="8712" width="7.7109375" style="501" customWidth="1"/>
    <col min="8713" max="8958" width="9.140625" style="501"/>
    <col min="8959" max="8959" width="8.28515625" style="501" customWidth="1"/>
    <col min="8960" max="8960" width="97.5703125" style="501" customWidth="1"/>
    <col min="8961" max="8961" width="8.42578125" style="501" customWidth="1"/>
    <col min="8962" max="8962" width="10.140625" style="501" bestFit="1" customWidth="1"/>
    <col min="8963" max="8963" width="19.85546875" style="501" customWidth="1"/>
    <col min="8964" max="8964" width="23.28515625" style="501" customWidth="1"/>
    <col min="8965" max="8965" width="20" style="501" customWidth="1"/>
    <col min="8966" max="8966" width="20.140625" style="501" customWidth="1"/>
    <col min="8967" max="8967" width="23.28515625" style="501" customWidth="1"/>
    <col min="8968" max="8968" width="7.7109375" style="501" customWidth="1"/>
    <col min="8969" max="9214" width="9.140625" style="501"/>
    <col min="9215" max="9215" width="8.28515625" style="501" customWidth="1"/>
    <col min="9216" max="9216" width="97.5703125" style="501" customWidth="1"/>
    <col min="9217" max="9217" width="8.42578125" style="501" customWidth="1"/>
    <col min="9218" max="9218" width="10.140625" style="501" bestFit="1" customWidth="1"/>
    <col min="9219" max="9219" width="19.85546875" style="501" customWidth="1"/>
    <col min="9220" max="9220" width="23.28515625" style="501" customWidth="1"/>
    <col min="9221" max="9221" width="20" style="501" customWidth="1"/>
    <col min="9222" max="9222" width="20.140625" style="501" customWidth="1"/>
    <col min="9223" max="9223" width="23.28515625" style="501" customWidth="1"/>
    <col min="9224" max="9224" width="7.7109375" style="501" customWidth="1"/>
    <col min="9225" max="9470" width="9.140625" style="501"/>
    <col min="9471" max="9471" width="8.28515625" style="501" customWidth="1"/>
    <col min="9472" max="9472" width="97.5703125" style="501" customWidth="1"/>
    <col min="9473" max="9473" width="8.42578125" style="501" customWidth="1"/>
    <col min="9474" max="9474" width="10.140625" style="501" bestFit="1" customWidth="1"/>
    <col min="9475" max="9475" width="19.85546875" style="501" customWidth="1"/>
    <col min="9476" max="9476" width="23.28515625" style="501" customWidth="1"/>
    <col min="9477" max="9477" width="20" style="501" customWidth="1"/>
    <col min="9478" max="9478" width="20.140625" style="501" customWidth="1"/>
    <col min="9479" max="9479" width="23.28515625" style="501" customWidth="1"/>
    <col min="9480" max="9480" width="7.7109375" style="501" customWidth="1"/>
    <col min="9481" max="9726" width="9.140625" style="501"/>
    <col min="9727" max="9727" width="8.28515625" style="501" customWidth="1"/>
    <col min="9728" max="9728" width="97.5703125" style="501" customWidth="1"/>
    <col min="9729" max="9729" width="8.42578125" style="501" customWidth="1"/>
    <col min="9730" max="9730" width="10.140625" style="501" bestFit="1" customWidth="1"/>
    <col min="9731" max="9731" width="19.85546875" style="501" customWidth="1"/>
    <col min="9732" max="9732" width="23.28515625" style="501" customWidth="1"/>
    <col min="9733" max="9733" width="20" style="501" customWidth="1"/>
    <col min="9734" max="9734" width="20.140625" style="501" customWidth="1"/>
    <col min="9735" max="9735" width="23.28515625" style="501" customWidth="1"/>
    <col min="9736" max="9736" width="7.7109375" style="501" customWidth="1"/>
    <col min="9737" max="9982" width="9.140625" style="501"/>
    <col min="9983" max="9983" width="8.28515625" style="501" customWidth="1"/>
    <col min="9984" max="9984" width="97.5703125" style="501" customWidth="1"/>
    <col min="9985" max="9985" width="8.42578125" style="501" customWidth="1"/>
    <col min="9986" max="9986" width="10.140625" style="501" bestFit="1" customWidth="1"/>
    <col min="9987" max="9987" width="19.85546875" style="501" customWidth="1"/>
    <col min="9988" max="9988" width="23.28515625" style="501" customWidth="1"/>
    <col min="9989" max="9989" width="20" style="501" customWidth="1"/>
    <col min="9990" max="9990" width="20.140625" style="501" customWidth="1"/>
    <col min="9991" max="9991" width="23.28515625" style="501" customWidth="1"/>
    <col min="9992" max="9992" width="7.7109375" style="501" customWidth="1"/>
    <col min="9993" max="10238" width="9.140625" style="501"/>
    <col min="10239" max="10239" width="8.28515625" style="501" customWidth="1"/>
    <col min="10240" max="10240" width="97.5703125" style="501" customWidth="1"/>
    <col min="10241" max="10241" width="8.42578125" style="501" customWidth="1"/>
    <col min="10242" max="10242" width="10.140625" style="501" bestFit="1" customWidth="1"/>
    <col min="10243" max="10243" width="19.85546875" style="501" customWidth="1"/>
    <col min="10244" max="10244" width="23.28515625" style="501" customWidth="1"/>
    <col min="10245" max="10245" width="20" style="501" customWidth="1"/>
    <col min="10246" max="10246" width="20.140625" style="501" customWidth="1"/>
    <col min="10247" max="10247" width="23.28515625" style="501" customWidth="1"/>
    <col min="10248" max="10248" width="7.7109375" style="501" customWidth="1"/>
    <col min="10249" max="10494" width="9.140625" style="501"/>
    <col min="10495" max="10495" width="8.28515625" style="501" customWidth="1"/>
    <col min="10496" max="10496" width="97.5703125" style="501" customWidth="1"/>
    <col min="10497" max="10497" width="8.42578125" style="501" customWidth="1"/>
    <col min="10498" max="10498" width="10.140625" style="501" bestFit="1" customWidth="1"/>
    <col min="10499" max="10499" width="19.85546875" style="501" customWidth="1"/>
    <col min="10500" max="10500" width="23.28515625" style="501" customWidth="1"/>
    <col min="10501" max="10501" width="20" style="501" customWidth="1"/>
    <col min="10502" max="10502" width="20.140625" style="501" customWidth="1"/>
    <col min="10503" max="10503" width="23.28515625" style="501" customWidth="1"/>
    <col min="10504" max="10504" width="7.7109375" style="501" customWidth="1"/>
    <col min="10505" max="10750" width="9.140625" style="501"/>
    <col min="10751" max="10751" width="8.28515625" style="501" customWidth="1"/>
    <col min="10752" max="10752" width="97.5703125" style="501" customWidth="1"/>
    <col min="10753" max="10753" width="8.42578125" style="501" customWidth="1"/>
    <col min="10754" max="10754" width="10.140625" style="501" bestFit="1" customWidth="1"/>
    <col min="10755" max="10755" width="19.85546875" style="501" customWidth="1"/>
    <col min="10756" max="10756" width="23.28515625" style="501" customWidth="1"/>
    <col min="10757" max="10757" width="20" style="501" customWidth="1"/>
    <col min="10758" max="10758" width="20.140625" style="501" customWidth="1"/>
    <col min="10759" max="10759" width="23.28515625" style="501" customWidth="1"/>
    <col min="10760" max="10760" width="7.7109375" style="501" customWidth="1"/>
    <col min="10761" max="11006" width="9.140625" style="501"/>
    <col min="11007" max="11007" width="8.28515625" style="501" customWidth="1"/>
    <col min="11008" max="11008" width="97.5703125" style="501" customWidth="1"/>
    <col min="11009" max="11009" width="8.42578125" style="501" customWidth="1"/>
    <col min="11010" max="11010" width="10.140625" style="501" bestFit="1" customWidth="1"/>
    <col min="11011" max="11011" width="19.85546875" style="501" customWidth="1"/>
    <col min="11012" max="11012" width="23.28515625" style="501" customWidth="1"/>
    <col min="11013" max="11013" width="20" style="501" customWidth="1"/>
    <col min="11014" max="11014" width="20.140625" style="501" customWidth="1"/>
    <col min="11015" max="11015" width="23.28515625" style="501" customWidth="1"/>
    <col min="11016" max="11016" width="7.7109375" style="501" customWidth="1"/>
    <col min="11017" max="11262" width="9.140625" style="501"/>
    <col min="11263" max="11263" width="8.28515625" style="501" customWidth="1"/>
    <col min="11264" max="11264" width="97.5703125" style="501" customWidth="1"/>
    <col min="11265" max="11265" width="8.42578125" style="501" customWidth="1"/>
    <col min="11266" max="11266" width="10.140625" style="501" bestFit="1" customWidth="1"/>
    <col min="11267" max="11267" width="19.85546875" style="501" customWidth="1"/>
    <col min="11268" max="11268" width="23.28515625" style="501" customWidth="1"/>
    <col min="11269" max="11269" width="20" style="501" customWidth="1"/>
    <col min="11270" max="11270" width="20.140625" style="501" customWidth="1"/>
    <col min="11271" max="11271" width="23.28515625" style="501" customWidth="1"/>
    <col min="11272" max="11272" width="7.7109375" style="501" customWidth="1"/>
    <col min="11273" max="11518" width="9.140625" style="501"/>
    <col min="11519" max="11519" width="8.28515625" style="501" customWidth="1"/>
    <col min="11520" max="11520" width="97.5703125" style="501" customWidth="1"/>
    <col min="11521" max="11521" width="8.42578125" style="501" customWidth="1"/>
    <col min="11522" max="11522" width="10.140625" style="501" bestFit="1" customWidth="1"/>
    <col min="11523" max="11523" width="19.85546875" style="501" customWidth="1"/>
    <col min="11524" max="11524" width="23.28515625" style="501" customWidth="1"/>
    <col min="11525" max="11525" width="20" style="501" customWidth="1"/>
    <col min="11526" max="11526" width="20.140625" style="501" customWidth="1"/>
    <col min="11527" max="11527" width="23.28515625" style="501" customWidth="1"/>
    <col min="11528" max="11528" width="7.7109375" style="501" customWidth="1"/>
    <col min="11529" max="11774" width="9.140625" style="501"/>
    <col min="11775" max="11775" width="8.28515625" style="501" customWidth="1"/>
    <col min="11776" max="11776" width="97.5703125" style="501" customWidth="1"/>
    <col min="11777" max="11777" width="8.42578125" style="501" customWidth="1"/>
    <col min="11778" max="11778" width="10.140625" style="501" bestFit="1" customWidth="1"/>
    <col min="11779" max="11779" width="19.85546875" style="501" customWidth="1"/>
    <col min="11780" max="11780" width="23.28515625" style="501" customWidth="1"/>
    <col min="11781" max="11781" width="20" style="501" customWidth="1"/>
    <col min="11782" max="11782" width="20.140625" style="501" customWidth="1"/>
    <col min="11783" max="11783" width="23.28515625" style="501" customWidth="1"/>
    <col min="11784" max="11784" width="7.7109375" style="501" customWidth="1"/>
    <col min="11785" max="12030" width="9.140625" style="501"/>
    <col min="12031" max="12031" width="8.28515625" style="501" customWidth="1"/>
    <col min="12032" max="12032" width="97.5703125" style="501" customWidth="1"/>
    <col min="12033" max="12033" width="8.42578125" style="501" customWidth="1"/>
    <col min="12034" max="12034" width="10.140625" style="501" bestFit="1" customWidth="1"/>
    <col min="12035" max="12035" width="19.85546875" style="501" customWidth="1"/>
    <col min="12036" max="12036" width="23.28515625" style="501" customWidth="1"/>
    <col min="12037" max="12037" width="20" style="501" customWidth="1"/>
    <col min="12038" max="12038" width="20.140625" style="501" customWidth="1"/>
    <col min="12039" max="12039" width="23.28515625" style="501" customWidth="1"/>
    <col min="12040" max="12040" width="7.7109375" style="501" customWidth="1"/>
    <col min="12041" max="12286" width="9.140625" style="501"/>
    <col min="12287" max="12287" width="8.28515625" style="501" customWidth="1"/>
    <col min="12288" max="12288" width="97.5703125" style="501" customWidth="1"/>
    <col min="12289" max="12289" width="8.42578125" style="501" customWidth="1"/>
    <col min="12290" max="12290" width="10.140625" style="501" bestFit="1" customWidth="1"/>
    <col min="12291" max="12291" width="19.85546875" style="501" customWidth="1"/>
    <col min="12292" max="12292" width="23.28515625" style="501" customWidth="1"/>
    <col min="12293" max="12293" width="20" style="501" customWidth="1"/>
    <col min="12294" max="12294" width="20.140625" style="501" customWidth="1"/>
    <col min="12295" max="12295" width="23.28515625" style="501" customWidth="1"/>
    <col min="12296" max="12296" width="7.7109375" style="501" customWidth="1"/>
    <col min="12297" max="12542" width="9.140625" style="501"/>
    <col min="12543" max="12543" width="8.28515625" style="501" customWidth="1"/>
    <col min="12544" max="12544" width="97.5703125" style="501" customWidth="1"/>
    <col min="12545" max="12545" width="8.42578125" style="501" customWidth="1"/>
    <col min="12546" max="12546" width="10.140625" style="501" bestFit="1" customWidth="1"/>
    <col min="12547" max="12547" width="19.85546875" style="501" customWidth="1"/>
    <col min="12548" max="12548" width="23.28515625" style="501" customWidth="1"/>
    <col min="12549" max="12549" width="20" style="501" customWidth="1"/>
    <col min="12550" max="12550" width="20.140625" style="501" customWidth="1"/>
    <col min="12551" max="12551" width="23.28515625" style="501" customWidth="1"/>
    <col min="12552" max="12552" width="7.7109375" style="501" customWidth="1"/>
    <col min="12553" max="12798" width="9.140625" style="501"/>
    <col min="12799" max="12799" width="8.28515625" style="501" customWidth="1"/>
    <col min="12800" max="12800" width="97.5703125" style="501" customWidth="1"/>
    <col min="12801" max="12801" width="8.42578125" style="501" customWidth="1"/>
    <col min="12802" max="12802" width="10.140625" style="501" bestFit="1" customWidth="1"/>
    <col min="12803" max="12803" width="19.85546875" style="501" customWidth="1"/>
    <col min="12804" max="12804" width="23.28515625" style="501" customWidth="1"/>
    <col min="12805" max="12805" width="20" style="501" customWidth="1"/>
    <col min="12806" max="12806" width="20.140625" style="501" customWidth="1"/>
    <col min="12807" max="12807" width="23.28515625" style="501" customWidth="1"/>
    <col min="12808" max="12808" width="7.7109375" style="501" customWidth="1"/>
    <col min="12809" max="13054" width="9.140625" style="501"/>
    <col min="13055" max="13055" width="8.28515625" style="501" customWidth="1"/>
    <col min="13056" max="13056" width="97.5703125" style="501" customWidth="1"/>
    <col min="13057" max="13057" width="8.42578125" style="501" customWidth="1"/>
    <col min="13058" max="13058" width="10.140625" style="501" bestFit="1" customWidth="1"/>
    <col min="13059" max="13059" width="19.85546875" style="501" customWidth="1"/>
    <col min="13060" max="13060" width="23.28515625" style="501" customWidth="1"/>
    <col min="13061" max="13061" width="20" style="501" customWidth="1"/>
    <col min="13062" max="13062" width="20.140625" style="501" customWidth="1"/>
    <col min="13063" max="13063" width="23.28515625" style="501" customWidth="1"/>
    <col min="13064" max="13064" width="7.7109375" style="501" customWidth="1"/>
    <col min="13065" max="13310" width="9.140625" style="501"/>
    <col min="13311" max="13311" width="8.28515625" style="501" customWidth="1"/>
    <col min="13312" max="13312" width="97.5703125" style="501" customWidth="1"/>
    <col min="13313" max="13313" width="8.42578125" style="501" customWidth="1"/>
    <col min="13314" max="13314" width="10.140625" style="501" bestFit="1" customWidth="1"/>
    <col min="13315" max="13315" width="19.85546875" style="501" customWidth="1"/>
    <col min="13316" max="13316" width="23.28515625" style="501" customWidth="1"/>
    <col min="13317" max="13317" width="20" style="501" customWidth="1"/>
    <col min="13318" max="13318" width="20.140625" style="501" customWidth="1"/>
    <col min="13319" max="13319" width="23.28515625" style="501" customWidth="1"/>
    <col min="13320" max="13320" width="7.7109375" style="501" customWidth="1"/>
    <col min="13321" max="13566" width="9.140625" style="501"/>
    <col min="13567" max="13567" width="8.28515625" style="501" customWidth="1"/>
    <col min="13568" max="13568" width="97.5703125" style="501" customWidth="1"/>
    <col min="13569" max="13569" width="8.42578125" style="501" customWidth="1"/>
    <col min="13570" max="13570" width="10.140625" style="501" bestFit="1" customWidth="1"/>
    <col min="13571" max="13571" width="19.85546875" style="501" customWidth="1"/>
    <col min="13572" max="13572" width="23.28515625" style="501" customWidth="1"/>
    <col min="13573" max="13573" width="20" style="501" customWidth="1"/>
    <col min="13574" max="13574" width="20.140625" style="501" customWidth="1"/>
    <col min="13575" max="13575" width="23.28515625" style="501" customWidth="1"/>
    <col min="13576" max="13576" width="7.7109375" style="501" customWidth="1"/>
    <col min="13577" max="13822" width="9.140625" style="501"/>
    <col min="13823" max="13823" width="8.28515625" style="501" customWidth="1"/>
    <col min="13824" max="13824" width="97.5703125" style="501" customWidth="1"/>
    <col min="13825" max="13825" width="8.42578125" style="501" customWidth="1"/>
    <col min="13826" max="13826" width="10.140625" style="501" bestFit="1" customWidth="1"/>
    <col min="13827" max="13827" width="19.85546875" style="501" customWidth="1"/>
    <col min="13828" max="13828" width="23.28515625" style="501" customWidth="1"/>
    <col min="13829" max="13829" width="20" style="501" customWidth="1"/>
    <col min="13830" max="13830" width="20.140625" style="501" customWidth="1"/>
    <col min="13831" max="13831" width="23.28515625" style="501" customWidth="1"/>
    <col min="13832" max="13832" width="7.7109375" style="501" customWidth="1"/>
    <col min="13833" max="14078" width="9.140625" style="501"/>
    <col min="14079" max="14079" width="8.28515625" style="501" customWidth="1"/>
    <col min="14080" max="14080" width="97.5703125" style="501" customWidth="1"/>
    <col min="14081" max="14081" width="8.42578125" style="501" customWidth="1"/>
    <col min="14082" max="14082" width="10.140625" style="501" bestFit="1" customWidth="1"/>
    <col min="14083" max="14083" width="19.85546875" style="501" customWidth="1"/>
    <col min="14084" max="14084" width="23.28515625" style="501" customWidth="1"/>
    <col min="14085" max="14085" width="20" style="501" customWidth="1"/>
    <col min="14086" max="14086" width="20.140625" style="501" customWidth="1"/>
    <col min="14087" max="14087" width="23.28515625" style="501" customWidth="1"/>
    <col min="14088" max="14088" width="7.7109375" style="501" customWidth="1"/>
    <col min="14089" max="14334" width="9.140625" style="501"/>
    <col min="14335" max="14335" width="8.28515625" style="501" customWidth="1"/>
    <col min="14336" max="14336" width="97.5703125" style="501" customWidth="1"/>
    <col min="14337" max="14337" width="8.42578125" style="501" customWidth="1"/>
    <col min="14338" max="14338" width="10.140625" style="501" bestFit="1" customWidth="1"/>
    <col min="14339" max="14339" width="19.85546875" style="501" customWidth="1"/>
    <col min="14340" max="14340" width="23.28515625" style="501" customWidth="1"/>
    <col min="14341" max="14341" width="20" style="501" customWidth="1"/>
    <col min="14342" max="14342" width="20.140625" style="501" customWidth="1"/>
    <col min="14343" max="14343" width="23.28515625" style="501" customWidth="1"/>
    <col min="14344" max="14344" width="7.7109375" style="501" customWidth="1"/>
    <col min="14345" max="14590" width="9.140625" style="501"/>
    <col min="14591" max="14591" width="8.28515625" style="501" customWidth="1"/>
    <col min="14592" max="14592" width="97.5703125" style="501" customWidth="1"/>
    <col min="14593" max="14593" width="8.42578125" style="501" customWidth="1"/>
    <col min="14594" max="14594" width="10.140625" style="501" bestFit="1" customWidth="1"/>
    <col min="14595" max="14595" width="19.85546875" style="501" customWidth="1"/>
    <col min="14596" max="14596" width="23.28515625" style="501" customWidth="1"/>
    <col min="14597" max="14597" width="20" style="501" customWidth="1"/>
    <col min="14598" max="14598" width="20.140625" style="501" customWidth="1"/>
    <col min="14599" max="14599" width="23.28515625" style="501" customWidth="1"/>
    <col min="14600" max="14600" width="7.7109375" style="501" customWidth="1"/>
    <col min="14601" max="14846" width="9.140625" style="501"/>
    <col min="14847" max="14847" width="8.28515625" style="501" customWidth="1"/>
    <col min="14848" max="14848" width="97.5703125" style="501" customWidth="1"/>
    <col min="14849" max="14849" width="8.42578125" style="501" customWidth="1"/>
    <col min="14850" max="14850" width="10.140625" style="501" bestFit="1" customWidth="1"/>
    <col min="14851" max="14851" width="19.85546875" style="501" customWidth="1"/>
    <col min="14852" max="14852" width="23.28515625" style="501" customWidth="1"/>
    <col min="14853" max="14853" width="20" style="501" customWidth="1"/>
    <col min="14854" max="14854" width="20.140625" style="501" customWidth="1"/>
    <col min="14855" max="14855" width="23.28515625" style="501" customWidth="1"/>
    <col min="14856" max="14856" width="7.7109375" style="501" customWidth="1"/>
    <col min="14857" max="15102" width="9.140625" style="501"/>
    <col min="15103" max="15103" width="8.28515625" style="501" customWidth="1"/>
    <col min="15104" max="15104" width="97.5703125" style="501" customWidth="1"/>
    <col min="15105" max="15105" width="8.42578125" style="501" customWidth="1"/>
    <col min="15106" max="15106" width="10.140625" style="501" bestFit="1" customWidth="1"/>
    <col min="15107" max="15107" width="19.85546875" style="501" customWidth="1"/>
    <col min="15108" max="15108" width="23.28515625" style="501" customWidth="1"/>
    <col min="15109" max="15109" width="20" style="501" customWidth="1"/>
    <col min="15110" max="15110" width="20.140625" style="501" customWidth="1"/>
    <col min="15111" max="15111" width="23.28515625" style="501" customWidth="1"/>
    <col min="15112" max="15112" width="7.7109375" style="501" customWidth="1"/>
    <col min="15113" max="15358" width="9.140625" style="501"/>
    <col min="15359" max="15359" width="8.28515625" style="501" customWidth="1"/>
    <col min="15360" max="15360" width="97.5703125" style="501" customWidth="1"/>
    <col min="15361" max="15361" width="8.42578125" style="501" customWidth="1"/>
    <col min="15362" max="15362" width="10.140625" style="501" bestFit="1" customWidth="1"/>
    <col min="15363" max="15363" width="19.85546875" style="501" customWidth="1"/>
    <col min="15364" max="15364" width="23.28515625" style="501" customWidth="1"/>
    <col min="15365" max="15365" width="20" style="501" customWidth="1"/>
    <col min="15366" max="15366" width="20.140625" style="501" customWidth="1"/>
    <col min="15367" max="15367" width="23.28515625" style="501" customWidth="1"/>
    <col min="15368" max="15368" width="7.7109375" style="501" customWidth="1"/>
    <col min="15369" max="15614" width="9.140625" style="501"/>
    <col min="15615" max="15615" width="8.28515625" style="501" customWidth="1"/>
    <col min="15616" max="15616" width="97.5703125" style="501" customWidth="1"/>
    <col min="15617" max="15617" width="8.42578125" style="501" customWidth="1"/>
    <col min="15618" max="15618" width="10.140625" style="501" bestFit="1" customWidth="1"/>
    <col min="15619" max="15619" width="19.85546875" style="501" customWidth="1"/>
    <col min="15620" max="15620" width="23.28515625" style="501" customWidth="1"/>
    <col min="15621" max="15621" width="20" style="501" customWidth="1"/>
    <col min="15622" max="15622" width="20.140625" style="501" customWidth="1"/>
    <col min="15623" max="15623" width="23.28515625" style="501" customWidth="1"/>
    <col min="15624" max="15624" width="7.7109375" style="501" customWidth="1"/>
    <col min="15625" max="15870" width="9.140625" style="501"/>
    <col min="15871" max="15871" width="8.28515625" style="501" customWidth="1"/>
    <col min="15872" max="15872" width="97.5703125" style="501" customWidth="1"/>
    <col min="15873" max="15873" width="8.42578125" style="501" customWidth="1"/>
    <col min="15874" max="15874" width="10.140625" style="501" bestFit="1" customWidth="1"/>
    <col min="15875" max="15875" width="19.85546875" style="501" customWidth="1"/>
    <col min="15876" max="15876" width="23.28515625" style="501" customWidth="1"/>
    <col min="15877" max="15877" width="20" style="501" customWidth="1"/>
    <col min="15878" max="15878" width="20.140625" style="501" customWidth="1"/>
    <col min="15879" max="15879" width="23.28515625" style="501" customWidth="1"/>
    <col min="15880" max="15880" width="7.7109375" style="501" customWidth="1"/>
    <col min="15881" max="16126" width="9.140625" style="501"/>
    <col min="16127" max="16127" width="8.28515625" style="501" customWidth="1"/>
    <col min="16128" max="16128" width="97.5703125" style="501" customWidth="1"/>
    <col min="16129" max="16129" width="8.42578125" style="501" customWidth="1"/>
    <col min="16130" max="16130" width="10.140625" style="501" bestFit="1" customWidth="1"/>
    <col min="16131" max="16131" width="19.85546875" style="501" customWidth="1"/>
    <col min="16132" max="16132" width="23.28515625" style="501" customWidth="1"/>
    <col min="16133" max="16133" width="20" style="501" customWidth="1"/>
    <col min="16134" max="16134" width="20.140625" style="501" customWidth="1"/>
    <col min="16135" max="16135" width="23.28515625" style="501" customWidth="1"/>
    <col min="16136" max="16136" width="7.7109375" style="501" customWidth="1"/>
    <col min="16137" max="16384" width="9.140625" style="501"/>
  </cols>
  <sheetData>
    <row r="2" spans="1:7" ht="21">
      <c r="A2" s="505"/>
      <c r="B2" s="506" t="s">
        <v>2858</v>
      </c>
      <c r="E2" s="503"/>
      <c r="F2" s="503"/>
      <c r="G2" s="504"/>
    </row>
    <row r="3" spans="1:7">
      <c r="A3" s="507"/>
      <c r="B3" s="499"/>
      <c r="C3" s="504"/>
      <c r="D3" s="504"/>
      <c r="E3" s="503"/>
      <c r="F3" s="508"/>
      <c r="G3" s="504"/>
    </row>
    <row r="4" spans="1:7" ht="15.6">
      <c r="A4" s="509" t="s">
        <v>3952</v>
      </c>
      <c r="B4" s="509" t="s">
        <v>3953</v>
      </c>
      <c r="C4" s="846" t="s">
        <v>3954</v>
      </c>
      <c r="D4" s="847"/>
      <c r="E4" s="510" t="s">
        <v>3955</v>
      </c>
      <c r="F4" s="510" t="s">
        <v>3956</v>
      </c>
      <c r="G4" s="509" t="s">
        <v>3957</v>
      </c>
    </row>
    <row r="5" spans="1:7" ht="15">
      <c r="A5" s="512" t="s">
        <v>4259</v>
      </c>
      <c r="B5" s="521" t="s">
        <v>4374</v>
      </c>
      <c r="C5" s="626">
        <v>4</v>
      </c>
      <c r="D5" s="683" t="s">
        <v>2733</v>
      </c>
      <c r="E5" s="586"/>
      <c r="F5" s="517">
        <f>C5*E5</f>
        <v>0</v>
      </c>
      <c r="G5" s="654"/>
    </row>
    <row r="6" spans="1:7" ht="15">
      <c r="A6" s="512" t="s">
        <v>4261</v>
      </c>
      <c r="B6" s="521" t="s">
        <v>4375</v>
      </c>
      <c r="C6" s="626">
        <v>1</v>
      </c>
      <c r="D6" s="683" t="s">
        <v>2733</v>
      </c>
      <c r="E6" s="586"/>
      <c r="F6" s="517">
        <f t="shared" ref="F6:F12" si="0">C6*E6</f>
        <v>0</v>
      </c>
      <c r="G6" s="654"/>
    </row>
    <row r="7" spans="1:7" ht="30">
      <c r="A7" s="512" t="s">
        <v>4263</v>
      </c>
      <c r="B7" s="521" t="s">
        <v>4376</v>
      </c>
      <c r="C7" s="626">
        <v>1</v>
      </c>
      <c r="D7" s="683" t="s">
        <v>2733</v>
      </c>
      <c r="E7" s="586"/>
      <c r="F7" s="517">
        <f t="shared" si="0"/>
        <v>0</v>
      </c>
      <c r="G7" s="654"/>
    </row>
    <row r="8" spans="1:7" ht="15">
      <c r="A8" s="512" t="s">
        <v>4265</v>
      </c>
      <c r="B8" s="521" t="s">
        <v>4377</v>
      </c>
      <c r="C8" s="626">
        <v>1</v>
      </c>
      <c r="D8" s="683" t="s">
        <v>2733</v>
      </c>
      <c r="E8" s="586"/>
      <c r="F8" s="517">
        <f t="shared" si="0"/>
        <v>0</v>
      </c>
      <c r="G8" s="654"/>
    </row>
    <row r="9" spans="1:7" ht="15">
      <c r="A9" s="512" t="s">
        <v>4267</v>
      </c>
      <c r="B9" s="521" t="s">
        <v>4378</v>
      </c>
      <c r="C9" s="626">
        <v>1</v>
      </c>
      <c r="D9" s="683" t="s">
        <v>2733</v>
      </c>
      <c r="E9" s="586"/>
      <c r="F9" s="517">
        <f t="shared" si="0"/>
        <v>0</v>
      </c>
      <c r="G9" s="654"/>
    </row>
    <row r="10" spans="1:7" ht="30">
      <c r="A10" s="512" t="s">
        <v>4269</v>
      </c>
      <c r="B10" s="521" t="s">
        <v>4379</v>
      </c>
      <c r="C10" s="626">
        <v>1</v>
      </c>
      <c r="D10" s="683" t="s">
        <v>2733</v>
      </c>
      <c r="E10" s="586"/>
      <c r="F10" s="517">
        <f t="shared" si="0"/>
        <v>0</v>
      </c>
      <c r="G10" s="654"/>
    </row>
    <row r="11" spans="1:7" ht="15">
      <c r="A11" s="512" t="s">
        <v>4271</v>
      </c>
      <c r="B11" s="521" t="s">
        <v>4380</v>
      </c>
      <c r="C11" s="626">
        <v>1</v>
      </c>
      <c r="D11" s="683" t="s">
        <v>2733</v>
      </c>
      <c r="E11" s="586"/>
      <c r="F11" s="517">
        <f t="shared" si="0"/>
        <v>0</v>
      </c>
      <c r="G11" s="654"/>
    </row>
    <row r="12" spans="1:7" ht="15">
      <c r="A12" s="512" t="s">
        <v>4308</v>
      </c>
      <c r="B12" s="521" t="s">
        <v>4381</v>
      </c>
      <c r="C12" s="626">
        <v>1</v>
      </c>
      <c r="D12" s="683" t="s">
        <v>2733</v>
      </c>
      <c r="E12" s="586"/>
      <c r="F12" s="517">
        <f t="shared" si="0"/>
        <v>0</v>
      </c>
      <c r="G12" s="654"/>
    </row>
    <row r="13" spans="1:7" ht="54" customHeight="1">
      <c r="A13" s="512" t="s">
        <v>4310</v>
      </c>
      <c r="B13" s="521" t="s">
        <v>4382</v>
      </c>
      <c r="C13" s="626">
        <v>4</v>
      </c>
      <c r="D13" s="683" t="s">
        <v>2733</v>
      </c>
      <c r="E13" s="586"/>
      <c r="F13" s="517">
        <f>C13*E13</f>
        <v>0</v>
      </c>
      <c r="G13" s="654"/>
    </row>
    <row r="14" spans="1:7" ht="17.399999999999999">
      <c r="A14" s="592" t="s">
        <v>4383</v>
      </c>
      <c r="B14" s="592"/>
      <c r="C14" s="564"/>
      <c r="D14" s="565"/>
      <c r="E14" s="566"/>
      <c r="F14" s="567">
        <f>SUM(F5:F13)</f>
        <v>0</v>
      </c>
      <c r="G14" s="568"/>
    </row>
  </sheetData>
  <mergeCells count="1">
    <mergeCell ref="C4:D4"/>
  </mergeCells>
  <pageMargins left="0.7" right="0.7" top="0.78740157499999996" bottom="0.78740157499999996" header="0.3" footer="0.3"/>
  <pageSetup paperSize="9" scale="88"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D8B3-2E42-4929-9475-5CE4472624DD}">
  <dimension ref="A1:J58"/>
  <sheetViews>
    <sheetView showZeros="0" view="pageLayout" topLeftCell="A43" zoomScaleNormal="115" workbookViewId="0">
      <selection activeCell="D142" sqref="D142:D150"/>
    </sheetView>
  </sheetViews>
  <sheetFormatPr defaultRowHeight="13.2"/>
  <cols>
    <col min="1" max="1" width="7.28515625" style="721" customWidth="1"/>
    <col min="2" max="2" width="7.5703125" style="722" customWidth="1"/>
    <col min="3" max="3" width="64.28515625" style="684" customWidth="1"/>
    <col min="4" max="5" width="7.28515625" style="724" customWidth="1"/>
    <col min="6" max="6" width="12.7109375" style="725" customWidth="1"/>
    <col min="7" max="7" width="12.85546875" style="684" customWidth="1"/>
    <col min="8" max="8" width="9.140625" style="684"/>
    <col min="9" max="9" width="14.85546875" style="684" customWidth="1"/>
    <col min="10" max="10" width="14.28515625" style="684" customWidth="1"/>
    <col min="11" max="11" width="15.85546875" style="684" customWidth="1"/>
    <col min="12" max="12" width="14.7109375" style="684" customWidth="1"/>
    <col min="13" max="15" width="9.140625" style="684"/>
    <col min="16" max="16" width="15.85546875" style="684" customWidth="1"/>
    <col min="17" max="17" width="9.140625" style="684"/>
    <col min="18" max="18" width="14.5703125" style="684" customWidth="1"/>
    <col min="19" max="256" width="9.140625" style="684"/>
    <col min="257" max="257" width="7.28515625" style="684" customWidth="1"/>
    <col min="258" max="258" width="7.5703125" style="684" customWidth="1"/>
    <col min="259" max="259" width="64.28515625" style="684" customWidth="1"/>
    <col min="260" max="261" width="7.28515625" style="684" customWidth="1"/>
    <col min="262" max="262" width="12.7109375" style="684" customWidth="1"/>
    <col min="263" max="263" width="12.85546875" style="684" customWidth="1"/>
    <col min="264" max="264" width="9.140625" style="684"/>
    <col min="265" max="265" width="14.85546875" style="684" customWidth="1"/>
    <col min="266" max="266" width="14.28515625" style="684" customWidth="1"/>
    <col min="267" max="267" width="15.85546875" style="684" customWidth="1"/>
    <col min="268" max="268" width="14.7109375" style="684" customWidth="1"/>
    <col min="269" max="271" width="9.140625" style="684"/>
    <col min="272" max="272" width="15.85546875" style="684" customWidth="1"/>
    <col min="273" max="273" width="9.140625" style="684"/>
    <col min="274" max="274" width="14.5703125" style="684" customWidth="1"/>
    <col min="275" max="512" width="9.140625" style="684"/>
    <col min="513" max="513" width="7.28515625" style="684" customWidth="1"/>
    <col min="514" max="514" width="7.5703125" style="684" customWidth="1"/>
    <col min="515" max="515" width="64.28515625" style="684" customWidth="1"/>
    <col min="516" max="517" width="7.28515625" style="684" customWidth="1"/>
    <col min="518" max="518" width="12.7109375" style="684" customWidth="1"/>
    <col min="519" max="519" width="12.85546875" style="684" customWidth="1"/>
    <col min="520" max="520" width="9.140625" style="684"/>
    <col min="521" max="521" width="14.85546875" style="684" customWidth="1"/>
    <col min="522" max="522" width="14.28515625" style="684" customWidth="1"/>
    <col min="523" max="523" width="15.85546875" style="684" customWidth="1"/>
    <col min="524" max="524" width="14.7109375" style="684" customWidth="1"/>
    <col min="525" max="527" width="9.140625" style="684"/>
    <col min="528" max="528" width="15.85546875" style="684" customWidth="1"/>
    <col min="529" max="529" width="9.140625" style="684"/>
    <col min="530" max="530" width="14.5703125" style="684" customWidth="1"/>
    <col min="531" max="768" width="9.140625" style="684"/>
    <col min="769" max="769" width="7.28515625" style="684" customWidth="1"/>
    <col min="770" max="770" width="7.5703125" style="684" customWidth="1"/>
    <col min="771" max="771" width="64.28515625" style="684" customWidth="1"/>
    <col min="772" max="773" width="7.28515625" style="684" customWidth="1"/>
    <col min="774" max="774" width="12.7109375" style="684" customWidth="1"/>
    <col min="775" max="775" width="12.85546875" style="684" customWidth="1"/>
    <col min="776" max="776" width="9.140625" style="684"/>
    <col min="777" max="777" width="14.85546875" style="684" customWidth="1"/>
    <col min="778" max="778" width="14.28515625" style="684" customWidth="1"/>
    <col min="779" max="779" width="15.85546875" style="684" customWidth="1"/>
    <col min="780" max="780" width="14.7109375" style="684" customWidth="1"/>
    <col min="781" max="783" width="9.140625" style="684"/>
    <col min="784" max="784" width="15.85546875" style="684" customWidth="1"/>
    <col min="785" max="785" width="9.140625" style="684"/>
    <col min="786" max="786" width="14.5703125" style="684" customWidth="1"/>
    <col min="787" max="1024" width="9.140625" style="684"/>
    <col min="1025" max="1025" width="7.28515625" style="684" customWidth="1"/>
    <col min="1026" max="1026" width="7.5703125" style="684" customWidth="1"/>
    <col min="1027" max="1027" width="64.28515625" style="684" customWidth="1"/>
    <col min="1028" max="1029" width="7.28515625" style="684" customWidth="1"/>
    <col min="1030" max="1030" width="12.7109375" style="684" customWidth="1"/>
    <col min="1031" max="1031" width="12.85546875" style="684" customWidth="1"/>
    <col min="1032" max="1032" width="9.140625" style="684"/>
    <col min="1033" max="1033" width="14.85546875" style="684" customWidth="1"/>
    <col min="1034" max="1034" width="14.28515625" style="684" customWidth="1"/>
    <col min="1035" max="1035" width="15.85546875" style="684" customWidth="1"/>
    <col min="1036" max="1036" width="14.7109375" style="684" customWidth="1"/>
    <col min="1037" max="1039" width="9.140625" style="684"/>
    <col min="1040" max="1040" width="15.85546875" style="684" customWidth="1"/>
    <col min="1041" max="1041" width="9.140625" style="684"/>
    <col min="1042" max="1042" width="14.5703125" style="684" customWidth="1"/>
    <col min="1043" max="1280" width="9.140625" style="684"/>
    <col min="1281" max="1281" width="7.28515625" style="684" customWidth="1"/>
    <col min="1282" max="1282" width="7.5703125" style="684" customWidth="1"/>
    <col min="1283" max="1283" width="64.28515625" style="684" customWidth="1"/>
    <col min="1284" max="1285" width="7.28515625" style="684" customWidth="1"/>
    <col min="1286" max="1286" width="12.7109375" style="684" customWidth="1"/>
    <col min="1287" max="1287" width="12.85546875" style="684" customWidth="1"/>
    <col min="1288" max="1288" width="9.140625" style="684"/>
    <col min="1289" max="1289" width="14.85546875" style="684" customWidth="1"/>
    <col min="1290" max="1290" width="14.28515625" style="684" customWidth="1"/>
    <col min="1291" max="1291" width="15.85546875" style="684" customWidth="1"/>
    <col min="1292" max="1292" width="14.7109375" style="684" customWidth="1"/>
    <col min="1293" max="1295" width="9.140625" style="684"/>
    <col min="1296" max="1296" width="15.85546875" style="684" customWidth="1"/>
    <col min="1297" max="1297" width="9.140625" style="684"/>
    <col min="1298" max="1298" width="14.5703125" style="684" customWidth="1"/>
    <col min="1299" max="1536" width="9.140625" style="684"/>
    <col min="1537" max="1537" width="7.28515625" style="684" customWidth="1"/>
    <col min="1538" max="1538" width="7.5703125" style="684" customWidth="1"/>
    <col min="1539" max="1539" width="64.28515625" style="684" customWidth="1"/>
    <col min="1540" max="1541" width="7.28515625" style="684" customWidth="1"/>
    <col min="1542" max="1542" width="12.7109375" style="684" customWidth="1"/>
    <col min="1543" max="1543" width="12.85546875" style="684" customWidth="1"/>
    <col min="1544" max="1544" width="9.140625" style="684"/>
    <col min="1545" max="1545" width="14.85546875" style="684" customWidth="1"/>
    <col min="1546" max="1546" width="14.28515625" style="684" customWidth="1"/>
    <col min="1547" max="1547" width="15.85546875" style="684" customWidth="1"/>
    <col min="1548" max="1548" width="14.7109375" style="684" customWidth="1"/>
    <col min="1549" max="1551" width="9.140625" style="684"/>
    <col min="1552" max="1552" width="15.85546875" style="684" customWidth="1"/>
    <col min="1553" max="1553" width="9.140625" style="684"/>
    <col min="1554" max="1554" width="14.5703125" style="684" customWidth="1"/>
    <col min="1555" max="1792" width="9.140625" style="684"/>
    <col min="1793" max="1793" width="7.28515625" style="684" customWidth="1"/>
    <col min="1794" max="1794" width="7.5703125" style="684" customWidth="1"/>
    <col min="1795" max="1795" width="64.28515625" style="684" customWidth="1"/>
    <col min="1796" max="1797" width="7.28515625" style="684" customWidth="1"/>
    <col min="1798" max="1798" width="12.7109375" style="684" customWidth="1"/>
    <col min="1799" max="1799" width="12.85546875" style="684" customWidth="1"/>
    <col min="1800" max="1800" width="9.140625" style="684"/>
    <col min="1801" max="1801" width="14.85546875" style="684" customWidth="1"/>
    <col min="1802" max="1802" width="14.28515625" style="684" customWidth="1"/>
    <col min="1803" max="1803" width="15.85546875" style="684" customWidth="1"/>
    <col min="1804" max="1804" width="14.7109375" style="684" customWidth="1"/>
    <col min="1805" max="1807" width="9.140625" style="684"/>
    <col min="1808" max="1808" width="15.85546875" style="684" customWidth="1"/>
    <col min="1809" max="1809" width="9.140625" style="684"/>
    <col min="1810" max="1810" width="14.5703125" style="684" customWidth="1"/>
    <col min="1811" max="2048" width="9.140625" style="684"/>
    <col min="2049" max="2049" width="7.28515625" style="684" customWidth="1"/>
    <col min="2050" max="2050" width="7.5703125" style="684" customWidth="1"/>
    <col min="2051" max="2051" width="64.28515625" style="684" customWidth="1"/>
    <col min="2052" max="2053" width="7.28515625" style="684" customWidth="1"/>
    <col min="2054" max="2054" width="12.7109375" style="684" customWidth="1"/>
    <col min="2055" max="2055" width="12.85546875" style="684" customWidth="1"/>
    <col min="2056" max="2056" width="9.140625" style="684"/>
    <col min="2057" max="2057" width="14.85546875" style="684" customWidth="1"/>
    <col min="2058" max="2058" width="14.28515625" style="684" customWidth="1"/>
    <col min="2059" max="2059" width="15.85546875" style="684" customWidth="1"/>
    <col min="2060" max="2060" width="14.7109375" style="684" customWidth="1"/>
    <col min="2061" max="2063" width="9.140625" style="684"/>
    <col min="2064" max="2064" width="15.85546875" style="684" customWidth="1"/>
    <col min="2065" max="2065" width="9.140625" style="684"/>
    <col min="2066" max="2066" width="14.5703125" style="684" customWidth="1"/>
    <col min="2067" max="2304" width="9.140625" style="684"/>
    <col min="2305" max="2305" width="7.28515625" style="684" customWidth="1"/>
    <col min="2306" max="2306" width="7.5703125" style="684" customWidth="1"/>
    <col min="2307" max="2307" width="64.28515625" style="684" customWidth="1"/>
    <col min="2308" max="2309" width="7.28515625" style="684" customWidth="1"/>
    <col min="2310" max="2310" width="12.7109375" style="684" customWidth="1"/>
    <col min="2311" max="2311" width="12.85546875" style="684" customWidth="1"/>
    <col min="2312" max="2312" width="9.140625" style="684"/>
    <col min="2313" max="2313" width="14.85546875" style="684" customWidth="1"/>
    <col min="2314" max="2314" width="14.28515625" style="684" customWidth="1"/>
    <col min="2315" max="2315" width="15.85546875" style="684" customWidth="1"/>
    <col min="2316" max="2316" width="14.7109375" style="684" customWidth="1"/>
    <col min="2317" max="2319" width="9.140625" style="684"/>
    <col min="2320" max="2320" width="15.85546875" style="684" customWidth="1"/>
    <col min="2321" max="2321" width="9.140625" style="684"/>
    <col min="2322" max="2322" width="14.5703125" style="684" customWidth="1"/>
    <col min="2323" max="2560" width="9.140625" style="684"/>
    <col min="2561" max="2561" width="7.28515625" style="684" customWidth="1"/>
    <col min="2562" max="2562" width="7.5703125" style="684" customWidth="1"/>
    <col min="2563" max="2563" width="64.28515625" style="684" customWidth="1"/>
    <col min="2564" max="2565" width="7.28515625" style="684" customWidth="1"/>
    <col min="2566" max="2566" width="12.7109375" style="684" customWidth="1"/>
    <col min="2567" max="2567" width="12.85546875" style="684" customWidth="1"/>
    <col min="2568" max="2568" width="9.140625" style="684"/>
    <col min="2569" max="2569" width="14.85546875" style="684" customWidth="1"/>
    <col min="2570" max="2570" width="14.28515625" style="684" customWidth="1"/>
    <col min="2571" max="2571" width="15.85546875" style="684" customWidth="1"/>
    <col min="2572" max="2572" width="14.7109375" style="684" customWidth="1"/>
    <col min="2573" max="2575" width="9.140625" style="684"/>
    <col min="2576" max="2576" width="15.85546875" style="684" customWidth="1"/>
    <col min="2577" max="2577" width="9.140625" style="684"/>
    <col min="2578" max="2578" width="14.5703125" style="684" customWidth="1"/>
    <col min="2579" max="2816" width="9.140625" style="684"/>
    <col min="2817" max="2817" width="7.28515625" style="684" customWidth="1"/>
    <col min="2818" max="2818" width="7.5703125" style="684" customWidth="1"/>
    <col min="2819" max="2819" width="64.28515625" style="684" customWidth="1"/>
    <col min="2820" max="2821" width="7.28515625" style="684" customWidth="1"/>
    <col min="2822" max="2822" width="12.7109375" style="684" customWidth="1"/>
    <col min="2823" max="2823" width="12.85546875" style="684" customWidth="1"/>
    <col min="2824" max="2824" width="9.140625" style="684"/>
    <col min="2825" max="2825" width="14.85546875" style="684" customWidth="1"/>
    <col min="2826" max="2826" width="14.28515625" style="684" customWidth="1"/>
    <col min="2827" max="2827" width="15.85546875" style="684" customWidth="1"/>
    <col min="2828" max="2828" width="14.7109375" style="684" customWidth="1"/>
    <col min="2829" max="2831" width="9.140625" style="684"/>
    <col min="2832" max="2832" width="15.85546875" style="684" customWidth="1"/>
    <col min="2833" max="2833" width="9.140625" style="684"/>
    <col min="2834" max="2834" width="14.5703125" style="684" customWidth="1"/>
    <col min="2835" max="3072" width="9.140625" style="684"/>
    <col min="3073" max="3073" width="7.28515625" style="684" customWidth="1"/>
    <col min="3074" max="3074" width="7.5703125" style="684" customWidth="1"/>
    <col min="3075" max="3075" width="64.28515625" style="684" customWidth="1"/>
    <col min="3076" max="3077" width="7.28515625" style="684" customWidth="1"/>
    <col min="3078" max="3078" width="12.7109375" style="684" customWidth="1"/>
    <col min="3079" max="3079" width="12.85546875" style="684" customWidth="1"/>
    <col min="3080" max="3080" width="9.140625" style="684"/>
    <col min="3081" max="3081" width="14.85546875" style="684" customWidth="1"/>
    <col min="3082" max="3082" width="14.28515625" style="684" customWidth="1"/>
    <col min="3083" max="3083" width="15.85546875" style="684" customWidth="1"/>
    <col min="3084" max="3084" width="14.7109375" style="684" customWidth="1"/>
    <col min="3085" max="3087" width="9.140625" style="684"/>
    <col min="3088" max="3088" width="15.85546875" style="684" customWidth="1"/>
    <col min="3089" max="3089" width="9.140625" style="684"/>
    <col min="3090" max="3090" width="14.5703125" style="684" customWidth="1"/>
    <col min="3091" max="3328" width="9.140625" style="684"/>
    <col min="3329" max="3329" width="7.28515625" style="684" customWidth="1"/>
    <col min="3330" max="3330" width="7.5703125" style="684" customWidth="1"/>
    <col min="3331" max="3331" width="64.28515625" style="684" customWidth="1"/>
    <col min="3332" max="3333" width="7.28515625" style="684" customWidth="1"/>
    <col min="3334" max="3334" width="12.7109375" style="684" customWidth="1"/>
    <col min="3335" max="3335" width="12.85546875" style="684" customWidth="1"/>
    <col min="3336" max="3336" width="9.140625" style="684"/>
    <col min="3337" max="3337" width="14.85546875" style="684" customWidth="1"/>
    <col min="3338" max="3338" width="14.28515625" style="684" customWidth="1"/>
    <col min="3339" max="3339" width="15.85546875" style="684" customWidth="1"/>
    <col min="3340" max="3340" width="14.7109375" style="684" customWidth="1"/>
    <col min="3341" max="3343" width="9.140625" style="684"/>
    <col min="3344" max="3344" width="15.85546875" style="684" customWidth="1"/>
    <col min="3345" max="3345" width="9.140625" style="684"/>
    <col min="3346" max="3346" width="14.5703125" style="684" customWidth="1"/>
    <col min="3347" max="3584" width="9.140625" style="684"/>
    <col min="3585" max="3585" width="7.28515625" style="684" customWidth="1"/>
    <col min="3586" max="3586" width="7.5703125" style="684" customWidth="1"/>
    <col min="3587" max="3587" width="64.28515625" style="684" customWidth="1"/>
    <col min="3588" max="3589" width="7.28515625" style="684" customWidth="1"/>
    <col min="3590" max="3590" width="12.7109375" style="684" customWidth="1"/>
    <col min="3591" max="3591" width="12.85546875" style="684" customWidth="1"/>
    <col min="3592" max="3592" width="9.140625" style="684"/>
    <col min="3593" max="3593" width="14.85546875" style="684" customWidth="1"/>
    <col min="3594" max="3594" width="14.28515625" style="684" customWidth="1"/>
    <col min="3595" max="3595" width="15.85546875" style="684" customWidth="1"/>
    <col min="3596" max="3596" width="14.7109375" style="684" customWidth="1"/>
    <col min="3597" max="3599" width="9.140625" style="684"/>
    <col min="3600" max="3600" width="15.85546875" style="684" customWidth="1"/>
    <col min="3601" max="3601" width="9.140625" style="684"/>
    <col min="3602" max="3602" width="14.5703125" style="684" customWidth="1"/>
    <col min="3603" max="3840" width="9.140625" style="684"/>
    <col min="3841" max="3841" width="7.28515625" style="684" customWidth="1"/>
    <col min="3842" max="3842" width="7.5703125" style="684" customWidth="1"/>
    <col min="3843" max="3843" width="64.28515625" style="684" customWidth="1"/>
    <col min="3844" max="3845" width="7.28515625" style="684" customWidth="1"/>
    <col min="3846" max="3846" width="12.7109375" style="684" customWidth="1"/>
    <col min="3847" max="3847" width="12.85546875" style="684" customWidth="1"/>
    <col min="3848" max="3848" width="9.140625" style="684"/>
    <col min="3849" max="3849" width="14.85546875" style="684" customWidth="1"/>
    <col min="3850" max="3850" width="14.28515625" style="684" customWidth="1"/>
    <col min="3851" max="3851" width="15.85546875" style="684" customWidth="1"/>
    <col min="3852" max="3852" width="14.7109375" style="684" customWidth="1"/>
    <col min="3853" max="3855" width="9.140625" style="684"/>
    <col min="3856" max="3856" width="15.85546875" style="684" customWidth="1"/>
    <col min="3857" max="3857" width="9.140625" style="684"/>
    <col min="3858" max="3858" width="14.5703125" style="684" customWidth="1"/>
    <col min="3859" max="4096" width="9.140625" style="684"/>
    <col min="4097" max="4097" width="7.28515625" style="684" customWidth="1"/>
    <col min="4098" max="4098" width="7.5703125" style="684" customWidth="1"/>
    <col min="4099" max="4099" width="64.28515625" style="684" customWidth="1"/>
    <col min="4100" max="4101" width="7.28515625" style="684" customWidth="1"/>
    <col min="4102" max="4102" width="12.7109375" style="684" customWidth="1"/>
    <col min="4103" max="4103" width="12.85546875" style="684" customWidth="1"/>
    <col min="4104" max="4104" width="9.140625" style="684"/>
    <col min="4105" max="4105" width="14.85546875" style="684" customWidth="1"/>
    <col min="4106" max="4106" width="14.28515625" style="684" customWidth="1"/>
    <col min="4107" max="4107" width="15.85546875" style="684" customWidth="1"/>
    <col min="4108" max="4108" width="14.7109375" style="684" customWidth="1"/>
    <col min="4109" max="4111" width="9.140625" style="684"/>
    <col min="4112" max="4112" width="15.85546875" style="684" customWidth="1"/>
    <col min="4113" max="4113" width="9.140625" style="684"/>
    <col min="4114" max="4114" width="14.5703125" style="684" customWidth="1"/>
    <col min="4115" max="4352" width="9.140625" style="684"/>
    <col min="4353" max="4353" width="7.28515625" style="684" customWidth="1"/>
    <col min="4354" max="4354" width="7.5703125" style="684" customWidth="1"/>
    <col min="4355" max="4355" width="64.28515625" style="684" customWidth="1"/>
    <col min="4356" max="4357" width="7.28515625" style="684" customWidth="1"/>
    <col min="4358" max="4358" width="12.7109375" style="684" customWidth="1"/>
    <col min="4359" max="4359" width="12.85546875" style="684" customWidth="1"/>
    <col min="4360" max="4360" width="9.140625" style="684"/>
    <col min="4361" max="4361" width="14.85546875" style="684" customWidth="1"/>
    <col min="4362" max="4362" width="14.28515625" style="684" customWidth="1"/>
    <col min="4363" max="4363" width="15.85546875" style="684" customWidth="1"/>
    <col min="4364" max="4364" width="14.7109375" style="684" customWidth="1"/>
    <col min="4365" max="4367" width="9.140625" style="684"/>
    <col min="4368" max="4368" width="15.85546875" style="684" customWidth="1"/>
    <col min="4369" max="4369" width="9.140625" style="684"/>
    <col min="4370" max="4370" width="14.5703125" style="684" customWidth="1"/>
    <col min="4371" max="4608" width="9.140625" style="684"/>
    <col min="4609" max="4609" width="7.28515625" style="684" customWidth="1"/>
    <col min="4610" max="4610" width="7.5703125" style="684" customWidth="1"/>
    <col min="4611" max="4611" width="64.28515625" style="684" customWidth="1"/>
    <col min="4612" max="4613" width="7.28515625" style="684" customWidth="1"/>
    <col min="4614" max="4614" width="12.7109375" style="684" customWidth="1"/>
    <col min="4615" max="4615" width="12.85546875" style="684" customWidth="1"/>
    <col min="4616" max="4616" width="9.140625" style="684"/>
    <col min="4617" max="4617" width="14.85546875" style="684" customWidth="1"/>
    <col min="4618" max="4618" width="14.28515625" style="684" customWidth="1"/>
    <col min="4619" max="4619" width="15.85546875" style="684" customWidth="1"/>
    <col min="4620" max="4620" width="14.7109375" style="684" customWidth="1"/>
    <col min="4621" max="4623" width="9.140625" style="684"/>
    <col min="4624" max="4624" width="15.85546875" style="684" customWidth="1"/>
    <col min="4625" max="4625" width="9.140625" style="684"/>
    <col min="4626" max="4626" width="14.5703125" style="684" customWidth="1"/>
    <col min="4627" max="4864" width="9.140625" style="684"/>
    <col min="4865" max="4865" width="7.28515625" style="684" customWidth="1"/>
    <col min="4866" max="4866" width="7.5703125" style="684" customWidth="1"/>
    <col min="4867" max="4867" width="64.28515625" style="684" customWidth="1"/>
    <col min="4868" max="4869" width="7.28515625" style="684" customWidth="1"/>
    <col min="4870" max="4870" width="12.7109375" style="684" customWidth="1"/>
    <col min="4871" max="4871" width="12.85546875" style="684" customWidth="1"/>
    <col min="4872" max="4872" width="9.140625" style="684"/>
    <col min="4873" max="4873" width="14.85546875" style="684" customWidth="1"/>
    <col min="4874" max="4874" width="14.28515625" style="684" customWidth="1"/>
    <col min="4875" max="4875" width="15.85546875" style="684" customWidth="1"/>
    <col min="4876" max="4876" width="14.7109375" style="684" customWidth="1"/>
    <col min="4877" max="4879" width="9.140625" style="684"/>
    <col min="4880" max="4880" width="15.85546875" style="684" customWidth="1"/>
    <col min="4881" max="4881" width="9.140625" style="684"/>
    <col min="4882" max="4882" width="14.5703125" style="684" customWidth="1"/>
    <col min="4883" max="5120" width="9.140625" style="684"/>
    <col min="5121" max="5121" width="7.28515625" style="684" customWidth="1"/>
    <col min="5122" max="5122" width="7.5703125" style="684" customWidth="1"/>
    <col min="5123" max="5123" width="64.28515625" style="684" customWidth="1"/>
    <col min="5124" max="5125" width="7.28515625" style="684" customWidth="1"/>
    <col min="5126" max="5126" width="12.7109375" style="684" customWidth="1"/>
    <col min="5127" max="5127" width="12.85546875" style="684" customWidth="1"/>
    <col min="5128" max="5128" width="9.140625" style="684"/>
    <col min="5129" max="5129" width="14.85546875" style="684" customWidth="1"/>
    <col min="5130" max="5130" width="14.28515625" style="684" customWidth="1"/>
    <col min="5131" max="5131" width="15.85546875" style="684" customWidth="1"/>
    <col min="5132" max="5132" width="14.7109375" style="684" customWidth="1"/>
    <col min="5133" max="5135" width="9.140625" style="684"/>
    <col min="5136" max="5136" width="15.85546875" style="684" customWidth="1"/>
    <col min="5137" max="5137" width="9.140625" style="684"/>
    <col min="5138" max="5138" width="14.5703125" style="684" customWidth="1"/>
    <col min="5139" max="5376" width="9.140625" style="684"/>
    <col min="5377" max="5377" width="7.28515625" style="684" customWidth="1"/>
    <col min="5378" max="5378" width="7.5703125" style="684" customWidth="1"/>
    <col min="5379" max="5379" width="64.28515625" style="684" customWidth="1"/>
    <col min="5380" max="5381" width="7.28515625" style="684" customWidth="1"/>
    <col min="5382" max="5382" width="12.7109375" style="684" customWidth="1"/>
    <col min="5383" max="5383" width="12.85546875" style="684" customWidth="1"/>
    <col min="5384" max="5384" width="9.140625" style="684"/>
    <col min="5385" max="5385" width="14.85546875" style="684" customWidth="1"/>
    <col min="5386" max="5386" width="14.28515625" style="684" customWidth="1"/>
    <col min="5387" max="5387" width="15.85546875" style="684" customWidth="1"/>
    <col min="5388" max="5388" width="14.7109375" style="684" customWidth="1"/>
    <col min="5389" max="5391" width="9.140625" style="684"/>
    <col min="5392" max="5392" width="15.85546875" style="684" customWidth="1"/>
    <col min="5393" max="5393" width="9.140625" style="684"/>
    <col min="5394" max="5394" width="14.5703125" style="684" customWidth="1"/>
    <col min="5395" max="5632" width="9.140625" style="684"/>
    <col min="5633" max="5633" width="7.28515625" style="684" customWidth="1"/>
    <col min="5634" max="5634" width="7.5703125" style="684" customWidth="1"/>
    <col min="5635" max="5635" width="64.28515625" style="684" customWidth="1"/>
    <col min="5636" max="5637" width="7.28515625" style="684" customWidth="1"/>
    <col min="5638" max="5638" width="12.7109375" style="684" customWidth="1"/>
    <col min="5639" max="5639" width="12.85546875" style="684" customWidth="1"/>
    <col min="5640" max="5640" width="9.140625" style="684"/>
    <col min="5641" max="5641" width="14.85546875" style="684" customWidth="1"/>
    <col min="5642" max="5642" width="14.28515625" style="684" customWidth="1"/>
    <col min="5643" max="5643" width="15.85546875" style="684" customWidth="1"/>
    <col min="5644" max="5644" width="14.7109375" style="684" customWidth="1"/>
    <col min="5645" max="5647" width="9.140625" style="684"/>
    <col min="5648" max="5648" width="15.85546875" style="684" customWidth="1"/>
    <col min="5649" max="5649" width="9.140625" style="684"/>
    <col min="5650" max="5650" width="14.5703125" style="684" customWidth="1"/>
    <col min="5651" max="5888" width="9.140625" style="684"/>
    <col min="5889" max="5889" width="7.28515625" style="684" customWidth="1"/>
    <col min="5890" max="5890" width="7.5703125" style="684" customWidth="1"/>
    <col min="5891" max="5891" width="64.28515625" style="684" customWidth="1"/>
    <col min="5892" max="5893" width="7.28515625" style="684" customWidth="1"/>
    <col min="5894" max="5894" width="12.7109375" style="684" customWidth="1"/>
    <col min="5895" max="5895" width="12.85546875" style="684" customWidth="1"/>
    <col min="5896" max="5896" width="9.140625" style="684"/>
    <col min="5897" max="5897" width="14.85546875" style="684" customWidth="1"/>
    <col min="5898" max="5898" width="14.28515625" style="684" customWidth="1"/>
    <col min="5899" max="5899" width="15.85546875" style="684" customWidth="1"/>
    <col min="5900" max="5900" width="14.7109375" style="684" customWidth="1"/>
    <col min="5901" max="5903" width="9.140625" style="684"/>
    <col min="5904" max="5904" width="15.85546875" style="684" customWidth="1"/>
    <col min="5905" max="5905" width="9.140625" style="684"/>
    <col min="5906" max="5906" width="14.5703125" style="684" customWidth="1"/>
    <col min="5907" max="6144" width="9.140625" style="684"/>
    <col min="6145" max="6145" width="7.28515625" style="684" customWidth="1"/>
    <col min="6146" max="6146" width="7.5703125" style="684" customWidth="1"/>
    <col min="6147" max="6147" width="64.28515625" style="684" customWidth="1"/>
    <col min="6148" max="6149" width="7.28515625" style="684" customWidth="1"/>
    <col min="6150" max="6150" width="12.7109375" style="684" customWidth="1"/>
    <col min="6151" max="6151" width="12.85546875" style="684" customWidth="1"/>
    <col min="6152" max="6152" width="9.140625" style="684"/>
    <col min="6153" max="6153" width="14.85546875" style="684" customWidth="1"/>
    <col min="6154" max="6154" width="14.28515625" style="684" customWidth="1"/>
    <col min="6155" max="6155" width="15.85546875" style="684" customWidth="1"/>
    <col min="6156" max="6156" width="14.7109375" style="684" customWidth="1"/>
    <col min="6157" max="6159" width="9.140625" style="684"/>
    <col min="6160" max="6160" width="15.85546875" style="684" customWidth="1"/>
    <col min="6161" max="6161" width="9.140625" style="684"/>
    <col min="6162" max="6162" width="14.5703125" style="684" customWidth="1"/>
    <col min="6163" max="6400" width="9.140625" style="684"/>
    <col min="6401" max="6401" width="7.28515625" style="684" customWidth="1"/>
    <col min="6402" max="6402" width="7.5703125" style="684" customWidth="1"/>
    <col min="6403" max="6403" width="64.28515625" style="684" customWidth="1"/>
    <col min="6404" max="6405" width="7.28515625" style="684" customWidth="1"/>
    <col min="6406" max="6406" width="12.7109375" style="684" customWidth="1"/>
    <col min="6407" max="6407" width="12.85546875" style="684" customWidth="1"/>
    <col min="6408" max="6408" width="9.140625" style="684"/>
    <col min="6409" max="6409" width="14.85546875" style="684" customWidth="1"/>
    <col min="6410" max="6410" width="14.28515625" style="684" customWidth="1"/>
    <col min="6411" max="6411" width="15.85546875" style="684" customWidth="1"/>
    <col min="6412" max="6412" width="14.7109375" style="684" customWidth="1"/>
    <col min="6413" max="6415" width="9.140625" style="684"/>
    <col min="6416" max="6416" width="15.85546875" style="684" customWidth="1"/>
    <col min="6417" max="6417" width="9.140625" style="684"/>
    <col min="6418" max="6418" width="14.5703125" style="684" customWidth="1"/>
    <col min="6419" max="6656" width="9.140625" style="684"/>
    <col min="6657" max="6657" width="7.28515625" style="684" customWidth="1"/>
    <col min="6658" max="6658" width="7.5703125" style="684" customWidth="1"/>
    <col min="6659" max="6659" width="64.28515625" style="684" customWidth="1"/>
    <col min="6660" max="6661" width="7.28515625" style="684" customWidth="1"/>
    <col min="6662" max="6662" width="12.7109375" style="684" customWidth="1"/>
    <col min="6663" max="6663" width="12.85546875" style="684" customWidth="1"/>
    <col min="6664" max="6664" width="9.140625" style="684"/>
    <col min="6665" max="6665" width="14.85546875" style="684" customWidth="1"/>
    <col min="6666" max="6666" width="14.28515625" style="684" customWidth="1"/>
    <col min="6667" max="6667" width="15.85546875" style="684" customWidth="1"/>
    <col min="6668" max="6668" width="14.7109375" style="684" customWidth="1"/>
    <col min="6669" max="6671" width="9.140625" style="684"/>
    <col min="6672" max="6672" width="15.85546875" style="684" customWidth="1"/>
    <col min="6673" max="6673" width="9.140625" style="684"/>
    <col min="6674" max="6674" width="14.5703125" style="684" customWidth="1"/>
    <col min="6675" max="6912" width="9.140625" style="684"/>
    <col min="6913" max="6913" width="7.28515625" style="684" customWidth="1"/>
    <col min="6914" max="6914" width="7.5703125" style="684" customWidth="1"/>
    <col min="6915" max="6915" width="64.28515625" style="684" customWidth="1"/>
    <col min="6916" max="6917" width="7.28515625" style="684" customWidth="1"/>
    <col min="6918" max="6918" width="12.7109375" style="684" customWidth="1"/>
    <col min="6919" max="6919" width="12.85546875" style="684" customWidth="1"/>
    <col min="6920" max="6920" width="9.140625" style="684"/>
    <col min="6921" max="6921" width="14.85546875" style="684" customWidth="1"/>
    <col min="6922" max="6922" width="14.28515625" style="684" customWidth="1"/>
    <col min="6923" max="6923" width="15.85546875" style="684" customWidth="1"/>
    <col min="6924" max="6924" width="14.7109375" style="684" customWidth="1"/>
    <col min="6925" max="6927" width="9.140625" style="684"/>
    <col min="6928" max="6928" width="15.85546875" style="684" customWidth="1"/>
    <col min="6929" max="6929" width="9.140625" style="684"/>
    <col min="6930" max="6930" width="14.5703125" style="684" customWidth="1"/>
    <col min="6931" max="7168" width="9.140625" style="684"/>
    <col min="7169" max="7169" width="7.28515625" style="684" customWidth="1"/>
    <col min="7170" max="7170" width="7.5703125" style="684" customWidth="1"/>
    <col min="7171" max="7171" width="64.28515625" style="684" customWidth="1"/>
    <col min="7172" max="7173" width="7.28515625" style="684" customWidth="1"/>
    <col min="7174" max="7174" width="12.7109375" style="684" customWidth="1"/>
    <col min="7175" max="7175" width="12.85546875" style="684" customWidth="1"/>
    <col min="7176" max="7176" width="9.140625" style="684"/>
    <col min="7177" max="7177" width="14.85546875" style="684" customWidth="1"/>
    <col min="7178" max="7178" width="14.28515625" style="684" customWidth="1"/>
    <col min="7179" max="7179" width="15.85546875" style="684" customWidth="1"/>
    <col min="7180" max="7180" width="14.7109375" style="684" customWidth="1"/>
    <col min="7181" max="7183" width="9.140625" style="684"/>
    <col min="7184" max="7184" width="15.85546875" style="684" customWidth="1"/>
    <col min="7185" max="7185" width="9.140625" style="684"/>
    <col min="7186" max="7186" width="14.5703125" style="684" customWidth="1"/>
    <col min="7187" max="7424" width="9.140625" style="684"/>
    <col min="7425" max="7425" width="7.28515625" style="684" customWidth="1"/>
    <col min="7426" max="7426" width="7.5703125" style="684" customWidth="1"/>
    <col min="7427" max="7427" width="64.28515625" style="684" customWidth="1"/>
    <col min="7428" max="7429" width="7.28515625" style="684" customWidth="1"/>
    <col min="7430" max="7430" width="12.7109375" style="684" customWidth="1"/>
    <col min="7431" max="7431" width="12.85546875" style="684" customWidth="1"/>
    <col min="7432" max="7432" width="9.140625" style="684"/>
    <col min="7433" max="7433" width="14.85546875" style="684" customWidth="1"/>
    <col min="7434" max="7434" width="14.28515625" style="684" customWidth="1"/>
    <col min="7435" max="7435" width="15.85546875" style="684" customWidth="1"/>
    <col min="7436" max="7436" width="14.7109375" style="684" customWidth="1"/>
    <col min="7437" max="7439" width="9.140625" style="684"/>
    <col min="7440" max="7440" width="15.85546875" style="684" customWidth="1"/>
    <col min="7441" max="7441" width="9.140625" style="684"/>
    <col min="7442" max="7442" width="14.5703125" style="684" customWidth="1"/>
    <col min="7443" max="7680" width="9.140625" style="684"/>
    <col min="7681" max="7681" width="7.28515625" style="684" customWidth="1"/>
    <col min="7682" max="7682" width="7.5703125" style="684" customWidth="1"/>
    <col min="7683" max="7683" width="64.28515625" style="684" customWidth="1"/>
    <col min="7684" max="7685" width="7.28515625" style="684" customWidth="1"/>
    <col min="7686" max="7686" width="12.7109375" style="684" customWidth="1"/>
    <col min="7687" max="7687" width="12.85546875" style="684" customWidth="1"/>
    <col min="7688" max="7688" width="9.140625" style="684"/>
    <col min="7689" max="7689" width="14.85546875" style="684" customWidth="1"/>
    <col min="7690" max="7690" width="14.28515625" style="684" customWidth="1"/>
    <col min="7691" max="7691" width="15.85546875" style="684" customWidth="1"/>
    <col min="7692" max="7692" width="14.7109375" style="684" customWidth="1"/>
    <col min="7693" max="7695" width="9.140625" style="684"/>
    <col min="7696" max="7696" width="15.85546875" style="684" customWidth="1"/>
    <col min="7697" max="7697" width="9.140625" style="684"/>
    <col min="7698" max="7698" width="14.5703125" style="684" customWidth="1"/>
    <col min="7699" max="7936" width="9.140625" style="684"/>
    <col min="7937" max="7937" width="7.28515625" style="684" customWidth="1"/>
    <col min="7938" max="7938" width="7.5703125" style="684" customWidth="1"/>
    <col min="7939" max="7939" width="64.28515625" style="684" customWidth="1"/>
    <col min="7940" max="7941" width="7.28515625" style="684" customWidth="1"/>
    <col min="7942" max="7942" width="12.7109375" style="684" customWidth="1"/>
    <col min="7943" max="7943" width="12.85546875" style="684" customWidth="1"/>
    <col min="7944" max="7944" width="9.140625" style="684"/>
    <col min="7945" max="7945" width="14.85546875" style="684" customWidth="1"/>
    <col min="7946" max="7946" width="14.28515625" style="684" customWidth="1"/>
    <col min="7947" max="7947" width="15.85546875" style="684" customWidth="1"/>
    <col min="7948" max="7948" width="14.7109375" style="684" customWidth="1"/>
    <col min="7949" max="7951" width="9.140625" style="684"/>
    <col min="7952" max="7952" width="15.85546875" style="684" customWidth="1"/>
    <col min="7953" max="7953" width="9.140625" style="684"/>
    <col min="7954" max="7954" width="14.5703125" style="684" customWidth="1"/>
    <col min="7955" max="8192" width="9.140625" style="684"/>
    <col min="8193" max="8193" width="7.28515625" style="684" customWidth="1"/>
    <col min="8194" max="8194" width="7.5703125" style="684" customWidth="1"/>
    <col min="8195" max="8195" width="64.28515625" style="684" customWidth="1"/>
    <col min="8196" max="8197" width="7.28515625" style="684" customWidth="1"/>
    <col min="8198" max="8198" width="12.7109375" style="684" customWidth="1"/>
    <col min="8199" max="8199" width="12.85546875" style="684" customWidth="1"/>
    <col min="8200" max="8200" width="9.140625" style="684"/>
    <col min="8201" max="8201" width="14.85546875" style="684" customWidth="1"/>
    <col min="8202" max="8202" width="14.28515625" style="684" customWidth="1"/>
    <col min="8203" max="8203" width="15.85546875" style="684" customWidth="1"/>
    <col min="8204" max="8204" width="14.7109375" style="684" customWidth="1"/>
    <col min="8205" max="8207" width="9.140625" style="684"/>
    <col min="8208" max="8208" width="15.85546875" style="684" customWidth="1"/>
    <col min="8209" max="8209" width="9.140625" style="684"/>
    <col min="8210" max="8210" width="14.5703125" style="684" customWidth="1"/>
    <col min="8211" max="8448" width="9.140625" style="684"/>
    <col min="8449" max="8449" width="7.28515625" style="684" customWidth="1"/>
    <col min="8450" max="8450" width="7.5703125" style="684" customWidth="1"/>
    <col min="8451" max="8451" width="64.28515625" style="684" customWidth="1"/>
    <col min="8452" max="8453" width="7.28515625" style="684" customWidth="1"/>
    <col min="8454" max="8454" width="12.7109375" style="684" customWidth="1"/>
    <col min="8455" max="8455" width="12.85546875" style="684" customWidth="1"/>
    <col min="8456" max="8456" width="9.140625" style="684"/>
    <col min="8457" max="8457" width="14.85546875" style="684" customWidth="1"/>
    <col min="8458" max="8458" width="14.28515625" style="684" customWidth="1"/>
    <col min="8459" max="8459" width="15.85546875" style="684" customWidth="1"/>
    <col min="8460" max="8460" width="14.7109375" style="684" customWidth="1"/>
    <col min="8461" max="8463" width="9.140625" style="684"/>
    <col min="8464" max="8464" width="15.85546875" style="684" customWidth="1"/>
    <col min="8465" max="8465" width="9.140625" style="684"/>
    <col min="8466" max="8466" width="14.5703125" style="684" customWidth="1"/>
    <col min="8467" max="8704" width="9.140625" style="684"/>
    <col min="8705" max="8705" width="7.28515625" style="684" customWidth="1"/>
    <col min="8706" max="8706" width="7.5703125" style="684" customWidth="1"/>
    <col min="8707" max="8707" width="64.28515625" style="684" customWidth="1"/>
    <col min="8708" max="8709" width="7.28515625" style="684" customWidth="1"/>
    <col min="8710" max="8710" width="12.7109375" style="684" customWidth="1"/>
    <col min="8711" max="8711" width="12.85546875" style="684" customWidth="1"/>
    <col min="8712" max="8712" width="9.140625" style="684"/>
    <col min="8713" max="8713" width="14.85546875" style="684" customWidth="1"/>
    <col min="8714" max="8714" width="14.28515625" style="684" customWidth="1"/>
    <col min="8715" max="8715" width="15.85546875" style="684" customWidth="1"/>
    <col min="8716" max="8716" width="14.7109375" style="684" customWidth="1"/>
    <col min="8717" max="8719" width="9.140625" style="684"/>
    <col min="8720" max="8720" width="15.85546875" style="684" customWidth="1"/>
    <col min="8721" max="8721" width="9.140625" style="684"/>
    <col min="8722" max="8722" width="14.5703125" style="684" customWidth="1"/>
    <col min="8723" max="8960" width="9.140625" style="684"/>
    <col min="8961" max="8961" width="7.28515625" style="684" customWidth="1"/>
    <col min="8962" max="8962" width="7.5703125" style="684" customWidth="1"/>
    <col min="8963" max="8963" width="64.28515625" style="684" customWidth="1"/>
    <col min="8964" max="8965" width="7.28515625" style="684" customWidth="1"/>
    <col min="8966" max="8966" width="12.7109375" style="684" customWidth="1"/>
    <col min="8967" max="8967" width="12.85546875" style="684" customWidth="1"/>
    <col min="8968" max="8968" width="9.140625" style="684"/>
    <col min="8969" max="8969" width="14.85546875" style="684" customWidth="1"/>
    <col min="8970" max="8970" width="14.28515625" style="684" customWidth="1"/>
    <col min="8971" max="8971" width="15.85546875" style="684" customWidth="1"/>
    <col min="8972" max="8972" width="14.7109375" style="684" customWidth="1"/>
    <col min="8973" max="8975" width="9.140625" style="684"/>
    <col min="8976" max="8976" width="15.85546875" style="684" customWidth="1"/>
    <col min="8977" max="8977" width="9.140625" style="684"/>
    <col min="8978" max="8978" width="14.5703125" style="684" customWidth="1"/>
    <col min="8979" max="9216" width="9.140625" style="684"/>
    <col min="9217" max="9217" width="7.28515625" style="684" customWidth="1"/>
    <col min="9218" max="9218" width="7.5703125" style="684" customWidth="1"/>
    <col min="9219" max="9219" width="64.28515625" style="684" customWidth="1"/>
    <col min="9220" max="9221" width="7.28515625" style="684" customWidth="1"/>
    <col min="9222" max="9222" width="12.7109375" style="684" customWidth="1"/>
    <col min="9223" max="9223" width="12.85546875" style="684" customWidth="1"/>
    <col min="9224" max="9224" width="9.140625" style="684"/>
    <col min="9225" max="9225" width="14.85546875" style="684" customWidth="1"/>
    <col min="9226" max="9226" width="14.28515625" style="684" customWidth="1"/>
    <col min="9227" max="9227" width="15.85546875" style="684" customWidth="1"/>
    <col min="9228" max="9228" width="14.7109375" style="684" customWidth="1"/>
    <col min="9229" max="9231" width="9.140625" style="684"/>
    <col min="9232" max="9232" width="15.85546875" style="684" customWidth="1"/>
    <col min="9233" max="9233" width="9.140625" style="684"/>
    <col min="9234" max="9234" width="14.5703125" style="684" customWidth="1"/>
    <col min="9235" max="9472" width="9.140625" style="684"/>
    <col min="9473" max="9473" width="7.28515625" style="684" customWidth="1"/>
    <col min="9474" max="9474" width="7.5703125" style="684" customWidth="1"/>
    <col min="9475" max="9475" width="64.28515625" style="684" customWidth="1"/>
    <col min="9476" max="9477" width="7.28515625" style="684" customWidth="1"/>
    <col min="9478" max="9478" width="12.7109375" style="684" customWidth="1"/>
    <col min="9479" max="9479" width="12.85546875" style="684" customWidth="1"/>
    <col min="9480" max="9480" width="9.140625" style="684"/>
    <col min="9481" max="9481" width="14.85546875" style="684" customWidth="1"/>
    <col min="9482" max="9482" width="14.28515625" style="684" customWidth="1"/>
    <col min="9483" max="9483" width="15.85546875" style="684" customWidth="1"/>
    <col min="9484" max="9484" width="14.7109375" style="684" customWidth="1"/>
    <col min="9485" max="9487" width="9.140625" style="684"/>
    <col min="9488" max="9488" width="15.85546875" style="684" customWidth="1"/>
    <col min="9489" max="9489" width="9.140625" style="684"/>
    <col min="9490" max="9490" width="14.5703125" style="684" customWidth="1"/>
    <col min="9491" max="9728" width="9.140625" style="684"/>
    <col min="9729" max="9729" width="7.28515625" style="684" customWidth="1"/>
    <col min="9730" max="9730" width="7.5703125" style="684" customWidth="1"/>
    <col min="9731" max="9731" width="64.28515625" style="684" customWidth="1"/>
    <col min="9732" max="9733" width="7.28515625" style="684" customWidth="1"/>
    <col min="9734" max="9734" width="12.7109375" style="684" customWidth="1"/>
    <col min="9735" max="9735" width="12.85546875" style="684" customWidth="1"/>
    <col min="9736" max="9736" width="9.140625" style="684"/>
    <col min="9737" max="9737" width="14.85546875" style="684" customWidth="1"/>
    <col min="9738" max="9738" width="14.28515625" style="684" customWidth="1"/>
    <col min="9739" max="9739" width="15.85546875" style="684" customWidth="1"/>
    <col min="9740" max="9740" width="14.7109375" style="684" customWidth="1"/>
    <col min="9741" max="9743" width="9.140625" style="684"/>
    <col min="9744" max="9744" width="15.85546875" style="684" customWidth="1"/>
    <col min="9745" max="9745" width="9.140625" style="684"/>
    <col min="9746" max="9746" width="14.5703125" style="684" customWidth="1"/>
    <col min="9747" max="9984" width="9.140625" style="684"/>
    <col min="9985" max="9985" width="7.28515625" style="684" customWidth="1"/>
    <col min="9986" max="9986" width="7.5703125" style="684" customWidth="1"/>
    <col min="9987" max="9987" width="64.28515625" style="684" customWidth="1"/>
    <col min="9988" max="9989" width="7.28515625" style="684" customWidth="1"/>
    <col min="9990" max="9990" width="12.7109375" style="684" customWidth="1"/>
    <col min="9991" max="9991" width="12.85546875" style="684" customWidth="1"/>
    <col min="9992" max="9992" width="9.140625" style="684"/>
    <col min="9993" max="9993" width="14.85546875" style="684" customWidth="1"/>
    <col min="9994" max="9994" width="14.28515625" style="684" customWidth="1"/>
    <col min="9995" max="9995" width="15.85546875" style="684" customWidth="1"/>
    <col min="9996" max="9996" width="14.7109375" style="684" customWidth="1"/>
    <col min="9997" max="9999" width="9.140625" style="684"/>
    <col min="10000" max="10000" width="15.85546875" style="684" customWidth="1"/>
    <col min="10001" max="10001" width="9.140625" style="684"/>
    <col min="10002" max="10002" width="14.5703125" style="684" customWidth="1"/>
    <col min="10003" max="10240" width="9.140625" style="684"/>
    <col min="10241" max="10241" width="7.28515625" style="684" customWidth="1"/>
    <col min="10242" max="10242" width="7.5703125" style="684" customWidth="1"/>
    <col min="10243" max="10243" width="64.28515625" style="684" customWidth="1"/>
    <col min="10244" max="10245" width="7.28515625" style="684" customWidth="1"/>
    <col min="10246" max="10246" width="12.7109375" style="684" customWidth="1"/>
    <col min="10247" max="10247" width="12.85546875" style="684" customWidth="1"/>
    <col min="10248" max="10248" width="9.140625" style="684"/>
    <col min="10249" max="10249" width="14.85546875" style="684" customWidth="1"/>
    <col min="10250" max="10250" width="14.28515625" style="684" customWidth="1"/>
    <col min="10251" max="10251" width="15.85546875" style="684" customWidth="1"/>
    <col min="10252" max="10252" width="14.7109375" style="684" customWidth="1"/>
    <col min="10253" max="10255" width="9.140625" style="684"/>
    <col min="10256" max="10256" width="15.85546875" style="684" customWidth="1"/>
    <col min="10257" max="10257" width="9.140625" style="684"/>
    <col min="10258" max="10258" width="14.5703125" style="684" customWidth="1"/>
    <col min="10259" max="10496" width="9.140625" style="684"/>
    <col min="10497" max="10497" width="7.28515625" style="684" customWidth="1"/>
    <col min="10498" max="10498" width="7.5703125" style="684" customWidth="1"/>
    <col min="10499" max="10499" width="64.28515625" style="684" customWidth="1"/>
    <col min="10500" max="10501" width="7.28515625" style="684" customWidth="1"/>
    <col min="10502" max="10502" width="12.7109375" style="684" customWidth="1"/>
    <col min="10503" max="10503" width="12.85546875" style="684" customWidth="1"/>
    <col min="10504" max="10504" width="9.140625" style="684"/>
    <col min="10505" max="10505" width="14.85546875" style="684" customWidth="1"/>
    <col min="10506" max="10506" width="14.28515625" style="684" customWidth="1"/>
    <col min="10507" max="10507" width="15.85546875" style="684" customWidth="1"/>
    <col min="10508" max="10508" width="14.7109375" style="684" customWidth="1"/>
    <col min="10509" max="10511" width="9.140625" style="684"/>
    <col min="10512" max="10512" width="15.85546875" style="684" customWidth="1"/>
    <col min="10513" max="10513" width="9.140625" style="684"/>
    <col min="10514" max="10514" width="14.5703125" style="684" customWidth="1"/>
    <col min="10515" max="10752" width="9.140625" style="684"/>
    <col min="10753" max="10753" width="7.28515625" style="684" customWidth="1"/>
    <col min="10754" max="10754" width="7.5703125" style="684" customWidth="1"/>
    <col min="10755" max="10755" width="64.28515625" style="684" customWidth="1"/>
    <col min="10756" max="10757" width="7.28515625" style="684" customWidth="1"/>
    <col min="10758" max="10758" width="12.7109375" style="684" customWidth="1"/>
    <col min="10759" max="10759" width="12.85546875" style="684" customWidth="1"/>
    <col min="10760" max="10760" width="9.140625" style="684"/>
    <col min="10761" max="10761" width="14.85546875" style="684" customWidth="1"/>
    <col min="10762" max="10762" width="14.28515625" style="684" customWidth="1"/>
    <col min="10763" max="10763" width="15.85546875" style="684" customWidth="1"/>
    <col min="10764" max="10764" width="14.7109375" style="684" customWidth="1"/>
    <col min="10765" max="10767" width="9.140625" style="684"/>
    <col min="10768" max="10768" width="15.85546875" style="684" customWidth="1"/>
    <col min="10769" max="10769" width="9.140625" style="684"/>
    <col min="10770" max="10770" width="14.5703125" style="684" customWidth="1"/>
    <col min="10771" max="11008" width="9.140625" style="684"/>
    <col min="11009" max="11009" width="7.28515625" style="684" customWidth="1"/>
    <col min="11010" max="11010" width="7.5703125" style="684" customWidth="1"/>
    <col min="11011" max="11011" width="64.28515625" style="684" customWidth="1"/>
    <col min="11012" max="11013" width="7.28515625" style="684" customWidth="1"/>
    <col min="11014" max="11014" width="12.7109375" style="684" customWidth="1"/>
    <col min="11015" max="11015" width="12.85546875" style="684" customWidth="1"/>
    <col min="11016" max="11016" width="9.140625" style="684"/>
    <col min="11017" max="11017" width="14.85546875" style="684" customWidth="1"/>
    <col min="11018" max="11018" width="14.28515625" style="684" customWidth="1"/>
    <col min="11019" max="11019" width="15.85546875" style="684" customWidth="1"/>
    <col min="11020" max="11020" width="14.7109375" style="684" customWidth="1"/>
    <col min="11021" max="11023" width="9.140625" style="684"/>
    <col min="11024" max="11024" width="15.85546875" style="684" customWidth="1"/>
    <col min="11025" max="11025" width="9.140625" style="684"/>
    <col min="11026" max="11026" width="14.5703125" style="684" customWidth="1"/>
    <col min="11027" max="11264" width="9.140625" style="684"/>
    <col min="11265" max="11265" width="7.28515625" style="684" customWidth="1"/>
    <col min="11266" max="11266" width="7.5703125" style="684" customWidth="1"/>
    <col min="11267" max="11267" width="64.28515625" style="684" customWidth="1"/>
    <col min="11268" max="11269" width="7.28515625" style="684" customWidth="1"/>
    <col min="11270" max="11270" width="12.7109375" style="684" customWidth="1"/>
    <col min="11271" max="11271" width="12.85546875" style="684" customWidth="1"/>
    <col min="11272" max="11272" width="9.140625" style="684"/>
    <col min="11273" max="11273" width="14.85546875" style="684" customWidth="1"/>
    <col min="11274" max="11274" width="14.28515625" style="684" customWidth="1"/>
    <col min="11275" max="11275" width="15.85546875" style="684" customWidth="1"/>
    <col min="11276" max="11276" width="14.7109375" style="684" customWidth="1"/>
    <col min="11277" max="11279" width="9.140625" style="684"/>
    <col min="11280" max="11280" width="15.85546875" style="684" customWidth="1"/>
    <col min="11281" max="11281" width="9.140625" style="684"/>
    <col min="11282" max="11282" width="14.5703125" style="684" customWidth="1"/>
    <col min="11283" max="11520" width="9.140625" style="684"/>
    <col min="11521" max="11521" width="7.28515625" style="684" customWidth="1"/>
    <col min="11522" max="11522" width="7.5703125" style="684" customWidth="1"/>
    <col min="11523" max="11523" width="64.28515625" style="684" customWidth="1"/>
    <col min="11524" max="11525" width="7.28515625" style="684" customWidth="1"/>
    <col min="11526" max="11526" width="12.7109375" style="684" customWidth="1"/>
    <col min="11527" max="11527" width="12.85546875" style="684" customWidth="1"/>
    <col min="11528" max="11528" width="9.140625" style="684"/>
    <col min="11529" max="11529" width="14.85546875" style="684" customWidth="1"/>
    <col min="11530" max="11530" width="14.28515625" style="684" customWidth="1"/>
    <col min="11531" max="11531" width="15.85546875" style="684" customWidth="1"/>
    <col min="11532" max="11532" width="14.7109375" style="684" customWidth="1"/>
    <col min="11533" max="11535" width="9.140625" style="684"/>
    <col min="11536" max="11536" width="15.85546875" style="684" customWidth="1"/>
    <col min="11537" max="11537" width="9.140625" style="684"/>
    <col min="11538" max="11538" width="14.5703125" style="684" customWidth="1"/>
    <col min="11539" max="11776" width="9.140625" style="684"/>
    <col min="11777" max="11777" width="7.28515625" style="684" customWidth="1"/>
    <col min="11778" max="11778" width="7.5703125" style="684" customWidth="1"/>
    <col min="11779" max="11779" width="64.28515625" style="684" customWidth="1"/>
    <col min="11780" max="11781" width="7.28515625" style="684" customWidth="1"/>
    <col min="11782" max="11782" width="12.7109375" style="684" customWidth="1"/>
    <col min="11783" max="11783" width="12.85546875" style="684" customWidth="1"/>
    <col min="11784" max="11784" width="9.140625" style="684"/>
    <col min="11785" max="11785" width="14.85546875" style="684" customWidth="1"/>
    <col min="11786" max="11786" width="14.28515625" style="684" customWidth="1"/>
    <col min="11787" max="11787" width="15.85546875" style="684" customWidth="1"/>
    <col min="11788" max="11788" width="14.7109375" style="684" customWidth="1"/>
    <col min="11789" max="11791" width="9.140625" style="684"/>
    <col min="11792" max="11792" width="15.85546875" style="684" customWidth="1"/>
    <col min="11793" max="11793" width="9.140625" style="684"/>
    <col min="11794" max="11794" width="14.5703125" style="684" customWidth="1"/>
    <col min="11795" max="12032" width="9.140625" style="684"/>
    <col min="12033" max="12033" width="7.28515625" style="684" customWidth="1"/>
    <col min="12034" max="12034" width="7.5703125" style="684" customWidth="1"/>
    <col min="12035" max="12035" width="64.28515625" style="684" customWidth="1"/>
    <col min="12036" max="12037" width="7.28515625" style="684" customWidth="1"/>
    <col min="12038" max="12038" width="12.7109375" style="684" customWidth="1"/>
    <col min="12039" max="12039" width="12.85546875" style="684" customWidth="1"/>
    <col min="12040" max="12040" width="9.140625" style="684"/>
    <col min="12041" max="12041" width="14.85546875" style="684" customWidth="1"/>
    <col min="12042" max="12042" width="14.28515625" style="684" customWidth="1"/>
    <col min="12043" max="12043" width="15.85546875" style="684" customWidth="1"/>
    <col min="12044" max="12044" width="14.7109375" style="684" customWidth="1"/>
    <col min="12045" max="12047" width="9.140625" style="684"/>
    <col min="12048" max="12048" width="15.85546875" style="684" customWidth="1"/>
    <col min="12049" max="12049" width="9.140625" style="684"/>
    <col min="12050" max="12050" width="14.5703125" style="684" customWidth="1"/>
    <col min="12051" max="12288" width="9.140625" style="684"/>
    <col min="12289" max="12289" width="7.28515625" style="684" customWidth="1"/>
    <col min="12290" max="12290" width="7.5703125" style="684" customWidth="1"/>
    <col min="12291" max="12291" width="64.28515625" style="684" customWidth="1"/>
    <col min="12292" max="12293" width="7.28515625" style="684" customWidth="1"/>
    <col min="12294" max="12294" width="12.7109375" style="684" customWidth="1"/>
    <col min="12295" max="12295" width="12.85546875" style="684" customWidth="1"/>
    <col min="12296" max="12296" width="9.140625" style="684"/>
    <col min="12297" max="12297" width="14.85546875" style="684" customWidth="1"/>
    <col min="12298" max="12298" width="14.28515625" style="684" customWidth="1"/>
    <col min="12299" max="12299" width="15.85546875" style="684" customWidth="1"/>
    <col min="12300" max="12300" width="14.7109375" style="684" customWidth="1"/>
    <col min="12301" max="12303" width="9.140625" style="684"/>
    <col min="12304" max="12304" width="15.85546875" style="684" customWidth="1"/>
    <col min="12305" max="12305" width="9.140625" style="684"/>
    <col min="12306" max="12306" width="14.5703125" style="684" customWidth="1"/>
    <col min="12307" max="12544" width="9.140625" style="684"/>
    <col min="12545" max="12545" width="7.28515625" style="684" customWidth="1"/>
    <col min="12546" max="12546" width="7.5703125" style="684" customWidth="1"/>
    <col min="12547" max="12547" width="64.28515625" style="684" customWidth="1"/>
    <col min="12548" max="12549" width="7.28515625" style="684" customWidth="1"/>
    <col min="12550" max="12550" width="12.7109375" style="684" customWidth="1"/>
    <col min="12551" max="12551" width="12.85546875" style="684" customWidth="1"/>
    <col min="12552" max="12552" width="9.140625" style="684"/>
    <col min="12553" max="12553" width="14.85546875" style="684" customWidth="1"/>
    <col min="12554" max="12554" width="14.28515625" style="684" customWidth="1"/>
    <col min="12555" max="12555" width="15.85546875" style="684" customWidth="1"/>
    <col min="12556" max="12556" width="14.7109375" style="684" customWidth="1"/>
    <col min="12557" max="12559" width="9.140625" style="684"/>
    <col min="12560" max="12560" width="15.85546875" style="684" customWidth="1"/>
    <col min="12561" max="12561" width="9.140625" style="684"/>
    <col min="12562" max="12562" width="14.5703125" style="684" customWidth="1"/>
    <col min="12563" max="12800" width="9.140625" style="684"/>
    <col min="12801" max="12801" width="7.28515625" style="684" customWidth="1"/>
    <col min="12802" max="12802" width="7.5703125" style="684" customWidth="1"/>
    <col min="12803" max="12803" width="64.28515625" style="684" customWidth="1"/>
    <col min="12804" max="12805" width="7.28515625" style="684" customWidth="1"/>
    <col min="12806" max="12806" width="12.7109375" style="684" customWidth="1"/>
    <col min="12807" max="12807" width="12.85546875" style="684" customWidth="1"/>
    <col min="12808" max="12808" width="9.140625" style="684"/>
    <col min="12809" max="12809" width="14.85546875" style="684" customWidth="1"/>
    <col min="12810" max="12810" width="14.28515625" style="684" customWidth="1"/>
    <col min="12811" max="12811" width="15.85546875" style="684" customWidth="1"/>
    <col min="12812" max="12812" width="14.7109375" style="684" customWidth="1"/>
    <col min="12813" max="12815" width="9.140625" style="684"/>
    <col min="12816" max="12816" width="15.85546875" style="684" customWidth="1"/>
    <col min="12817" max="12817" width="9.140625" style="684"/>
    <col min="12818" max="12818" width="14.5703125" style="684" customWidth="1"/>
    <col min="12819" max="13056" width="9.140625" style="684"/>
    <col min="13057" max="13057" width="7.28515625" style="684" customWidth="1"/>
    <col min="13058" max="13058" width="7.5703125" style="684" customWidth="1"/>
    <col min="13059" max="13059" width="64.28515625" style="684" customWidth="1"/>
    <col min="13060" max="13061" width="7.28515625" style="684" customWidth="1"/>
    <col min="13062" max="13062" width="12.7109375" style="684" customWidth="1"/>
    <col min="13063" max="13063" width="12.85546875" style="684" customWidth="1"/>
    <col min="13064" max="13064" width="9.140625" style="684"/>
    <col min="13065" max="13065" width="14.85546875" style="684" customWidth="1"/>
    <col min="13066" max="13066" width="14.28515625" style="684" customWidth="1"/>
    <col min="13067" max="13067" width="15.85546875" style="684" customWidth="1"/>
    <col min="13068" max="13068" width="14.7109375" style="684" customWidth="1"/>
    <col min="13069" max="13071" width="9.140625" style="684"/>
    <col min="13072" max="13072" width="15.85546875" style="684" customWidth="1"/>
    <col min="13073" max="13073" width="9.140625" style="684"/>
    <col min="13074" max="13074" width="14.5703125" style="684" customWidth="1"/>
    <col min="13075" max="13312" width="9.140625" style="684"/>
    <col min="13313" max="13313" width="7.28515625" style="684" customWidth="1"/>
    <col min="13314" max="13314" width="7.5703125" style="684" customWidth="1"/>
    <col min="13315" max="13315" width="64.28515625" style="684" customWidth="1"/>
    <col min="13316" max="13317" width="7.28515625" style="684" customWidth="1"/>
    <col min="13318" max="13318" width="12.7109375" style="684" customWidth="1"/>
    <col min="13319" max="13319" width="12.85546875" style="684" customWidth="1"/>
    <col min="13320" max="13320" width="9.140625" style="684"/>
    <col min="13321" max="13321" width="14.85546875" style="684" customWidth="1"/>
    <col min="13322" max="13322" width="14.28515625" style="684" customWidth="1"/>
    <col min="13323" max="13323" width="15.85546875" style="684" customWidth="1"/>
    <col min="13324" max="13324" width="14.7109375" style="684" customWidth="1"/>
    <col min="13325" max="13327" width="9.140625" style="684"/>
    <col min="13328" max="13328" width="15.85546875" style="684" customWidth="1"/>
    <col min="13329" max="13329" width="9.140625" style="684"/>
    <col min="13330" max="13330" width="14.5703125" style="684" customWidth="1"/>
    <col min="13331" max="13568" width="9.140625" style="684"/>
    <col min="13569" max="13569" width="7.28515625" style="684" customWidth="1"/>
    <col min="13570" max="13570" width="7.5703125" style="684" customWidth="1"/>
    <col min="13571" max="13571" width="64.28515625" style="684" customWidth="1"/>
    <col min="13572" max="13573" width="7.28515625" style="684" customWidth="1"/>
    <col min="13574" max="13574" width="12.7109375" style="684" customWidth="1"/>
    <col min="13575" max="13575" width="12.85546875" style="684" customWidth="1"/>
    <col min="13576" max="13576" width="9.140625" style="684"/>
    <col min="13577" max="13577" width="14.85546875" style="684" customWidth="1"/>
    <col min="13578" max="13578" width="14.28515625" style="684" customWidth="1"/>
    <col min="13579" max="13579" width="15.85546875" style="684" customWidth="1"/>
    <col min="13580" max="13580" width="14.7109375" style="684" customWidth="1"/>
    <col min="13581" max="13583" width="9.140625" style="684"/>
    <col min="13584" max="13584" width="15.85546875" style="684" customWidth="1"/>
    <col min="13585" max="13585" width="9.140625" style="684"/>
    <col min="13586" max="13586" width="14.5703125" style="684" customWidth="1"/>
    <col min="13587" max="13824" width="9.140625" style="684"/>
    <col min="13825" max="13825" width="7.28515625" style="684" customWidth="1"/>
    <col min="13826" max="13826" width="7.5703125" style="684" customWidth="1"/>
    <col min="13827" max="13827" width="64.28515625" style="684" customWidth="1"/>
    <col min="13828" max="13829" width="7.28515625" style="684" customWidth="1"/>
    <col min="13830" max="13830" width="12.7109375" style="684" customWidth="1"/>
    <col min="13831" max="13831" width="12.85546875" style="684" customWidth="1"/>
    <col min="13832" max="13832" width="9.140625" style="684"/>
    <col min="13833" max="13833" width="14.85546875" style="684" customWidth="1"/>
    <col min="13834" max="13834" width="14.28515625" style="684" customWidth="1"/>
    <col min="13835" max="13835" width="15.85546875" style="684" customWidth="1"/>
    <col min="13836" max="13836" width="14.7109375" style="684" customWidth="1"/>
    <col min="13837" max="13839" width="9.140625" style="684"/>
    <col min="13840" max="13840" width="15.85546875" style="684" customWidth="1"/>
    <col min="13841" max="13841" width="9.140625" style="684"/>
    <col min="13842" max="13842" width="14.5703125" style="684" customWidth="1"/>
    <col min="13843" max="14080" width="9.140625" style="684"/>
    <col min="14081" max="14081" width="7.28515625" style="684" customWidth="1"/>
    <col min="14082" max="14082" width="7.5703125" style="684" customWidth="1"/>
    <col min="14083" max="14083" width="64.28515625" style="684" customWidth="1"/>
    <col min="14084" max="14085" width="7.28515625" style="684" customWidth="1"/>
    <col min="14086" max="14086" width="12.7109375" style="684" customWidth="1"/>
    <col min="14087" max="14087" width="12.85546875" style="684" customWidth="1"/>
    <col min="14088" max="14088" width="9.140625" style="684"/>
    <col min="14089" max="14089" width="14.85546875" style="684" customWidth="1"/>
    <col min="14090" max="14090" width="14.28515625" style="684" customWidth="1"/>
    <col min="14091" max="14091" width="15.85546875" style="684" customWidth="1"/>
    <col min="14092" max="14092" width="14.7109375" style="684" customWidth="1"/>
    <col min="14093" max="14095" width="9.140625" style="684"/>
    <col min="14096" max="14096" width="15.85546875" style="684" customWidth="1"/>
    <col min="14097" max="14097" width="9.140625" style="684"/>
    <col min="14098" max="14098" width="14.5703125" style="684" customWidth="1"/>
    <col min="14099" max="14336" width="9.140625" style="684"/>
    <col min="14337" max="14337" width="7.28515625" style="684" customWidth="1"/>
    <col min="14338" max="14338" width="7.5703125" style="684" customWidth="1"/>
    <col min="14339" max="14339" width="64.28515625" style="684" customWidth="1"/>
    <col min="14340" max="14341" width="7.28515625" style="684" customWidth="1"/>
    <col min="14342" max="14342" width="12.7109375" style="684" customWidth="1"/>
    <col min="14343" max="14343" width="12.85546875" style="684" customWidth="1"/>
    <col min="14344" max="14344" width="9.140625" style="684"/>
    <col min="14345" max="14345" width="14.85546875" style="684" customWidth="1"/>
    <col min="14346" max="14346" width="14.28515625" style="684" customWidth="1"/>
    <col min="14347" max="14347" width="15.85546875" style="684" customWidth="1"/>
    <col min="14348" max="14348" width="14.7109375" style="684" customWidth="1"/>
    <col min="14349" max="14351" width="9.140625" style="684"/>
    <col min="14352" max="14352" width="15.85546875" style="684" customWidth="1"/>
    <col min="14353" max="14353" width="9.140625" style="684"/>
    <col min="14354" max="14354" width="14.5703125" style="684" customWidth="1"/>
    <col min="14355" max="14592" width="9.140625" style="684"/>
    <col min="14593" max="14593" width="7.28515625" style="684" customWidth="1"/>
    <col min="14594" max="14594" width="7.5703125" style="684" customWidth="1"/>
    <col min="14595" max="14595" width="64.28515625" style="684" customWidth="1"/>
    <col min="14596" max="14597" width="7.28515625" style="684" customWidth="1"/>
    <col min="14598" max="14598" width="12.7109375" style="684" customWidth="1"/>
    <col min="14599" max="14599" width="12.85546875" style="684" customWidth="1"/>
    <col min="14600" max="14600" width="9.140625" style="684"/>
    <col min="14601" max="14601" width="14.85546875" style="684" customWidth="1"/>
    <col min="14602" max="14602" width="14.28515625" style="684" customWidth="1"/>
    <col min="14603" max="14603" width="15.85546875" style="684" customWidth="1"/>
    <col min="14604" max="14604" width="14.7109375" style="684" customWidth="1"/>
    <col min="14605" max="14607" width="9.140625" style="684"/>
    <col min="14608" max="14608" width="15.85546875" style="684" customWidth="1"/>
    <col min="14609" max="14609" width="9.140625" style="684"/>
    <col min="14610" max="14610" width="14.5703125" style="684" customWidth="1"/>
    <col min="14611" max="14848" width="9.140625" style="684"/>
    <col min="14849" max="14849" width="7.28515625" style="684" customWidth="1"/>
    <col min="14850" max="14850" width="7.5703125" style="684" customWidth="1"/>
    <col min="14851" max="14851" width="64.28515625" style="684" customWidth="1"/>
    <col min="14852" max="14853" width="7.28515625" style="684" customWidth="1"/>
    <col min="14854" max="14854" width="12.7109375" style="684" customWidth="1"/>
    <col min="14855" max="14855" width="12.85546875" style="684" customWidth="1"/>
    <col min="14856" max="14856" width="9.140625" style="684"/>
    <col min="14857" max="14857" width="14.85546875" style="684" customWidth="1"/>
    <col min="14858" max="14858" width="14.28515625" style="684" customWidth="1"/>
    <col min="14859" max="14859" width="15.85546875" style="684" customWidth="1"/>
    <col min="14860" max="14860" width="14.7109375" style="684" customWidth="1"/>
    <col min="14861" max="14863" width="9.140625" style="684"/>
    <col min="14864" max="14864" width="15.85546875" style="684" customWidth="1"/>
    <col min="14865" max="14865" width="9.140625" style="684"/>
    <col min="14866" max="14866" width="14.5703125" style="684" customWidth="1"/>
    <col min="14867" max="15104" width="9.140625" style="684"/>
    <col min="15105" max="15105" width="7.28515625" style="684" customWidth="1"/>
    <col min="15106" max="15106" width="7.5703125" style="684" customWidth="1"/>
    <col min="15107" max="15107" width="64.28515625" style="684" customWidth="1"/>
    <col min="15108" max="15109" width="7.28515625" style="684" customWidth="1"/>
    <col min="15110" max="15110" width="12.7109375" style="684" customWidth="1"/>
    <col min="15111" max="15111" width="12.85546875" style="684" customWidth="1"/>
    <col min="15112" max="15112" width="9.140625" style="684"/>
    <col min="15113" max="15113" width="14.85546875" style="684" customWidth="1"/>
    <col min="15114" max="15114" width="14.28515625" style="684" customWidth="1"/>
    <col min="15115" max="15115" width="15.85546875" style="684" customWidth="1"/>
    <col min="15116" max="15116" width="14.7109375" style="684" customWidth="1"/>
    <col min="15117" max="15119" width="9.140625" style="684"/>
    <col min="15120" max="15120" width="15.85546875" style="684" customWidth="1"/>
    <col min="15121" max="15121" width="9.140625" style="684"/>
    <col min="15122" max="15122" width="14.5703125" style="684" customWidth="1"/>
    <col min="15123" max="15360" width="9.140625" style="684"/>
    <col min="15361" max="15361" width="7.28515625" style="684" customWidth="1"/>
    <col min="15362" max="15362" width="7.5703125" style="684" customWidth="1"/>
    <col min="15363" max="15363" width="64.28515625" style="684" customWidth="1"/>
    <col min="15364" max="15365" width="7.28515625" style="684" customWidth="1"/>
    <col min="15366" max="15366" width="12.7109375" style="684" customWidth="1"/>
    <col min="15367" max="15367" width="12.85546875" style="684" customWidth="1"/>
    <col min="15368" max="15368" width="9.140625" style="684"/>
    <col min="15369" max="15369" width="14.85546875" style="684" customWidth="1"/>
    <col min="15370" max="15370" width="14.28515625" style="684" customWidth="1"/>
    <col min="15371" max="15371" width="15.85546875" style="684" customWidth="1"/>
    <col min="15372" max="15372" width="14.7109375" style="684" customWidth="1"/>
    <col min="15373" max="15375" width="9.140625" style="684"/>
    <col min="15376" max="15376" width="15.85546875" style="684" customWidth="1"/>
    <col min="15377" max="15377" width="9.140625" style="684"/>
    <col min="15378" max="15378" width="14.5703125" style="684" customWidth="1"/>
    <col min="15379" max="15616" width="9.140625" style="684"/>
    <col min="15617" max="15617" width="7.28515625" style="684" customWidth="1"/>
    <col min="15618" max="15618" width="7.5703125" style="684" customWidth="1"/>
    <col min="15619" max="15619" width="64.28515625" style="684" customWidth="1"/>
    <col min="15620" max="15621" width="7.28515625" style="684" customWidth="1"/>
    <col min="15622" max="15622" width="12.7109375" style="684" customWidth="1"/>
    <col min="15623" max="15623" width="12.85546875" style="684" customWidth="1"/>
    <col min="15624" max="15624" width="9.140625" style="684"/>
    <col min="15625" max="15625" width="14.85546875" style="684" customWidth="1"/>
    <col min="15626" max="15626" width="14.28515625" style="684" customWidth="1"/>
    <col min="15627" max="15627" width="15.85546875" style="684" customWidth="1"/>
    <col min="15628" max="15628" width="14.7109375" style="684" customWidth="1"/>
    <col min="15629" max="15631" width="9.140625" style="684"/>
    <col min="15632" max="15632" width="15.85546875" style="684" customWidth="1"/>
    <col min="15633" max="15633" width="9.140625" style="684"/>
    <col min="15634" max="15634" width="14.5703125" style="684" customWidth="1"/>
    <col min="15635" max="15872" width="9.140625" style="684"/>
    <col min="15873" max="15873" width="7.28515625" style="684" customWidth="1"/>
    <col min="15874" max="15874" width="7.5703125" style="684" customWidth="1"/>
    <col min="15875" max="15875" width="64.28515625" style="684" customWidth="1"/>
    <col min="15876" max="15877" width="7.28515625" style="684" customWidth="1"/>
    <col min="15878" max="15878" width="12.7109375" style="684" customWidth="1"/>
    <col min="15879" max="15879" width="12.85546875" style="684" customWidth="1"/>
    <col min="15880" max="15880" width="9.140625" style="684"/>
    <col min="15881" max="15881" width="14.85546875" style="684" customWidth="1"/>
    <col min="15882" max="15882" width="14.28515625" style="684" customWidth="1"/>
    <col min="15883" max="15883" width="15.85546875" style="684" customWidth="1"/>
    <col min="15884" max="15884" width="14.7109375" style="684" customWidth="1"/>
    <col min="15885" max="15887" width="9.140625" style="684"/>
    <col min="15888" max="15888" width="15.85546875" style="684" customWidth="1"/>
    <col min="15889" max="15889" width="9.140625" style="684"/>
    <col min="15890" max="15890" width="14.5703125" style="684" customWidth="1"/>
    <col min="15891" max="16128" width="9.140625" style="684"/>
    <col min="16129" max="16129" width="7.28515625" style="684" customWidth="1"/>
    <col min="16130" max="16130" width="7.5703125" style="684" customWidth="1"/>
    <col min="16131" max="16131" width="64.28515625" style="684" customWidth="1"/>
    <col min="16132" max="16133" width="7.28515625" style="684" customWidth="1"/>
    <col min="16134" max="16134" width="12.7109375" style="684" customWidth="1"/>
    <col min="16135" max="16135" width="12.85546875" style="684" customWidth="1"/>
    <col min="16136" max="16136" width="9.140625" style="684"/>
    <col min="16137" max="16137" width="14.85546875" style="684" customWidth="1"/>
    <col min="16138" max="16138" width="14.28515625" style="684" customWidth="1"/>
    <col min="16139" max="16139" width="15.85546875" style="684" customWidth="1"/>
    <col min="16140" max="16140" width="14.7109375" style="684" customWidth="1"/>
    <col min="16141" max="16143" width="9.140625" style="684"/>
    <col min="16144" max="16144" width="15.85546875" style="684" customWidth="1"/>
    <col min="16145" max="16145" width="9.140625" style="684"/>
    <col min="16146" max="16146" width="14.5703125" style="684" customWidth="1"/>
    <col min="16147" max="16384" width="9.140625" style="684"/>
  </cols>
  <sheetData>
    <row r="1" spans="1:9" ht="15.75" customHeight="1">
      <c r="A1" s="859" t="s">
        <v>4384</v>
      </c>
      <c r="B1" s="859"/>
      <c r="C1" s="859"/>
      <c r="D1" s="859"/>
      <c r="E1" s="859"/>
      <c r="F1" s="859"/>
      <c r="G1" s="859"/>
    </row>
    <row r="2" spans="1:9" ht="12.75" customHeight="1">
      <c r="A2" s="860"/>
      <c r="B2" s="860"/>
      <c r="C2" s="860"/>
      <c r="D2" s="860"/>
      <c r="E2" s="860"/>
      <c r="F2" s="860"/>
      <c r="G2" s="860"/>
    </row>
    <row r="3" spans="1:9" ht="16.5" customHeight="1">
      <c r="A3" s="860"/>
      <c r="B3" s="860"/>
      <c r="C3" s="860"/>
      <c r="D3" s="860"/>
      <c r="E3" s="860"/>
      <c r="F3" s="860"/>
      <c r="G3" s="860"/>
    </row>
    <row r="4" spans="1:9" ht="12.75" customHeight="1">
      <c r="A4" s="860"/>
      <c r="B4" s="860"/>
      <c r="C4" s="860"/>
      <c r="D4" s="860"/>
      <c r="E4" s="860"/>
      <c r="F4" s="860"/>
      <c r="G4" s="860"/>
    </row>
    <row r="5" spans="1:9" ht="17.25" customHeight="1">
      <c r="A5" s="861"/>
      <c r="B5" s="861"/>
      <c r="C5" s="861"/>
      <c r="D5" s="861"/>
      <c r="E5" s="861"/>
      <c r="F5" s="861"/>
      <c r="G5" s="861"/>
    </row>
    <row r="6" spans="1:9" ht="12.75" customHeight="1">
      <c r="A6" s="862" t="s">
        <v>61</v>
      </c>
      <c r="B6" s="862" t="s">
        <v>4385</v>
      </c>
      <c r="C6" s="864" t="s">
        <v>4386</v>
      </c>
      <c r="D6" s="866" t="s">
        <v>137</v>
      </c>
      <c r="E6" s="866" t="s">
        <v>4387</v>
      </c>
      <c r="F6" s="868" t="s">
        <v>4388</v>
      </c>
      <c r="G6" s="866" t="s">
        <v>3956</v>
      </c>
    </row>
    <row r="7" spans="1:9">
      <c r="A7" s="862"/>
      <c r="B7" s="862"/>
      <c r="C7" s="864"/>
      <c r="D7" s="866"/>
      <c r="E7" s="866"/>
      <c r="F7" s="868"/>
      <c r="G7" s="866"/>
    </row>
    <row r="8" spans="1:9">
      <c r="A8" s="863"/>
      <c r="B8" s="863"/>
      <c r="C8" s="865"/>
      <c r="D8" s="867"/>
      <c r="E8" s="867"/>
      <c r="F8" s="869"/>
      <c r="G8" s="867"/>
    </row>
    <row r="9" spans="1:9" ht="12.75" customHeight="1">
      <c r="A9" s="685"/>
      <c r="B9" s="685"/>
      <c r="C9" s="688"/>
      <c r="D9" s="689"/>
      <c r="E9" s="689"/>
      <c r="F9" s="690"/>
      <c r="G9" s="689"/>
    </row>
    <row r="10" spans="1:9" ht="12.75" customHeight="1">
      <c r="A10" s="685"/>
      <c r="B10" s="685"/>
      <c r="C10" s="688"/>
      <c r="D10" s="689"/>
      <c r="E10" s="689"/>
      <c r="F10" s="690"/>
      <c r="G10" s="689"/>
    </row>
    <row r="11" spans="1:9" ht="12.75" customHeight="1">
      <c r="A11" s="686"/>
      <c r="B11" s="687"/>
      <c r="C11" s="689"/>
      <c r="D11" s="689"/>
      <c r="E11" s="689"/>
      <c r="F11" s="690"/>
      <c r="G11" s="689"/>
    </row>
    <row r="12" spans="1:9" s="697" customFormat="1" ht="12.75" customHeight="1">
      <c r="A12" s="691">
        <v>1</v>
      </c>
      <c r="B12" s="692" t="s">
        <v>4389</v>
      </c>
      <c r="C12" s="693" t="s">
        <v>4384</v>
      </c>
      <c r="D12" s="694"/>
      <c r="E12" s="694"/>
      <c r="F12" s="695"/>
      <c r="G12" s="696"/>
    </row>
    <row r="13" spans="1:9" s="697" customFormat="1" ht="12.75" customHeight="1">
      <c r="A13" s="686"/>
      <c r="B13" s="698"/>
      <c r="C13" s="699" t="s">
        <v>4390</v>
      </c>
      <c r="D13" s="689"/>
      <c r="E13" s="689"/>
      <c r="F13" s="700"/>
      <c r="G13" s="701"/>
    </row>
    <row r="14" spans="1:9" s="697" customFormat="1" ht="32.4">
      <c r="A14" s="686"/>
      <c r="B14" s="702"/>
      <c r="C14" s="703" t="s">
        <v>4391</v>
      </c>
      <c r="D14" s="689" t="s">
        <v>4042</v>
      </c>
      <c r="E14" s="689">
        <v>1</v>
      </c>
      <c r="F14" s="700"/>
      <c r="G14" s="701">
        <f>F14*E14</f>
        <v>0</v>
      </c>
      <c r="I14" s="704"/>
    </row>
    <row r="15" spans="1:9" s="697" customFormat="1" ht="10.8">
      <c r="A15" s="686"/>
      <c r="B15" s="705"/>
      <c r="C15" s="697" t="s">
        <v>4392</v>
      </c>
      <c r="D15" s="689" t="s">
        <v>4042</v>
      </c>
      <c r="E15" s="689">
        <v>1</v>
      </c>
      <c r="F15" s="700"/>
      <c r="G15" s="701">
        <f t="shared" ref="G15:G23" si="0">F15*E15</f>
        <v>0</v>
      </c>
      <c r="I15" s="704"/>
    </row>
    <row r="16" spans="1:9" s="697" customFormat="1" ht="10.8">
      <c r="A16" s="686"/>
      <c r="B16" s="705"/>
      <c r="C16" s="706" t="s">
        <v>4393</v>
      </c>
      <c r="D16" s="689"/>
      <c r="E16" s="689"/>
      <c r="F16" s="700"/>
      <c r="G16" s="701"/>
      <c r="I16" s="704"/>
    </row>
    <row r="17" spans="1:9" s="697" customFormat="1" ht="10.8">
      <c r="A17" s="686"/>
      <c r="B17" s="705"/>
      <c r="C17" s="697" t="s">
        <v>4394</v>
      </c>
      <c r="D17" s="689" t="s">
        <v>155</v>
      </c>
      <c r="E17" s="689">
        <v>4</v>
      </c>
      <c r="F17" s="700"/>
      <c r="G17" s="701">
        <f>F17*E17</f>
        <v>0</v>
      </c>
      <c r="I17" s="704"/>
    </row>
    <row r="18" spans="1:9" s="697" customFormat="1" ht="21.6">
      <c r="A18" s="686"/>
      <c r="B18" s="705"/>
      <c r="C18" s="707" t="s">
        <v>4395</v>
      </c>
      <c r="D18" s="689" t="s">
        <v>155</v>
      </c>
      <c r="E18" s="689">
        <v>4</v>
      </c>
      <c r="F18" s="700"/>
      <c r="G18" s="701">
        <f>F18*E18</f>
        <v>0</v>
      </c>
      <c r="I18" s="704"/>
    </row>
    <row r="19" spans="1:9" s="697" customFormat="1" ht="21.6">
      <c r="A19" s="686"/>
      <c r="B19" s="705"/>
      <c r="C19" s="707" t="s">
        <v>4396</v>
      </c>
      <c r="D19" s="689" t="s">
        <v>155</v>
      </c>
      <c r="E19" s="689">
        <v>4</v>
      </c>
      <c r="F19" s="700"/>
      <c r="G19" s="701">
        <f>F19*E19</f>
        <v>0</v>
      </c>
      <c r="I19" s="704"/>
    </row>
    <row r="20" spans="1:9" s="697" customFormat="1" ht="10.8">
      <c r="A20" s="686"/>
      <c r="B20" s="705"/>
      <c r="C20" s="706" t="s">
        <v>4397</v>
      </c>
      <c r="D20" s="689"/>
      <c r="E20" s="689"/>
      <c r="F20" s="700"/>
      <c r="G20" s="701"/>
      <c r="H20" s="704"/>
      <c r="I20" s="704"/>
    </row>
    <row r="21" spans="1:9" s="697" customFormat="1" ht="10.8">
      <c r="A21" s="686"/>
      <c r="B21" s="705"/>
      <c r="C21" s="697" t="s">
        <v>4398</v>
      </c>
      <c r="D21" s="689" t="s">
        <v>2686</v>
      </c>
      <c r="E21" s="689">
        <v>1</v>
      </c>
      <c r="F21" s="700"/>
      <c r="G21" s="701">
        <f t="shared" si="0"/>
        <v>0</v>
      </c>
    </row>
    <row r="22" spans="1:9" s="697" customFormat="1" ht="10.8">
      <c r="A22" s="686"/>
      <c r="B22" s="705"/>
      <c r="C22" s="697" t="s">
        <v>4399</v>
      </c>
      <c r="D22" s="689" t="s">
        <v>2686</v>
      </c>
      <c r="E22" s="689">
        <v>1</v>
      </c>
      <c r="F22" s="700"/>
      <c r="G22" s="701">
        <f t="shared" si="0"/>
        <v>0</v>
      </c>
    </row>
    <row r="23" spans="1:9" s="697" customFormat="1" ht="21.6">
      <c r="A23" s="686"/>
      <c r="B23" s="705"/>
      <c r="C23" s="708" t="s">
        <v>4400</v>
      </c>
      <c r="D23" s="689" t="s">
        <v>2686</v>
      </c>
      <c r="E23" s="689">
        <v>1</v>
      </c>
      <c r="F23" s="700"/>
      <c r="G23" s="701">
        <f t="shared" si="0"/>
        <v>0</v>
      </c>
    </row>
    <row r="24" spans="1:9" s="697" customFormat="1">
      <c r="A24" s="709"/>
      <c r="B24" s="710"/>
      <c r="C24" s="706" t="s">
        <v>4401</v>
      </c>
      <c r="D24" s="689"/>
      <c r="E24" s="689"/>
      <c r="F24" s="700"/>
      <c r="G24" s="701"/>
      <c r="I24" s="704"/>
    </row>
    <row r="25" spans="1:9" s="697" customFormat="1" ht="21.6">
      <c r="A25" s="709"/>
      <c r="B25" s="710"/>
      <c r="C25" s="707" t="s">
        <v>4402</v>
      </c>
      <c r="D25" s="689" t="s">
        <v>2686</v>
      </c>
      <c r="E25" s="689">
        <v>1</v>
      </c>
      <c r="F25" s="700"/>
      <c r="G25" s="701">
        <f t="shared" ref="G25:G32" si="1">F25*E25</f>
        <v>0</v>
      </c>
      <c r="I25" s="704"/>
    </row>
    <row r="26" spans="1:9" s="697" customFormat="1">
      <c r="A26" s="709"/>
      <c r="B26" s="710"/>
      <c r="C26" s="697" t="s">
        <v>4399</v>
      </c>
      <c r="D26" s="689" t="s">
        <v>2686</v>
      </c>
      <c r="E26" s="689">
        <v>1</v>
      </c>
      <c r="F26" s="700"/>
      <c r="G26" s="701">
        <f t="shared" si="1"/>
        <v>0</v>
      </c>
      <c r="I26" s="704"/>
    </row>
    <row r="27" spans="1:9" s="697" customFormat="1" ht="21.6">
      <c r="A27" s="709"/>
      <c r="B27" s="710"/>
      <c r="C27" s="708" t="s">
        <v>4400</v>
      </c>
      <c r="D27" s="689" t="s">
        <v>2686</v>
      </c>
      <c r="E27" s="689">
        <v>1</v>
      </c>
      <c r="F27" s="700"/>
      <c r="G27" s="701">
        <f t="shared" si="1"/>
        <v>0</v>
      </c>
      <c r="I27" s="704"/>
    </row>
    <row r="28" spans="1:9" s="697" customFormat="1">
      <c r="A28" s="709"/>
      <c r="B28" s="710"/>
      <c r="C28" s="706" t="s">
        <v>4403</v>
      </c>
      <c r="D28" s="689"/>
      <c r="E28" s="689"/>
      <c r="F28" s="700"/>
      <c r="G28" s="701"/>
      <c r="I28" s="704"/>
    </row>
    <row r="29" spans="1:9" s="697" customFormat="1" ht="32.4">
      <c r="A29" s="709"/>
      <c r="B29" s="710"/>
      <c r="C29" s="711" t="s">
        <v>4404</v>
      </c>
      <c r="D29" s="689" t="s">
        <v>4042</v>
      </c>
      <c r="E29" s="689">
        <v>2</v>
      </c>
      <c r="F29" s="700"/>
      <c r="G29" s="701">
        <f t="shared" si="1"/>
        <v>0</v>
      </c>
      <c r="I29" s="704"/>
    </row>
    <row r="30" spans="1:9" s="697" customFormat="1" ht="32.4">
      <c r="A30" s="709"/>
      <c r="B30" s="710"/>
      <c r="C30" s="711" t="s">
        <v>4405</v>
      </c>
      <c r="D30" s="689" t="s">
        <v>4042</v>
      </c>
      <c r="E30" s="689">
        <v>2</v>
      </c>
      <c r="F30" s="700"/>
      <c r="G30" s="701">
        <f t="shared" si="1"/>
        <v>0</v>
      </c>
      <c r="I30" s="704"/>
    </row>
    <row r="31" spans="1:9" s="697" customFormat="1" ht="21.6">
      <c r="A31" s="709"/>
      <c r="B31" s="710"/>
      <c r="C31" s="707" t="s">
        <v>4406</v>
      </c>
      <c r="D31" s="689" t="s">
        <v>2686</v>
      </c>
      <c r="E31" s="689">
        <v>2</v>
      </c>
      <c r="F31" s="700"/>
      <c r="G31" s="701">
        <f t="shared" si="1"/>
        <v>0</v>
      </c>
      <c r="I31" s="704"/>
    </row>
    <row r="32" spans="1:9" s="697" customFormat="1" ht="21.6">
      <c r="A32" s="709"/>
      <c r="B32" s="710"/>
      <c r="C32" s="708" t="s">
        <v>4400</v>
      </c>
      <c r="D32" s="689" t="s">
        <v>2686</v>
      </c>
      <c r="E32" s="689">
        <v>2</v>
      </c>
      <c r="F32" s="700"/>
      <c r="G32" s="701">
        <f t="shared" si="1"/>
        <v>0</v>
      </c>
      <c r="I32" s="704"/>
    </row>
    <row r="33" spans="1:10" s="697" customFormat="1" ht="12.75" customHeight="1">
      <c r="A33" s="712"/>
      <c r="B33" s="713"/>
      <c r="C33" s="714" t="s">
        <v>4407</v>
      </c>
      <c r="D33" s="715"/>
      <c r="E33" s="715"/>
      <c r="F33" s="716"/>
      <c r="G33" s="717">
        <f>SUM(G13:G32)</f>
        <v>0</v>
      </c>
      <c r="I33" s="704"/>
    </row>
    <row r="34" spans="1:10" s="697" customFormat="1" ht="12.75" customHeight="1">
      <c r="A34" s="688"/>
      <c r="B34" s="718"/>
      <c r="C34" s="699"/>
      <c r="D34" s="689"/>
      <c r="E34" s="689"/>
      <c r="F34" s="700"/>
      <c r="G34" s="719"/>
    </row>
    <row r="35" spans="1:10" s="697" customFormat="1" ht="12.75" customHeight="1">
      <c r="A35" s="688"/>
      <c r="B35" s="718"/>
      <c r="D35" s="689"/>
      <c r="E35" s="689"/>
      <c r="F35" s="720"/>
    </row>
    <row r="36" spans="1:10" s="697" customFormat="1" ht="12.75" customHeight="1">
      <c r="A36" s="688"/>
      <c r="B36" s="718"/>
      <c r="C36" s="699"/>
      <c r="D36" s="689"/>
      <c r="E36" s="689"/>
      <c r="F36" s="700"/>
      <c r="G36" s="701"/>
    </row>
    <row r="37" spans="1:10" ht="12.75" customHeight="1">
      <c r="B37" s="718"/>
      <c r="C37" s="703"/>
      <c r="D37" s="689"/>
      <c r="E37" s="689"/>
      <c r="F37" s="700"/>
      <c r="G37" s="701"/>
    </row>
    <row r="38" spans="1:10" ht="12.75" customHeight="1">
      <c r="C38" s="697"/>
      <c r="D38" s="689"/>
      <c r="E38" s="689"/>
      <c r="F38" s="700"/>
      <c r="G38" s="701"/>
    </row>
    <row r="39" spans="1:10" ht="12.75" customHeight="1">
      <c r="C39" s="697"/>
      <c r="D39" s="689"/>
      <c r="E39" s="689"/>
      <c r="F39" s="700"/>
      <c r="G39" s="701"/>
    </row>
    <row r="40" spans="1:10">
      <c r="C40" s="697"/>
      <c r="D40" s="689"/>
      <c r="E40" s="689"/>
      <c r="F40" s="723"/>
      <c r="G40" s="704"/>
    </row>
    <row r="44" spans="1:10" ht="12.75" customHeight="1"/>
    <row r="45" spans="1:10" ht="12.75" customHeight="1"/>
    <row r="46" spans="1:10" s="721" customFormat="1" ht="12.75" customHeight="1">
      <c r="B46" s="722"/>
      <c r="C46" s="684"/>
      <c r="D46" s="724"/>
      <c r="E46" s="724"/>
      <c r="F46" s="725"/>
      <c r="G46" s="684"/>
      <c r="H46" s="684"/>
      <c r="I46" s="684"/>
      <c r="J46" s="684"/>
    </row>
    <row r="47" spans="1:10" s="721" customFormat="1" ht="12.75" customHeight="1">
      <c r="B47" s="722"/>
      <c r="C47" s="684"/>
      <c r="D47" s="724"/>
      <c r="E47" s="724"/>
      <c r="F47" s="725"/>
      <c r="G47" s="684"/>
      <c r="H47" s="684"/>
      <c r="I47" s="684"/>
      <c r="J47" s="684"/>
    </row>
    <row r="58" spans="1:10" s="724" customFormat="1">
      <c r="A58" s="721"/>
      <c r="B58" s="722"/>
      <c r="C58" s="726"/>
      <c r="F58" s="725"/>
      <c r="G58" s="684"/>
      <c r="H58" s="684"/>
      <c r="I58" s="684"/>
      <c r="J58" s="684"/>
    </row>
  </sheetData>
  <mergeCells count="8">
    <mergeCell ref="A1:G5"/>
    <mergeCell ref="A6:A8"/>
    <mergeCell ref="B6:B8"/>
    <mergeCell ref="C6:C8"/>
    <mergeCell ref="D6:D8"/>
    <mergeCell ref="E6:E8"/>
    <mergeCell ref="F6:F8"/>
    <mergeCell ref="G6:G8"/>
  </mergeCells>
  <pageMargins left="0.59055118110236215" right="0.39370078740157483" top="1.1811023622047243" bottom="0.59055118110236215" header="0.31496062992125984" footer="0.11811023622047244"/>
  <pageSetup paperSize="9" orientation="portrait" useFirstPageNumber="1" r:id="rId1"/>
  <headerFooter alignWithMargins="0">
    <oddFooter xml:space="preserve">&amp;C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2155-617B-4102-86C8-99312F2B776A}">
  <dimension ref="A1:J50"/>
  <sheetViews>
    <sheetView showZeros="0" view="pageLayout" topLeftCell="A7" zoomScaleNormal="115" workbookViewId="0">
      <selection activeCell="D142" sqref="D142:D150"/>
    </sheetView>
  </sheetViews>
  <sheetFormatPr defaultRowHeight="13.2"/>
  <cols>
    <col min="1" max="1" width="7.28515625" style="721" customWidth="1"/>
    <col min="2" max="2" width="7.5703125" style="722" customWidth="1"/>
    <col min="3" max="3" width="64.28515625" style="684" customWidth="1"/>
    <col min="4" max="5" width="7.28515625" style="724" customWidth="1"/>
    <col min="6" max="6" width="12.7109375" style="725" customWidth="1"/>
    <col min="7" max="7" width="12.85546875" style="684" customWidth="1"/>
    <col min="8" max="8" width="9.140625" style="684"/>
    <col min="9" max="9" width="14.85546875" style="684" customWidth="1"/>
    <col min="10" max="10" width="14.28515625" style="684" customWidth="1"/>
    <col min="11" max="11" width="15.85546875" style="684" customWidth="1"/>
    <col min="12" max="12" width="14.7109375" style="684" customWidth="1"/>
    <col min="13" max="15" width="9.140625" style="684"/>
    <col min="16" max="16" width="15.85546875" style="684" customWidth="1"/>
    <col min="17" max="17" width="9.140625" style="684"/>
    <col min="18" max="18" width="14.5703125" style="684" customWidth="1"/>
    <col min="19" max="256" width="9.140625" style="684"/>
    <col min="257" max="257" width="7.28515625" style="684" customWidth="1"/>
    <col min="258" max="258" width="7.5703125" style="684" customWidth="1"/>
    <col min="259" max="259" width="64.28515625" style="684" customWidth="1"/>
    <col min="260" max="261" width="7.28515625" style="684" customWidth="1"/>
    <col min="262" max="262" width="12.7109375" style="684" customWidth="1"/>
    <col min="263" max="263" width="12.85546875" style="684" customWidth="1"/>
    <col min="264" max="264" width="9.140625" style="684"/>
    <col min="265" max="265" width="14.85546875" style="684" customWidth="1"/>
    <col min="266" max="266" width="14.28515625" style="684" customWidth="1"/>
    <col min="267" max="267" width="15.85546875" style="684" customWidth="1"/>
    <col min="268" max="268" width="14.7109375" style="684" customWidth="1"/>
    <col min="269" max="271" width="9.140625" style="684"/>
    <col min="272" max="272" width="15.85546875" style="684" customWidth="1"/>
    <col min="273" max="273" width="9.140625" style="684"/>
    <col min="274" max="274" width="14.5703125" style="684" customWidth="1"/>
    <col min="275" max="512" width="9.140625" style="684"/>
    <col min="513" max="513" width="7.28515625" style="684" customWidth="1"/>
    <col min="514" max="514" width="7.5703125" style="684" customWidth="1"/>
    <col min="515" max="515" width="64.28515625" style="684" customWidth="1"/>
    <col min="516" max="517" width="7.28515625" style="684" customWidth="1"/>
    <col min="518" max="518" width="12.7109375" style="684" customWidth="1"/>
    <col min="519" max="519" width="12.85546875" style="684" customWidth="1"/>
    <col min="520" max="520" width="9.140625" style="684"/>
    <col min="521" max="521" width="14.85546875" style="684" customWidth="1"/>
    <col min="522" max="522" width="14.28515625" style="684" customWidth="1"/>
    <col min="523" max="523" width="15.85546875" style="684" customWidth="1"/>
    <col min="524" max="524" width="14.7109375" style="684" customWidth="1"/>
    <col min="525" max="527" width="9.140625" style="684"/>
    <col min="528" max="528" width="15.85546875" style="684" customWidth="1"/>
    <col min="529" max="529" width="9.140625" style="684"/>
    <col min="530" max="530" width="14.5703125" style="684" customWidth="1"/>
    <col min="531" max="768" width="9.140625" style="684"/>
    <col min="769" max="769" width="7.28515625" style="684" customWidth="1"/>
    <col min="770" max="770" width="7.5703125" style="684" customWidth="1"/>
    <col min="771" max="771" width="64.28515625" style="684" customWidth="1"/>
    <col min="772" max="773" width="7.28515625" style="684" customWidth="1"/>
    <col min="774" max="774" width="12.7109375" style="684" customWidth="1"/>
    <col min="775" max="775" width="12.85546875" style="684" customWidth="1"/>
    <col min="776" max="776" width="9.140625" style="684"/>
    <col min="777" max="777" width="14.85546875" style="684" customWidth="1"/>
    <col min="778" max="778" width="14.28515625" style="684" customWidth="1"/>
    <col min="779" max="779" width="15.85546875" style="684" customWidth="1"/>
    <col min="780" max="780" width="14.7109375" style="684" customWidth="1"/>
    <col min="781" max="783" width="9.140625" style="684"/>
    <col min="784" max="784" width="15.85546875" style="684" customWidth="1"/>
    <col min="785" max="785" width="9.140625" style="684"/>
    <col min="786" max="786" width="14.5703125" style="684" customWidth="1"/>
    <col min="787" max="1024" width="9.140625" style="684"/>
    <col min="1025" max="1025" width="7.28515625" style="684" customWidth="1"/>
    <col min="1026" max="1026" width="7.5703125" style="684" customWidth="1"/>
    <col min="1027" max="1027" width="64.28515625" style="684" customWidth="1"/>
    <col min="1028" max="1029" width="7.28515625" style="684" customWidth="1"/>
    <col min="1030" max="1030" width="12.7109375" style="684" customWidth="1"/>
    <col min="1031" max="1031" width="12.85546875" style="684" customWidth="1"/>
    <col min="1032" max="1032" width="9.140625" style="684"/>
    <col min="1033" max="1033" width="14.85546875" style="684" customWidth="1"/>
    <col min="1034" max="1034" width="14.28515625" style="684" customWidth="1"/>
    <col min="1035" max="1035" width="15.85546875" style="684" customWidth="1"/>
    <col min="1036" max="1036" width="14.7109375" style="684" customWidth="1"/>
    <col min="1037" max="1039" width="9.140625" style="684"/>
    <col min="1040" max="1040" width="15.85546875" style="684" customWidth="1"/>
    <col min="1041" max="1041" width="9.140625" style="684"/>
    <col min="1042" max="1042" width="14.5703125" style="684" customWidth="1"/>
    <col min="1043" max="1280" width="9.140625" style="684"/>
    <col min="1281" max="1281" width="7.28515625" style="684" customWidth="1"/>
    <col min="1282" max="1282" width="7.5703125" style="684" customWidth="1"/>
    <col min="1283" max="1283" width="64.28515625" style="684" customWidth="1"/>
    <col min="1284" max="1285" width="7.28515625" style="684" customWidth="1"/>
    <col min="1286" max="1286" width="12.7109375" style="684" customWidth="1"/>
    <col min="1287" max="1287" width="12.85546875" style="684" customWidth="1"/>
    <col min="1288" max="1288" width="9.140625" style="684"/>
    <col min="1289" max="1289" width="14.85546875" style="684" customWidth="1"/>
    <col min="1290" max="1290" width="14.28515625" style="684" customWidth="1"/>
    <col min="1291" max="1291" width="15.85546875" style="684" customWidth="1"/>
    <col min="1292" max="1292" width="14.7109375" style="684" customWidth="1"/>
    <col min="1293" max="1295" width="9.140625" style="684"/>
    <col min="1296" max="1296" width="15.85546875" style="684" customWidth="1"/>
    <col min="1297" max="1297" width="9.140625" style="684"/>
    <col min="1298" max="1298" width="14.5703125" style="684" customWidth="1"/>
    <col min="1299" max="1536" width="9.140625" style="684"/>
    <col min="1537" max="1537" width="7.28515625" style="684" customWidth="1"/>
    <col min="1538" max="1538" width="7.5703125" style="684" customWidth="1"/>
    <col min="1539" max="1539" width="64.28515625" style="684" customWidth="1"/>
    <col min="1540" max="1541" width="7.28515625" style="684" customWidth="1"/>
    <col min="1542" max="1542" width="12.7109375" style="684" customWidth="1"/>
    <col min="1543" max="1543" width="12.85546875" style="684" customWidth="1"/>
    <col min="1544" max="1544" width="9.140625" style="684"/>
    <col min="1545" max="1545" width="14.85546875" style="684" customWidth="1"/>
    <col min="1546" max="1546" width="14.28515625" style="684" customWidth="1"/>
    <col min="1547" max="1547" width="15.85546875" style="684" customWidth="1"/>
    <col min="1548" max="1548" width="14.7109375" style="684" customWidth="1"/>
    <col min="1549" max="1551" width="9.140625" style="684"/>
    <col min="1552" max="1552" width="15.85546875" style="684" customWidth="1"/>
    <col min="1553" max="1553" width="9.140625" style="684"/>
    <col min="1554" max="1554" width="14.5703125" style="684" customWidth="1"/>
    <col min="1555" max="1792" width="9.140625" style="684"/>
    <col min="1793" max="1793" width="7.28515625" style="684" customWidth="1"/>
    <col min="1794" max="1794" width="7.5703125" style="684" customWidth="1"/>
    <col min="1795" max="1795" width="64.28515625" style="684" customWidth="1"/>
    <col min="1796" max="1797" width="7.28515625" style="684" customWidth="1"/>
    <col min="1798" max="1798" width="12.7109375" style="684" customWidth="1"/>
    <col min="1799" max="1799" width="12.85546875" style="684" customWidth="1"/>
    <col min="1800" max="1800" width="9.140625" style="684"/>
    <col min="1801" max="1801" width="14.85546875" style="684" customWidth="1"/>
    <col min="1802" max="1802" width="14.28515625" style="684" customWidth="1"/>
    <col min="1803" max="1803" width="15.85546875" style="684" customWidth="1"/>
    <col min="1804" max="1804" width="14.7109375" style="684" customWidth="1"/>
    <col min="1805" max="1807" width="9.140625" style="684"/>
    <col min="1808" max="1808" width="15.85546875" style="684" customWidth="1"/>
    <col min="1809" max="1809" width="9.140625" style="684"/>
    <col min="1810" max="1810" width="14.5703125" style="684" customWidth="1"/>
    <col min="1811" max="2048" width="9.140625" style="684"/>
    <col min="2049" max="2049" width="7.28515625" style="684" customWidth="1"/>
    <col min="2050" max="2050" width="7.5703125" style="684" customWidth="1"/>
    <col min="2051" max="2051" width="64.28515625" style="684" customWidth="1"/>
    <col min="2052" max="2053" width="7.28515625" style="684" customWidth="1"/>
    <col min="2054" max="2054" width="12.7109375" style="684" customWidth="1"/>
    <col min="2055" max="2055" width="12.85546875" style="684" customWidth="1"/>
    <col min="2056" max="2056" width="9.140625" style="684"/>
    <col min="2057" max="2057" width="14.85546875" style="684" customWidth="1"/>
    <col min="2058" max="2058" width="14.28515625" style="684" customWidth="1"/>
    <col min="2059" max="2059" width="15.85546875" style="684" customWidth="1"/>
    <col min="2060" max="2060" width="14.7109375" style="684" customWidth="1"/>
    <col min="2061" max="2063" width="9.140625" style="684"/>
    <col min="2064" max="2064" width="15.85546875" style="684" customWidth="1"/>
    <col min="2065" max="2065" width="9.140625" style="684"/>
    <col min="2066" max="2066" width="14.5703125" style="684" customWidth="1"/>
    <col min="2067" max="2304" width="9.140625" style="684"/>
    <col min="2305" max="2305" width="7.28515625" style="684" customWidth="1"/>
    <col min="2306" max="2306" width="7.5703125" style="684" customWidth="1"/>
    <col min="2307" max="2307" width="64.28515625" style="684" customWidth="1"/>
    <col min="2308" max="2309" width="7.28515625" style="684" customWidth="1"/>
    <col min="2310" max="2310" width="12.7109375" style="684" customWidth="1"/>
    <col min="2311" max="2311" width="12.85546875" style="684" customWidth="1"/>
    <col min="2312" max="2312" width="9.140625" style="684"/>
    <col min="2313" max="2313" width="14.85546875" style="684" customWidth="1"/>
    <col min="2314" max="2314" width="14.28515625" style="684" customWidth="1"/>
    <col min="2315" max="2315" width="15.85546875" style="684" customWidth="1"/>
    <col min="2316" max="2316" width="14.7109375" style="684" customWidth="1"/>
    <col min="2317" max="2319" width="9.140625" style="684"/>
    <col min="2320" max="2320" width="15.85546875" style="684" customWidth="1"/>
    <col min="2321" max="2321" width="9.140625" style="684"/>
    <col min="2322" max="2322" width="14.5703125" style="684" customWidth="1"/>
    <col min="2323" max="2560" width="9.140625" style="684"/>
    <col min="2561" max="2561" width="7.28515625" style="684" customWidth="1"/>
    <col min="2562" max="2562" width="7.5703125" style="684" customWidth="1"/>
    <col min="2563" max="2563" width="64.28515625" style="684" customWidth="1"/>
    <col min="2564" max="2565" width="7.28515625" style="684" customWidth="1"/>
    <col min="2566" max="2566" width="12.7109375" style="684" customWidth="1"/>
    <col min="2567" max="2567" width="12.85546875" style="684" customWidth="1"/>
    <col min="2568" max="2568" width="9.140625" style="684"/>
    <col min="2569" max="2569" width="14.85546875" style="684" customWidth="1"/>
    <col min="2570" max="2570" width="14.28515625" style="684" customWidth="1"/>
    <col min="2571" max="2571" width="15.85546875" style="684" customWidth="1"/>
    <col min="2572" max="2572" width="14.7109375" style="684" customWidth="1"/>
    <col min="2573" max="2575" width="9.140625" style="684"/>
    <col min="2576" max="2576" width="15.85546875" style="684" customWidth="1"/>
    <col min="2577" max="2577" width="9.140625" style="684"/>
    <col min="2578" max="2578" width="14.5703125" style="684" customWidth="1"/>
    <col min="2579" max="2816" width="9.140625" style="684"/>
    <col min="2817" max="2817" width="7.28515625" style="684" customWidth="1"/>
    <col min="2818" max="2818" width="7.5703125" style="684" customWidth="1"/>
    <col min="2819" max="2819" width="64.28515625" style="684" customWidth="1"/>
    <col min="2820" max="2821" width="7.28515625" style="684" customWidth="1"/>
    <col min="2822" max="2822" width="12.7109375" style="684" customWidth="1"/>
    <col min="2823" max="2823" width="12.85546875" style="684" customWidth="1"/>
    <col min="2824" max="2824" width="9.140625" style="684"/>
    <col min="2825" max="2825" width="14.85546875" style="684" customWidth="1"/>
    <col min="2826" max="2826" width="14.28515625" style="684" customWidth="1"/>
    <col min="2827" max="2827" width="15.85546875" style="684" customWidth="1"/>
    <col min="2828" max="2828" width="14.7109375" style="684" customWidth="1"/>
    <col min="2829" max="2831" width="9.140625" style="684"/>
    <col min="2832" max="2832" width="15.85546875" style="684" customWidth="1"/>
    <col min="2833" max="2833" width="9.140625" style="684"/>
    <col min="2834" max="2834" width="14.5703125" style="684" customWidth="1"/>
    <col min="2835" max="3072" width="9.140625" style="684"/>
    <col min="3073" max="3073" width="7.28515625" style="684" customWidth="1"/>
    <col min="3074" max="3074" width="7.5703125" style="684" customWidth="1"/>
    <col min="3075" max="3075" width="64.28515625" style="684" customWidth="1"/>
    <col min="3076" max="3077" width="7.28515625" style="684" customWidth="1"/>
    <col min="3078" max="3078" width="12.7109375" style="684" customWidth="1"/>
    <col min="3079" max="3079" width="12.85546875" style="684" customWidth="1"/>
    <col min="3080" max="3080" width="9.140625" style="684"/>
    <col min="3081" max="3081" width="14.85546875" style="684" customWidth="1"/>
    <col min="3082" max="3082" width="14.28515625" style="684" customWidth="1"/>
    <col min="3083" max="3083" width="15.85546875" style="684" customWidth="1"/>
    <col min="3084" max="3084" width="14.7109375" style="684" customWidth="1"/>
    <col min="3085" max="3087" width="9.140625" style="684"/>
    <col min="3088" max="3088" width="15.85546875" style="684" customWidth="1"/>
    <col min="3089" max="3089" width="9.140625" style="684"/>
    <col min="3090" max="3090" width="14.5703125" style="684" customWidth="1"/>
    <col min="3091" max="3328" width="9.140625" style="684"/>
    <col min="3329" max="3329" width="7.28515625" style="684" customWidth="1"/>
    <col min="3330" max="3330" width="7.5703125" style="684" customWidth="1"/>
    <col min="3331" max="3331" width="64.28515625" style="684" customWidth="1"/>
    <col min="3332" max="3333" width="7.28515625" style="684" customWidth="1"/>
    <col min="3334" max="3334" width="12.7109375" style="684" customWidth="1"/>
    <col min="3335" max="3335" width="12.85546875" style="684" customWidth="1"/>
    <col min="3336" max="3336" width="9.140625" style="684"/>
    <col min="3337" max="3337" width="14.85546875" style="684" customWidth="1"/>
    <col min="3338" max="3338" width="14.28515625" style="684" customWidth="1"/>
    <col min="3339" max="3339" width="15.85546875" style="684" customWidth="1"/>
    <col min="3340" max="3340" width="14.7109375" style="684" customWidth="1"/>
    <col min="3341" max="3343" width="9.140625" style="684"/>
    <col min="3344" max="3344" width="15.85546875" style="684" customWidth="1"/>
    <col min="3345" max="3345" width="9.140625" style="684"/>
    <col min="3346" max="3346" width="14.5703125" style="684" customWidth="1"/>
    <col min="3347" max="3584" width="9.140625" style="684"/>
    <col min="3585" max="3585" width="7.28515625" style="684" customWidth="1"/>
    <col min="3586" max="3586" width="7.5703125" style="684" customWidth="1"/>
    <col min="3587" max="3587" width="64.28515625" style="684" customWidth="1"/>
    <col min="3588" max="3589" width="7.28515625" style="684" customWidth="1"/>
    <col min="3590" max="3590" width="12.7109375" style="684" customWidth="1"/>
    <col min="3591" max="3591" width="12.85546875" style="684" customWidth="1"/>
    <col min="3592" max="3592" width="9.140625" style="684"/>
    <col min="3593" max="3593" width="14.85546875" style="684" customWidth="1"/>
    <col min="3594" max="3594" width="14.28515625" style="684" customWidth="1"/>
    <col min="3595" max="3595" width="15.85546875" style="684" customWidth="1"/>
    <col min="3596" max="3596" width="14.7109375" style="684" customWidth="1"/>
    <col min="3597" max="3599" width="9.140625" style="684"/>
    <col min="3600" max="3600" width="15.85546875" style="684" customWidth="1"/>
    <col min="3601" max="3601" width="9.140625" style="684"/>
    <col min="3602" max="3602" width="14.5703125" style="684" customWidth="1"/>
    <col min="3603" max="3840" width="9.140625" style="684"/>
    <col min="3841" max="3841" width="7.28515625" style="684" customWidth="1"/>
    <col min="3842" max="3842" width="7.5703125" style="684" customWidth="1"/>
    <col min="3843" max="3843" width="64.28515625" style="684" customWidth="1"/>
    <col min="3844" max="3845" width="7.28515625" style="684" customWidth="1"/>
    <col min="3846" max="3846" width="12.7109375" style="684" customWidth="1"/>
    <col min="3847" max="3847" width="12.85546875" style="684" customWidth="1"/>
    <col min="3848" max="3848" width="9.140625" style="684"/>
    <col min="3849" max="3849" width="14.85546875" style="684" customWidth="1"/>
    <col min="3850" max="3850" width="14.28515625" style="684" customWidth="1"/>
    <col min="3851" max="3851" width="15.85546875" style="684" customWidth="1"/>
    <col min="3852" max="3852" width="14.7109375" style="684" customWidth="1"/>
    <col min="3853" max="3855" width="9.140625" style="684"/>
    <col min="3856" max="3856" width="15.85546875" style="684" customWidth="1"/>
    <col min="3857" max="3857" width="9.140625" style="684"/>
    <col min="3858" max="3858" width="14.5703125" style="684" customWidth="1"/>
    <col min="3859" max="4096" width="9.140625" style="684"/>
    <col min="4097" max="4097" width="7.28515625" style="684" customWidth="1"/>
    <col min="4098" max="4098" width="7.5703125" style="684" customWidth="1"/>
    <col min="4099" max="4099" width="64.28515625" style="684" customWidth="1"/>
    <col min="4100" max="4101" width="7.28515625" style="684" customWidth="1"/>
    <col min="4102" max="4102" width="12.7109375" style="684" customWidth="1"/>
    <col min="4103" max="4103" width="12.85546875" style="684" customWidth="1"/>
    <col min="4104" max="4104" width="9.140625" style="684"/>
    <col min="4105" max="4105" width="14.85546875" style="684" customWidth="1"/>
    <col min="4106" max="4106" width="14.28515625" style="684" customWidth="1"/>
    <col min="4107" max="4107" width="15.85546875" style="684" customWidth="1"/>
    <col min="4108" max="4108" width="14.7109375" style="684" customWidth="1"/>
    <col min="4109" max="4111" width="9.140625" style="684"/>
    <col min="4112" max="4112" width="15.85546875" style="684" customWidth="1"/>
    <col min="4113" max="4113" width="9.140625" style="684"/>
    <col min="4114" max="4114" width="14.5703125" style="684" customWidth="1"/>
    <col min="4115" max="4352" width="9.140625" style="684"/>
    <col min="4353" max="4353" width="7.28515625" style="684" customWidth="1"/>
    <col min="4354" max="4354" width="7.5703125" style="684" customWidth="1"/>
    <col min="4355" max="4355" width="64.28515625" style="684" customWidth="1"/>
    <col min="4356" max="4357" width="7.28515625" style="684" customWidth="1"/>
    <col min="4358" max="4358" width="12.7109375" style="684" customWidth="1"/>
    <col min="4359" max="4359" width="12.85546875" style="684" customWidth="1"/>
    <col min="4360" max="4360" width="9.140625" style="684"/>
    <col min="4361" max="4361" width="14.85546875" style="684" customWidth="1"/>
    <col min="4362" max="4362" width="14.28515625" style="684" customWidth="1"/>
    <col min="4363" max="4363" width="15.85546875" style="684" customWidth="1"/>
    <col min="4364" max="4364" width="14.7109375" style="684" customWidth="1"/>
    <col min="4365" max="4367" width="9.140625" style="684"/>
    <col min="4368" max="4368" width="15.85546875" style="684" customWidth="1"/>
    <col min="4369" max="4369" width="9.140625" style="684"/>
    <col min="4370" max="4370" width="14.5703125" style="684" customWidth="1"/>
    <col min="4371" max="4608" width="9.140625" style="684"/>
    <col min="4609" max="4609" width="7.28515625" style="684" customWidth="1"/>
    <col min="4610" max="4610" width="7.5703125" style="684" customWidth="1"/>
    <col min="4611" max="4611" width="64.28515625" style="684" customWidth="1"/>
    <col min="4612" max="4613" width="7.28515625" style="684" customWidth="1"/>
    <col min="4614" max="4614" width="12.7109375" style="684" customWidth="1"/>
    <col min="4615" max="4615" width="12.85546875" style="684" customWidth="1"/>
    <col min="4616" max="4616" width="9.140625" style="684"/>
    <col min="4617" max="4617" width="14.85546875" style="684" customWidth="1"/>
    <col min="4618" max="4618" width="14.28515625" style="684" customWidth="1"/>
    <col min="4619" max="4619" width="15.85546875" style="684" customWidth="1"/>
    <col min="4620" max="4620" width="14.7109375" style="684" customWidth="1"/>
    <col min="4621" max="4623" width="9.140625" style="684"/>
    <col min="4624" max="4624" width="15.85546875" style="684" customWidth="1"/>
    <col min="4625" max="4625" width="9.140625" style="684"/>
    <col min="4626" max="4626" width="14.5703125" style="684" customWidth="1"/>
    <col min="4627" max="4864" width="9.140625" style="684"/>
    <col min="4865" max="4865" width="7.28515625" style="684" customWidth="1"/>
    <col min="4866" max="4866" width="7.5703125" style="684" customWidth="1"/>
    <col min="4867" max="4867" width="64.28515625" style="684" customWidth="1"/>
    <col min="4868" max="4869" width="7.28515625" style="684" customWidth="1"/>
    <col min="4870" max="4870" width="12.7109375" style="684" customWidth="1"/>
    <col min="4871" max="4871" width="12.85546875" style="684" customWidth="1"/>
    <col min="4872" max="4872" width="9.140625" style="684"/>
    <col min="4873" max="4873" width="14.85546875" style="684" customWidth="1"/>
    <col min="4874" max="4874" width="14.28515625" style="684" customWidth="1"/>
    <col min="4875" max="4875" width="15.85546875" style="684" customWidth="1"/>
    <col min="4876" max="4876" width="14.7109375" style="684" customWidth="1"/>
    <col min="4877" max="4879" width="9.140625" style="684"/>
    <col min="4880" max="4880" width="15.85546875" style="684" customWidth="1"/>
    <col min="4881" max="4881" width="9.140625" style="684"/>
    <col min="4882" max="4882" width="14.5703125" style="684" customWidth="1"/>
    <col min="4883" max="5120" width="9.140625" style="684"/>
    <col min="5121" max="5121" width="7.28515625" style="684" customWidth="1"/>
    <col min="5122" max="5122" width="7.5703125" style="684" customWidth="1"/>
    <col min="5123" max="5123" width="64.28515625" style="684" customWidth="1"/>
    <col min="5124" max="5125" width="7.28515625" style="684" customWidth="1"/>
    <col min="5126" max="5126" width="12.7109375" style="684" customWidth="1"/>
    <col min="5127" max="5127" width="12.85546875" style="684" customWidth="1"/>
    <col min="5128" max="5128" width="9.140625" style="684"/>
    <col min="5129" max="5129" width="14.85546875" style="684" customWidth="1"/>
    <col min="5130" max="5130" width="14.28515625" style="684" customWidth="1"/>
    <col min="5131" max="5131" width="15.85546875" style="684" customWidth="1"/>
    <col min="5132" max="5132" width="14.7109375" style="684" customWidth="1"/>
    <col min="5133" max="5135" width="9.140625" style="684"/>
    <col min="5136" max="5136" width="15.85546875" style="684" customWidth="1"/>
    <col min="5137" max="5137" width="9.140625" style="684"/>
    <col min="5138" max="5138" width="14.5703125" style="684" customWidth="1"/>
    <col min="5139" max="5376" width="9.140625" style="684"/>
    <col min="5377" max="5377" width="7.28515625" style="684" customWidth="1"/>
    <col min="5378" max="5378" width="7.5703125" style="684" customWidth="1"/>
    <col min="5379" max="5379" width="64.28515625" style="684" customWidth="1"/>
    <col min="5380" max="5381" width="7.28515625" style="684" customWidth="1"/>
    <col min="5382" max="5382" width="12.7109375" style="684" customWidth="1"/>
    <col min="5383" max="5383" width="12.85546875" style="684" customWidth="1"/>
    <col min="5384" max="5384" width="9.140625" style="684"/>
    <col min="5385" max="5385" width="14.85546875" style="684" customWidth="1"/>
    <col min="5386" max="5386" width="14.28515625" style="684" customWidth="1"/>
    <col min="5387" max="5387" width="15.85546875" style="684" customWidth="1"/>
    <col min="5388" max="5388" width="14.7109375" style="684" customWidth="1"/>
    <col min="5389" max="5391" width="9.140625" style="684"/>
    <col min="5392" max="5392" width="15.85546875" style="684" customWidth="1"/>
    <col min="5393" max="5393" width="9.140625" style="684"/>
    <col min="5394" max="5394" width="14.5703125" style="684" customWidth="1"/>
    <col min="5395" max="5632" width="9.140625" style="684"/>
    <col min="5633" max="5633" width="7.28515625" style="684" customWidth="1"/>
    <col min="5634" max="5634" width="7.5703125" style="684" customWidth="1"/>
    <col min="5635" max="5635" width="64.28515625" style="684" customWidth="1"/>
    <col min="5636" max="5637" width="7.28515625" style="684" customWidth="1"/>
    <col min="5638" max="5638" width="12.7109375" style="684" customWidth="1"/>
    <col min="5639" max="5639" width="12.85546875" style="684" customWidth="1"/>
    <col min="5640" max="5640" width="9.140625" style="684"/>
    <col min="5641" max="5641" width="14.85546875" style="684" customWidth="1"/>
    <col min="5642" max="5642" width="14.28515625" style="684" customWidth="1"/>
    <col min="5643" max="5643" width="15.85546875" style="684" customWidth="1"/>
    <col min="5644" max="5644" width="14.7109375" style="684" customWidth="1"/>
    <col min="5645" max="5647" width="9.140625" style="684"/>
    <col min="5648" max="5648" width="15.85546875" style="684" customWidth="1"/>
    <col min="5649" max="5649" width="9.140625" style="684"/>
    <col min="5650" max="5650" width="14.5703125" style="684" customWidth="1"/>
    <col min="5651" max="5888" width="9.140625" style="684"/>
    <col min="5889" max="5889" width="7.28515625" style="684" customWidth="1"/>
    <col min="5890" max="5890" width="7.5703125" style="684" customWidth="1"/>
    <col min="5891" max="5891" width="64.28515625" style="684" customWidth="1"/>
    <col min="5892" max="5893" width="7.28515625" style="684" customWidth="1"/>
    <col min="5894" max="5894" width="12.7109375" style="684" customWidth="1"/>
    <col min="5895" max="5895" width="12.85546875" style="684" customWidth="1"/>
    <col min="5896" max="5896" width="9.140625" style="684"/>
    <col min="5897" max="5897" width="14.85546875" style="684" customWidth="1"/>
    <col min="5898" max="5898" width="14.28515625" style="684" customWidth="1"/>
    <col min="5899" max="5899" width="15.85546875" style="684" customWidth="1"/>
    <col min="5900" max="5900" width="14.7109375" style="684" customWidth="1"/>
    <col min="5901" max="5903" width="9.140625" style="684"/>
    <col min="5904" max="5904" width="15.85546875" style="684" customWidth="1"/>
    <col min="5905" max="5905" width="9.140625" style="684"/>
    <col min="5906" max="5906" width="14.5703125" style="684" customWidth="1"/>
    <col min="5907" max="6144" width="9.140625" style="684"/>
    <col min="6145" max="6145" width="7.28515625" style="684" customWidth="1"/>
    <col min="6146" max="6146" width="7.5703125" style="684" customWidth="1"/>
    <col min="6147" max="6147" width="64.28515625" style="684" customWidth="1"/>
    <col min="6148" max="6149" width="7.28515625" style="684" customWidth="1"/>
    <col min="6150" max="6150" width="12.7109375" style="684" customWidth="1"/>
    <col min="6151" max="6151" width="12.85546875" style="684" customWidth="1"/>
    <col min="6152" max="6152" width="9.140625" style="684"/>
    <col min="6153" max="6153" width="14.85546875" style="684" customWidth="1"/>
    <col min="6154" max="6154" width="14.28515625" style="684" customWidth="1"/>
    <col min="6155" max="6155" width="15.85546875" style="684" customWidth="1"/>
    <col min="6156" max="6156" width="14.7109375" style="684" customWidth="1"/>
    <col min="6157" max="6159" width="9.140625" style="684"/>
    <col min="6160" max="6160" width="15.85546875" style="684" customWidth="1"/>
    <col min="6161" max="6161" width="9.140625" style="684"/>
    <col min="6162" max="6162" width="14.5703125" style="684" customWidth="1"/>
    <col min="6163" max="6400" width="9.140625" style="684"/>
    <col min="6401" max="6401" width="7.28515625" style="684" customWidth="1"/>
    <col min="6402" max="6402" width="7.5703125" style="684" customWidth="1"/>
    <col min="6403" max="6403" width="64.28515625" style="684" customWidth="1"/>
    <col min="6404" max="6405" width="7.28515625" style="684" customWidth="1"/>
    <col min="6406" max="6406" width="12.7109375" style="684" customWidth="1"/>
    <col min="6407" max="6407" width="12.85546875" style="684" customWidth="1"/>
    <col min="6408" max="6408" width="9.140625" style="684"/>
    <col min="6409" max="6409" width="14.85546875" style="684" customWidth="1"/>
    <col min="6410" max="6410" width="14.28515625" style="684" customWidth="1"/>
    <col min="6411" max="6411" width="15.85546875" style="684" customWidth="1"/>
    <col min="6412" max="6412" width="14.7109375" style="684" customWidth="1"/>
    <col min="6413" max="6415" width="9.140625" style="684"/>
    <col min="6416" max="6416" width="15.85546875" style="684" customWidth="1"/>
    <col min="6417" max="6417" width="9.140625" style="684"/>
    <col min="6418" max="6418" width="14.5703125" style="684" customWidth="1"/>
    <col min="6419" max="6656" width="9.140625" style="684"/>
    <col min="6657" max="6657" width="7.28515625" style="684" customWidth="1"/>
    <col min="6658" max="6658" width="7.5703125" style="684" customWidth="1"/>
    <col min="6659" max="6659" width="64.28515625" style="684" customWidth="1"/>
    <col min="6660" max="6661" width="7.28515625" style="684" customWidth="1"/>
    <col min="6662" max="6662" width="12.7109375" style="684" customWidth="1"/>
    <col min="6663" max="6663" width="12.85546875" style="684" customWidth="1"/>
    <col min="6664" max="6664" width="9.140625" style="684"/>
    <col min="6665" max="6665" width="14.85546875" style="684" customWidth="1"/>
    <col min="6666" max="6666" width="14.28515625" style="684" customWidth="1"/>
    <col min="6667" max="6667" width="15.85546875" style="684" customWidth="1"/>
    <col min="6668" max="6668" width="14.7109375" style="684" customWidth="1"/>
    <col min="6669" max="6671" width="9.140625" style="684"/>
    <col min="6672" max="6672" width="15.85546875" style="684" customWidth="1"/>
    <col min="6673" max="6673" width="9.140625" style="684"/>
    <col min="6674" max="6674" width="14.5703125" style="684" customWidth="1"/>
    <col min="6675" max="6912" width="9.140625" style="684"/>
    <col min="6913" max="6913" width="7.28515625" style="684" customWidth="1"/>
    <col min="6914" max="6914" width="7.5703125" style="684" customWidth="1"/>
    <col min="6915" max="6915" width="64.28515625" style="684" customWidth="1"/>
    <col min="6916" max="6917" width="7.28515625" style="684" customWidth="1"/>
    <col min="6918" max="6918" width="12.7109375" style="684" customWidth="1"/>
    <col min="6919" max="6919" width="12.85546875" style="684" customWidth="1"/>
    <col min="6920" max="6920" width="9.140625" style="684"/>
    <col min="6921" max="6921" width="14.85546875" style="684" customWidth="1"/>
    <col min="6922" max="6922" width="14.28515625" style="684" customWidth="1"/>
    <col min="6923" max="6923" width="15.85546875" style="684" customWidth="1"/>
    <col min="6924" max="6924" width="14.7109375" style="684" customWidth="1"/>
    <col min="6925" max="6927" width="9.140625" style="684"/>
    <col min="6928" max="6928" width="15.85546875" style="684" customWidth="1"/>
    <col min="6929" max="6929" width="9.140625" style="684"/>
    <col min="6930" max="6930" width="14.5703125" style="684" customWidth="1"/>
    <col min="6931" max="7168" width="9.140625" style="684"/>
    <col min="7169" max="7169" width="7.28515625" style="684" customWidth="1"/>
    <col min="7170" max="7170" width="7.5703125" style="684" customWidth="1"/>
    <col min="7171" max="7171" width="64.28515625" style="684" customWidth="1"/>
    <col min="7172" max="7173" width="7.28515625" style="684" customWidth="1"/>
    <col min="7174" max="7174" width="12.7109375" style="684" customWidth="1"/>
    <col min="7175" max="7175" width="12.85546875" style="684" customWidth="1"/>
    <col min="7176" max="7176" width="9.140625" style="684"/>
    <col min="7177" max="7177" width="14.85546875" style="684" customWidth="1"/>
    <col min="7178" max="7178" width="14.28515625" style="684" customWidth="1"/>
    <col min="7179" max="7179" width="15.85546875" style="684" customWidth="1"/>
    <col min="7180" max="7180" width="14.7109375" style="684" customWidth="1"/>
    <col min="7181" max="7183" width="9.140625" style="684"/>
    <col min="7184" max="7184" width="15.85546875" style="684" customWidth="1"/>
    <col min="7185" max="7185" width="9.140625" style="684"/>
    <col min="7186" max="7186" width="14.5703125" style="684" customWidth="1"/>
    <col min="7187" max="7424" width="9.140625" style="684"/>
    <col min="7425" max="7425" width="7.28515625" style="684" customWidth="1"/>
    <col min="7426" max="7426" width="7.5703125" style="684" customWidth="1"/>
    <col min="7427" max="7427" width="64.28515625" style="684" customWidth="1"/>
    <col min="7428" max="7429" width="7.28515625" style="684" customWidth="1"/>
    <col min="7430" max="7430" width="12.7109375" style="684" customWidth="1"/>
    <col min="7431" max="7431" width="12.85546875" style="684" customWidth="1"/>
    <col min="7432" max="7432" width="9.140625" style="684"/>
    <col min="7433" max="7433" width="14.85546875" style="684" customWidth="1"/>
    <col min="7434" max="7434" width="14.28515625" style="684" customWidth="1"/>
    <col min="7435" max="7435" width="15.85546875" style="684" customWidth="1"/>
    <col min="7436" max="7436" width="14.7109375" style="684" customWidth="1"/>
    <col min="7437" max="7439" width="9.140625" style="684"/>
    <col min="7440" max="7440" width="15.85546875" style="684" customWidth="1"/>
    <col min="7441" max="7441" width="9.140625" style="684"/>
    <col min="7442" max="7442" width="14.5703125" style="684" customWidth="1"/>
    <col min="7443" max="7680" width="9.140625" style="684"/>
    <col min="7681" max="7681" width="7.28515625" style="684" customWidth="1"/>
    <col min="7682" max="7682" width="7.5703125" style="684" customWidth="1"/>
    <col min="7683" max="7683" width="64.28515625" style="684" customWidth="1"/>
    <col min="7684" max="7685" width="7.28515625" style="684" customWidth="1"/>
    <col min="7686" max="7686" width="12.7109375" style="684" customWidth="1"/>
    <col min="7687" max="7687" width="12.85546875" style="684" customWidth="1"/>
    <col min="7688" max="7688" width="9.140625" style="684"/>
    <col min="7689" max="7689" width="14.85546875" style="684" customWidth="1"/>
    <col min="7690" max="7690" width="14.28515625" style="684" customWidth="1"/>
    <col min="7691" max="7691" width="15.85546875" style="684" customWidth="1"/>
    <col min="7692" max="7692" width="14.7109375" style="684" customWidth="1"/>
    <col min="7693" max="7695" width="9.140625" style="684"/>
    <col min="7696" max="7696" width="15.85546875" style="684" customWidth="1"/>
    <col min="7697" max="7697" width="9.140625" style="684"/>
    <col min="7698" max="7698" width="14.5703125" style="684" customWidth="1"/>
    <col min="7699" max="7936" width="9.140625" style="684"/>
    <col min="7937" max="7937" width="7.28515625" style="684" customWidth="1"/>
    <col min="7938" max="7938" width="7.5703125" style="684" customWidth="1"/>
    <col min="7939" max="7939" width="64.28515625" style="684" customWidth="1"/>
    <col min="7940" max="7941" width="7.28515625" style="684" customWidth="1"/>
    <col min="7942" max="7942" width="12.7109375" style="684" customWidth="1"/>
    <col min="7943" max="7943" width="12.85546875" style="684" customWidth="1"/>
    <col min="7944" max="7944" width="9.140625" style="684"/>
    <col min="7945" max="7945" width="14.85546875" style="684" customWidth="1"/>
    <col min="7946" max="7946" width="14.28515625" style="684" customWidth="1"/>
    <col min="7947" max="7947" width="15.85546875" style="684" customWidth="1"/>
    <col min="7948" max="7948" width="14.7109375" style="684" customWidth="1"/>
    <col min="7949" max="7951" width="9.140625" style="684"/>
    <col min="7952" max="7952" width="15.85546875" style="684" customWidth="1"/>
    <col min="7953" max="7953" width="9.140625" style="684"/>
    <col min="7954" max="7954" width="14.5703125" style="684" customWidth="1"/>
    <col min="7955" max="8192" width="9.140625" style="684"/>
    <col min="8193" max="8193" width="7.28515625" style="684" customWidth="1"/>
    <col min="8194" max="8194" width="7.5703125" style="684" customWidth="1"/>
    <col min="8195" max="8195" width="64.28515625" style="684" customWidth="1"/>
    <col min="8196" max="8197" width="7.28515625" style="684" customWidth="1"/>
    <col min="8198" max="8198" width="12.7109375" style="684" customWidth="1"/>
    <col min="8199" max="8199" width="12.85546875" style="684" customWidth="1"/>
    <col min="8200" max="8200" width="9.140625" style="684"/>
    <col min="8201" max="8201" width="14.85546875" style="684" customWidth="1"/>
    <col min="8202" max="8202" width="14.28515625" style="684" customWidth="1"/>
    <col min="8203" max="8203" width="15.85546875" style="684" customWidth="1"/>
    <col min="8204" max="8204" width="14.7109375" style="684" customWidth="1"/>
    <col min="8205" max="8207" width="9.140625" style="684"/>
    <col min="8208" max="8208" width="15.85546875" style="684" customWidth="1"/>
    <col min="8209" max="8209" width="9.140625" style="684"/>
    <col min="8210" max="8210" width="14.5703125" style="684" customWidth="1"/>
    <col min="8211" max="8448" width="9.140625" style="684"/>
    <col min="8449" max="8449" width="7.28515625" style="684" customWidth="1"/>
    <col min="8450" max="8450" width="7.5703125" style="684" customWidth="1"/>
    <col min="8451" max="8451" width="64.28515625" style="684" customWidth="1"/>
    <col min="8452" max="8453" width="7.28515625" style="684" customWidth="1"/>
    <col min="8454" max="8454" width="12.7109375" style="684" customWidth="1"/>
    <col min="8455" max="8455" width="12.85546875" style="684" customWidth="1"/>
    <col min="8456" max="8456" width="9.140625" style="684"/>
    <col min="8457" max="8457" width="14.85546875" style="684" customWidth="1"/>
    <col min="8458" max="8458" width="14.28515625" style="684" customWidth="1"/>
    <col min="8459" max="8459" width="15.85546875" style="684" customWidth="1"/>
    <col min="8460" max="8460" width="14.7109375" style="684" customWidth="1"/>
    <col min="8461" max="8463" width="9.140625" style="684"/>
    <col min="8464" max="8464" width="15.85546875" style="684" customWidth="1"/>
    <col min="8465" max="8465" width="9.140625" style="684"/>
    <col min="8466" max="8466" width="14.5703125" style="684" customWidth="1"/>
    <col min="8467" max="8704" width="9.140625" style="684"/>
    <col min="8705" max="8705" width="7.28515625" style="684" customWidth="1"/>
    <col min="8706" max="8706" width="7.5703125" style="684" customWidth="1"/>
    <col min="8707" max="8707" width="64.28515625" style="684" customWidth="1"/>
    <col min="8708" max="8709" width="7.28515625" style="684" customWidth="1"/>
    <col min="8710" max="8710" width="12.7109375" style="684" customWidth="1"/>
    <col min="8711" max="8711" width="12.85546875" style="684" customWidth="1"/>
    <col min="8712" max="8712" width="9.140625" style="684"/>
    <col min="8713" max="8713" width="14.85546875" style="684" customWidth="1"/>
    <col min="8714" max="8714" width="14.28515625" style="684" customWidth="1"/>
    <col min="8715" max="8715" width="15.85546875" style="684" customWidth="1"/>
    <col min="8716" max="8716" width="14.7109375" style="684" customWidth="1"/>
    <col min="8717" max="8719" width="9.140625" style="684"/>
    <col min="8720" max="8720" width="15.85546875" style="684" customWidth="1"/>
    <col min="8721" max="8721" width="9.140625" style="684"/>
    <col min="8722" max="8722" width="14.5703125" style="684" customWidth="1"/>
    <col min="8723" max="8960" width="9.140625" style="684"/>
    <col min="8961" max="8961" width="7.28515625" style="684" customWidth="1"/>
    <col min="8962" max="8962" width="7.5703125" style="684" customWidth="1"/>
    <col min="8963" max="8963" width="64.28515625" style="684" customWidth="1"/>
    <col min="8964" max="8965" width="7.28515625" style="684" customWidth="1"/>
    <col min="8966" max="8966" width="12.7109375" style="684" customWidth="1"/>
    <col min="8967" max="8967" width="12.85546875" style="684" customWidth="1"/>
    <col min="8968" max="8968" width="9.140625" style="684"/>
    <col min="8969" max="8969" width="14.85546875" style="684" customWidth="1"/>
    <col min="8970" max="8970" width="14.28515625" style="684" customWidth="1"/>
    <col min="8971" max="8971" width="15.85546875" style="684" customWidth="1"/>
    <col min="8972" max="8972" width="14.7109375" style="684" customWidth="1"/>
    <col min="8973" max="8975" width="9.140625" style="684"/>
    <col min="8976" max="8976" width="15.85546875" style="684" customWidth="1"/>
    <col min="8977" max="8977" width="9.140625" style="684"/>
    <col min="8978" max="8978" width="14.5703125" style="684" customWidth="1"/>
    <col min="8979" max="9216" width="9.140625" style="684"/>
    <col min="9217" max="9217" width="7.28515625" style="684" customWidth="1"/>
    <col min="9218" max="9218" width="7.5703125" style="684" customWidth="1"/>
    <col min="9219" max="9219" width="64.28515625" style="684" customWidth="1"/>
    <col min="9220" max="9221" width="7.28515625" style="684" customWidth="1"/>
    <col min="9222" max="9222" width="12.7109375" style="684" customWidth="1"/>
    <col min="9223" max="9223" width="12.85546875" style="684" customWidth="1"/>
    <col min="9224" max="9224" width="9.140625" style="684"/>
    <col min="9225" max="9225" width="14.85546875" style="684" customWidth="1"/>
    <col min="9226" max="9226" width="14.28515625" style="684" customWidth="1"/>
    <col min="9227" max="9227" width="15.85546875" style="684" customWidth="1"/>
    <col min="9228" max="9228" width="14.7109375" style="684" customWidth="1"/>
    <col min="9229" max="9231" width="9.140625" style="684"/>
    <col min="9232" max="9232" width="15.85546875" style="684" customWidth="1"/>
    <col min="9233" max="9233" width="9.140625" style="684"/>
    <col min="9234" max="9234" width="14.5703125" style="684" customWidth="1"/>
    <col min="9235" max="9472" width="9.140625" style="684"/>
    <col min="9473" max="9473" width="7.28515625" style="684" customWidth="1"/>
    <col min="9474" max="9474" width="7.5703125" style="684" customWidth="1"/>
    <col min="9475" max="9475" width="64.28515625" style="684" customWidth="1"/>
    <col min="9476" max="9477" width="7.28515625" style="684" customWidth="1"/>
    <col min="9478" max="9478" width="12.7109375" style="684" customWidth="1"/>
    <col min="9479" max="9479" width="12.85546875" style="684" customWidth="1"/>
    <col min="9480" max="9480" width="9.140625" style="684"/>
    <col min="9481" max="9481" width="14.85546875" style="684" customWidth="1"/>
    <col min="9482" max="9482" width="14.28515625" style="684" customWidth="1"/>
    <col min="9483" max="9483" width="15.85546875" style="684" customWidth="1"/>
    <col min="9484" max="9484" width="14.7109375" style="684" customWidth="1"/>
    <col min="9485" max="9487" width="9.140625" style="684"/>
    <col min="9488" max="9488" width="15.85546875" style="684" customWidth="1"/>
    <col min="9489" max="9489" width="9.140625" style="684"/>
    <col min="9490" max="9490" width="14.5703125" style="684" customWidth="1"/>
    <col min="9491" max="9728" width="9.140625" style="684"/>
    <col min="9729" max="9729" width="7.28515625" style="684" customWidth="1"/>
    <col min="9730" max="9730" width="7.5703125" style="684" customWidth="1"/>
    <col min="9731" max="9731" width="64.28515625" style="684" customWidth="1"/>
    <col min="9732" max="9733" width="7.28515625" style="684" customWidth="1"/>
    <col min="9734" max="9734" width="12.7109375" style="684" customWidth="1"/>
    <col min="9735" max="9735" width="12.85546875" style="684" customWidth="1"/>
    <col min="9736" max="9736" width="9.140625" style="684"/>
    <col min="9737" max="9737" width="14.85546875" style="684" customWidth="1"/>
    <col min="9738" max="9738" width="14.28515625" style="684" customWidth="1"/>
    <col min="9739" max="9739" width="15.85546875" style="684" customWidth="1"/>
    <col min="9740" max="9740" width="14.7109375" style="684" customWidth="1"/>
    <col min="9741" max="9743" width="9.140625" style="684"/>
    <col min="9744" max="9744" width="15.85546875" style="684" customWidth="1"/>
    <col min="9745" max="9745" width="9.140625" style="684"/>
    <col min="9746" max="9746" width="14.5703125" style="684" customWidth="1"/>
    <col min="9747" max="9984" width="9.140625" style="684"/>
    <col min="9985" max="9985" width="7.28515625" style="684" customWidth="1"/>
    <col min="9986" max="9986" width="7.5703125" style="684" customWidth="1"/>
    <col min="9987" max="9987" width="64.28515625" style="684" customWidth="1"/>
    <col min="9988" max="9989" width="7.28515625" style="684" customWidth="1"/>
    <col min="9990" max="9990" width="12.7109375" style="684" customWidth="1"/>
    <col min="9991" max="9991" width="12.85546875" style="684" customWidth="1"/>
    <col min="9992" max="9992" width="9.140625" style="684"/>
    <col min="9993" max="9993" width="14.85546875" style="684" customWidth="1"/>
    <col min="9994" max="9994" width="14.28515625" style="684" customWidth="1"/>
    <col min="9995" max="9995" width="15.85546875" style="684" customWidth="1"/>
    <col min="9996" max="9996" width="14.7109375" style="684" customWidth="1"/>
    <col min="9997" max="9999" width="9.140625" style="684"/>
    <col min="10000" max="10000" width="15.85546875" style="684" customWidth="1"/>
    <col min="10001" max="10001" width="9.140625" style="684"/>
    <col min="10002" max="10002" width="14.5703125" style="684" customWidth="1"/>
    <col min="10003" max="10240" width="9.140625" style="684"/>
    <col min="10241" max="10241" width="7.28515625" style="684" customWidth="1"/>
    <col min="10242" max="10242" width="7.5703125" style="684" customWidth="1"/>
    <col min="10243" max="10243" width="64.28515625" style="684" customWidth="1"/>
    <col min="10244" max="10245" width="7.28515625" style="684" customWidth="1"/>
    <col min="10246" max="10246" width="12.7109375" style="684" customWidth="1"/>
    <col min="10247" max="10247" width="12.85546875" style="684" customWidth="1"/>
    <col min="10248" max="10248" width="9.140625" style="684"/>
    <col min="10249" max="10249" width="14.85546875" style="684" customWidth="1"/>
    <col min="10250" max="10250" width="14.28515625" style="684" customWidth="1"/>
    <col min="10251" max="10251" width="15.85546875" style="684" customWidth="1"/>
    <col min="10252" max="10252" width="14.7109375" style="684" customWidth="1"/>
    <col min="10253" max="10255" width="9.140625" style="684"/>
    <col min="10256" max="10256" width="15.85546875" style="684" customWidth="1"/>
    <col min="10257" max="10257" width="9.140625" style="684"/>
    <col min="10258" max="10258" width="14.5703125" style="684" customWidth="1"/>
    <col min="10259" max="10496" width="9.140625" style="684"/>
    <col min="10497" max="10497" width="7.28515625" style="684" customWidth="1"/>
    <col min="10498" max="10498" width="7.5703125" style="684" customWidth="1"/>
    <col min="10499" max="10499" width="64.28515625" style="684" customWidth="1"/>
    <col min="10500" max="10501" width="7.28515625" style="684" customWidth="1"/>
    <col min="10502" max="10502" width="12.7109375" style="684" customWidth="1"/>
    <col min="10503" max="10503" width="12.85546875" style="684" customWidth="1"/>
    <col min="10504" max="10504" width="9.140625" style="684"/>
    <col min="10505" max="10505" width="14.85546875" style="684" customWidth="1"/>
    <col min="10506" max="10506" width="14.28515625" style="684" customWidth="1"/>
    <col min="10507" max="10507" width="15.85546875" style="684" customWidth="1"/>
    <col min="10508" max="10508" width="14.7109375" style="684" customWidth="1"/>
    <col min="10509" max="10511" width="9.140625" style="684"/>
    <col min="10512" max="10512" width="15.85546875" style="684" customWidth="1"/>
    <col min="10513" max="10513" width="9.140625" style="684"/>
    <col min="10514" max="10514" width="14.5703125" style="684" customWidth="1"/>
    <col min="10515" max="10752" width="9.140625" style="684"/>
    <col min="10753" max="10753" width="7.28515625" style="684" customWidth="1"/>
    <col min="10754" max="10754" width="7.5703125" style="684" customWidth="1"/>
    <col min="10755" max="10755" width="64.28515625" style="684" customWidth="1"/>
    <col min="10756" max="10757" width="7.28515625" style="684" customWidth="1"/>
    <col min="10758" max="10758" width="12.7109375" style="684" customWidth="1"/>
    <col min="10759" max="10759" width="12.85546875" style="684" customWidth="1"/>
    <col min="10760" max="10760" width="9.140625" style="684"/>
    <col min="10761" max="10761" width="14.85546875" style="684" customWidth="1"/>
    <col min="10762" max="10762" width="14.28515625" style="684" customWidth="1"/>
    <col min="10763" max="10763" width="15.85546875" style="684" customWidth="1"/>
    <col min="10764" max="10764" width="14.7109375" style="684" customWidth="1"/>
    <col min="10765" max="10767" width="9.140625" style="684"/>
    <col min="10768" max="10768" width="15.85546875" style="684" customWidth="1"/>
    <col min="10769" max="10769" width="9.140625" style="684"/>
    <col min="10770" max="10770" width="14.5703125" style="684" customWidth="1"/>
    <col min="10771" max="11008" width="9.140625" style="684"/>
    <col min="11009" max="11009" width="7.28515625" style="684" customWidth="1"/>
    <col min="11010" max="11010" width="7.5703125" style="684" customWidth="1"/>
    <col min="11011" max="11011" width="64.28515625" style="684" customWidth="1"/>
    <col min="11012" max="11013" width="7.28515625" style="684" customWidth="1"/>
    <col min="11014" max="11014" width="12.7109375" style="684" customWidth="1"/>
    <col min="11015" max="11015" width="12.85546875" style="684" customWidth="1"/>
    <col min="11016" max="11016" width="9.140625" style="684"/>
    <col min="11017" max="11017" width="14.85546875" style="684" customWidth="1"/>
    <col min="11018" max="11018" width="14.28515625" style="684" customWidth="1"/>
    <col min="11019" max="11019" width="15.85546875" style="684" customWidth="1"/>
    <col min="11020" max="11020" width="14.7109375" style="684" customWidth="1"/>
    <col min="11021" max="11023" width="9.140625" style="684"/>
    <col min="11024" max="11024" width="15.85546875" style="684" customWidth="1"/>
    <col min="11025" max="11025" width="9.140625" style="684"/>
    <col min="11026" max="11026" width="14.5703125" style="684" customWidth="1"/>
    <col min="11027" max="11264" width="9.140625" style="684"/>
    <col min="11265" max="11265" width="7.28515625" style="684" customWidth="1"/>
    <col min="11266" max="11266" width="7.5703125" style="684" customWidth="1"/>
    <col min="11267" max="11267" width="64.28515625" style="684" customWidth="1"/>
    <col min="11268" max="11269" width="7.28515625" style="684" customWidth="1"/>
    <col min="11270" max="11270" width="12.7109375" style="684" customWidth="1"/>
    <col min="11271" max="11271" width="12.85546875" style="684" customWidth="1"/>
    <col min="11272" max="11272" width="9.140625" style="684"/>
    <col min="11273" max="11273" width="14.85546875" style="684" customWidth="1"/>
    <col min="11274" max="11274" width="14.28515625" style="684" customWidth="1"/>
    <col min="11275" max="11275" width="15.85546875" style="684" customWidth="1"/>
    <col min="11276" max="11276" width="14.7109375" style="684" customWidth="1"/>
    <col min="11277" max="11279" width="9.140625" style="684"/>
    <col min="11280" max="11280" width="15.85546875" style="684" customWidth="1"/>
    <col min="11281" max="11281" width="9.140625" style="684"/>
    <col min="11282" max="11282" width="14.5703125" style="684" customWidth="1"/>
    <col min="11283" max="11520" width="9.140625" style="684"/>
    <col min="11521" max="11521" width="7.28515625" style="684" customWidth="1"/>
    <col min="11522" max="11522" width="7.5703125" style="684" customWidth="1"/>
    <col min="11523" max="11523" width="64.28515625" style="684" customWidth="1"/>
    <col min="11524" max="11525" width="7.28515625" style="684" customWidth="1"/>
    <col min="11526" max="11526" width="12.7109375" style="684" customWidth="1"/>
    <col min="11527" max="11527" width="12.85546875" style="684" customWidth="1"/>
    <col min="11528" max="11528" width="9.140625" style="684"/>
    <col min="11529" max="11529" width="14.85546875" style="684" customWidth="1"/>
    <col min="11530" max="11530" width="14.28515625" style="684" customWidth="1"/>
    <col min="11531" max="11531" width="15.85546875" style="684" customWidth="1"/>
    <col min="11532" max="11532" width="14.7109375" style="684" customWidth="1"/>
    <col min="11533" max="11535" width="9.140625" style="684"/>
    <col min="11536" max="11536" width="15.85546875" style="684" customWidth="1"/>
    <col min="11537" max="11537" width="9.140625" style="684"/>
    <col min="11538" max="11538" width="14.5703125" style="684" customWidth="1"/>
    <col min="11539" max="11776" width="9.140625" style="684"/>
    <col min="11777" max="11777" width="7.28515625" style="684" customWidth="1"/>
    <col min="11778" max="11778" width="7.5703125" style="684" customWidth="1"/>
    <col min="11779" max="11779" width="64.28515625" style="684" customWidth="1"/>
    <col min="11780" max="11781" width="7.28515625" style="684" customWidth="1"/>
    <col min="11782" max="11782" width="12.7109375" style="684" customWidth="1"/>
    <col min="11783" max="11783" width="12.85546875" style="684" customWidth="1"/>
    <col min="11784" max="11784" width="9.140625" style="684"/>
    <col min="11785" max="11785" width="14.85546875" style="684" customWidth="1"/>
    <col min="11786" max="11786" width="14.28515625" style="684" customWidth="1"/>
    <col min="11787" max="11787" width="15.85546875" style="684" customWidth="1"/>
    <col min="11788" max="11788" width="14.7109375" style="684" customWidth="1"/>
    <col min="11789" max="11791" width="9.140625" style="684"/>
    <col min="11792" max="11792" width="15.85546875" style="684" customWidth="1"/>
    <col min="11793" max="11793" width="9.140625" style="684"/>
    <col min="11794" max="11794" width="14.5703125" style="684" customWidth="1"/>
    <col min="11795" max="12032" width="9.140625" style="684"/>
    <col min="12033" max="12033" width="7.28515625" style="684" customWidth="1"/>
    <col min="12034" max="12034" width="7.5703125" style="684" customWidth="1"/>
    <col min="12035" max="12035" width="64.28515625" style="684" customWidth="1"/>
    <col min="12036" max="12037" width="7.28515625" style="684" customWidth="1"/>
    <col min="12038" max="12038" width="12.7109375" style="684" customWidth="1"/>
    <col min="12039" max="12039" width="12.85546875" style="684" customWidth="1"/>
    <col min="12040" max="12040" width="9.140625" style="684"/>
    <col min="12041" max="12041" width="14.85546875" style="684" customWidth="1"/>
    <col min="12042" max="12042" width="14.28515625" style="684" customWidth="1"/>
    <col min="12043" max="12043" width="15.85546875" style="684" customWidth="1"/>
    <col min="12044" max="12044" width="14.7109375" style="684" customWidth="1"/>
    <col min="12045" max="12047" width="9.140625" style="684"/>
    <col min="12048" max="12048" width="15.85546875" style="684" customWidth="1"/>
    <col min="12049" max="12049" width="9.140625" style="684"/>
    <col min="12050" max="12050" width="14.5703125" style="684" customWidth="1"/>
    <col min="12051" max="12288" width="9.140625" style="684"/>
    <col min="12289" max="12289" width="7.28515625" style="684" customWidth="1"/>
    <col min="12290" max="12290" width="7.5703125" style="684" customWidth="1"/>
    <col min="12291" max="12291" width="64.28515625" style="684" customWidth="1"/>
    <col min="12292" max="12293" width="7.28515625" style="684" customWidth="1"/>
    <col min="12294" max="12294" width="12.7109375" style="684" customWidth="1"/>
    <col min="12295" max="12295" width="12.85546875" style="684" customWidth="1"/>
    <col min="12296" max="12296" width="9.140625" style="684"/>
    <col min="12297" max="12297" width="14.85546875" style="684" customWidth="1"/>
    <col min="12298" max="12298" width="14.28515625" style="684" customWidth="1"/>
    <col min="12299" max="12299" width="15.85546875" style="684" customWidth="1"/>
    <col min="12300" max="12300" width="14.7109375" style="684" customWidth="1"/>
    <col min="12301" max="12303" width="9.140625" style="684"/>
    <col min="12304" max="12304" width="15.85546875" style="684" customWidth="1"/>
    <col min="12305" max="12305" width="9.140625" style="684"/>
    <col min="12306" max="12306" width="14.5703125" style="684" customWidth="1"/>
    <col min="12307" max="12544" width="9.140625" style="684"/>
    <col min="12545" max="12545" width="7.28515625" style="684" customWidth="1"/>
    <col min="12546" max="12546" width="7.5703125" style="684" customWidth="1"/>
    <col min="12547" max="12547" width="64.28515625" style="684" customWidth="1"/>
    <col min="12548" max="12549" width="7.28515625" style="684" customWidth="1"/>
    <col min="12550" max="12550" width="12.7109375" style="684" customWidth="1"/>
    <col min="12551" max="12551" width="12.85546875" style="684" customWidth="1"/>
    <col min="12552" max="12552" width="9.140625" style="684"/>
    <col min="12553" max="12553" width="14.85546875" style="684" customWidth="1"/>
    <col min="12554" max="12554" width="14.28515625" style="684" customWidth="1"/>
    <col min="12555" max="12555" width="15.85546875" style="684" customWidth="1"/>
    <col min="12556" max="12556" width="14.7109375" style="684" customWidth="1"/>
    <col min="12557" max="12559" width="9.140625" style="684"/>
    <col min="12560" max="12560" width="15.85546875" style="684" customWidth="1"/>
    <col min="12561" max="12561" width="9.140625" style="684"/>
    <col min="12562" max="12562" width="14.5703125" style="684" customWidth="1"/>
    <col min="12563" max="12800" width="9.140625" style="684"/>
    <col min="12801" max="12801" width="7.28515625" style="684" customWidth="1"/>
    <col min="12802" max="12802" width="7.5703125" style="684" customWidth="1"/>
    <col min="12803" max="12803" width="64.28515625" style="684" customWidth="1"/>
    <col min="12804" max="12805" width="7.28515625" style="684" customWidth="1"/>
    <col min="12806" max="12806" width="12.7109375" style="684" customWidth="1"/>
    <col min="12807" max="12807" width="12.85546875" style="684" customWidth="1"/>
    <col min="12808" max="12808" width="9.140625" style="684"/>
    <col min="12809" max="12809" width="14.85546875" style="684" customWidth="1"/>
    <col min="12810" max="12810" width="14.28515625" style="684" customWidth="1"/>
    <col min="12811" max="12811" width="15.85546875" style="684" customWidth="1"/>
    <col min="12812" max="12812" width="14.7109375" style="684" customWidth="1"/>
    <col min="12813" max="12815" width="9.140625" style="684"/>
    <col min="12816" max="12816" width="15.85546875" style="684" customWidth="1"/>
    <col min="12817" max="12817" width="9.140625" style="684"/>
    <col min="12818" max="12818" width="14.5703125" style="684" customWidth="1"/>
    <col min="12819" max="13056" width="9.140625" style="684"/>
    <col min="13057" max="13057" width="7.28515625" style="684" customWidth="1"/>
    <col min="13058" max="13058" width="7.5703125" style="684" customWidth="1"/>
    <col min="13059" max="13059" width="64.28515625" style="684" customWidth="1"/>
    <col min="13060" max="13061" width="7.28515625" style="684" customWidth="1"/>
    <col min="13062" max="13062" width="12.7109375" style="684" customWidth="1"/>
    <col min="13063" max="13063" width="12.85546875" style="684" customWidth="1"/>
    <col min="13064" max="13064" width="9.140625" style="684"/>
    <col min="13065" max="13065" width="14.85546875" style="684" customWidth="1"/>
    <col min="13066" max="13066" width="14.28515625" style="684" customWidth="1"/>
    <col min="13067" max="13067" width="15.85546875" style="684" customWidth="1"/>
    <col min="13068" max="13068" width="14.7109375" style="684" customWidth="1"/>
    <col min="13069" max="13071" width="9.140625" style="684"/>
    <col min="13072" max="13072" width="15.85546875" style="684" customWidth="1"/>
    <col min="13073" max="13073" width="9.140625" style="684"/>
    <col min="13074" max="13074" width="14.5703125" style="684" customWidth="1"/>
    <col min="13075" max="13312" width="9.140625" style="684"/>
    <col min="13313" max="13313" width="7.28515625" style="684" customWidth="1"/>
    <col min="13314" max="13314" width="7.5703125" style="684" customWidth="1"/>
    <col min="13315" max="13315" width="64.28515625" style="684" customWidth="1"/>
    <col min="13316" max="13317" width="7.28515625" style="684" customWidth="1"/>
    <col min="13318" max="13318" width="12.7109375" style="684" customWidth="1"/>
    <col min="13319" max="13319" width="12.85546875" style="684" customWidth="1"/>
    <col min="13320" max="13320" width="9.140625" style="684"/>
    <col min="13321" max="13321" width="14.85546875" style="684" customWidth="1"/>
    <col min="13322" max="13322" width="14.28515625" style="684" customWidth="1"/>
    <col min="13323" max="13323" width="15.85546875" style="684" customWidth="1"/>
    <col min="13324" max="13324" width="14.7109375" style="684" customWidth="1"/>
    <col min="13325" max="13327" width="9.140625" style="684"/>
    <col min="13328" max="13328" width="15.85546875" style="684" customWidth="1"/>
    <col min="13329" max="13329" width="9.140625" style="684"/>
    <col min="13330" max="13330" width="14.5703125" style="684" customWidth="1"/>
    <col min="13331" max="13568" width="9.140625" style="684"/>
    <col min="13569" max="13569" width="7.28515625" style="684" customWidth="1"/>
    <col min="13570" max="13570" width="7.5703125" style="684" customWidth="1"/>
    <col min="13571" max="13571" width="64.28515625" style="684" customWidth="1"/>
    <col min="13572" max="13573" width="7.28515625" style="684" customWidth="1"/>
    <col min="13574" max="13574" width="12.7109375" style="684" customWidth="1"/>
    <col min="13575" max="13575" width="12.85546875" style="684" customWidth="1"/>
    <col min="13576" max="13576" width="9.140625" style="684"/>
    <col min="13577" max="13577" width="14.85546875" style="684" customWidth="1"/>
    <col min="13578" max="13578" width="14.28515625" style="684" customWidth="1"/>
    <col min="13579" max="13579" width="15.85546875" style="684" customWidth="1"/>
    <col min="13580" max="13580" width="14.7109375" style="684" customWidth="1"/>
    <col min="13581" max="13583" width="9.140625" style="684"/>
    <col min="13584" max="13584" width="15.85546875" style="684" customWidth="1"/>
    <col min="13585" max="13585" width="9.140625" style="684"/>
    <col min="13586" max="13586" width="14.5703125" style="684" customWidth="1"/>
    <col min="13587" max="13824" width="9.140625" style="684"/>
    <col min="13825" max="13825" width="7.28515625" style="684" customWidth="1"/>
    <col min="13826" max="13826" width="7.5703125" style="684" customWidth="1"/>
    <col min="13827" max="13827" width="64.28515625" style="684" customWidth="1"/>
    <col min="13828" max="13829" width="7.28515625" style="684" customWidth="1"/>
    <col min="13830" max="13830" width="12.7109375" style="684" customWidth="1"/>
    <col min="13831" max="13831" width="12.85546875" style="684" customWidth="1"/>
    <col min="13832" max="13832" width="9.140625" style="684"/>
    <col min="13833" max="13833" width="14.85546875" style="684" customWidth="1"/>
    <col min="13834" max="13834" width="14.28515625" style="684" customWidth="1"/>
    <col min="13835" max="13835" width="15.85546875" style="684" customWidth="1"/>
    <col min="13836" max="13836" width="14.7109375" style="684" customWidth="1"/>
    <col min="13837" max="13839" width="9.140625" style="684"/>
    <col min="13840" max="13840" width="15.85546875" style="684" customWidth="1"/>
    <col min="13841" max="13841" width="9.140625" style="684"/>
    <col min="13842" max="13842" width="14.5703125" style="684" customWidth="1"/>
    <col min="13843" max="14080" width="9.140625" style="684"/>
    <col min="14081" max="14081" width="7.28515625" style="684" customWidth="1"/>
    <col min="14082" max="14082" width="7.5703125" style="684" customWidth="1"/>
    <col min="14083" max="14083" width="64.28515625" style="684" customWidth="1"/>
    <col min="14084" max="14085" width="7.28515625" style="684" customWidth="1"/>
    <col min="14086" max="14086" width="12.7109375" style="684" customWidth="1"/>
    <col min="14087" max="14087" width="12.85546875" style="684" customWidth="1"/>
    <col min="14088" max="14088" width="9.140625" style="684"/>
    <col min="14089" max="14089" width="14.85546875" style="684" customWidth="1"/>
    <col min="14090" max="14090" width="14.28515625" style="684" customWidth="1"/>
    <col min="14091" max="14091" width="15.85546875" style="684" customWidth="1"/>
    <col min="14092" max="14092" width="14.7109375" style="684" customWidth="1"/>
    <col min="14093" max="14095" width="9.140625" style="684"/>
    <col min="14096" max="14096" width="15.85546875" style="684" customWidth="1"/>
    <col min="14097" max="14097" width="9.140625" style="684"/>
    <col min="14098" max="14098" width="14.5703125" style="684" customWidth="1"/>
    <col min="14099" max="14336" width="9.140625" style="684"/>
    <col min="14337" max="14337" width="7.28515625" style="684" customWidth="1"/>
    <col min="14338" max="14338" width="7.5703125" style="684" customWidth="1"/>
    <col min="14339" max="14339" width="64.28515625" style="684" customWidth="1"/>
    <col min="14340" max="14341" width="7.28515625" style="684" customWidth="1"/>
    <col min="14342" max="14342" width="12.7109375" style="684" customWidth="1"/>
    <col min="14343" max="14343" width="12.85546875" style="684" customWidth="1"/>
    <col min="14344" max="14344" width="9.140625" style="684"/>
    <col min="14345" max="14345" width="14.85546875" style="684" customWidth="1"/>
    <col min="14346" max="14346" width="14.28515625" style="684" customWidth="1"/>
    <col min="14347" max="14347" width="15.85546875" style="684" customWidth="1"/>
    <col min="14348" max="14348" width="14.7109375" style="684" customWidth="1"/>
    <col min="14349" max="14351" width="9.140625" style="684"/>
    <col min="14352" max="14352" width="15.85546875" style="684" customWidth="1"/>
    <col min="14353" max="14353" width="9.140625" style="684"/>
    <col min="14354" max="14354" width="14.5703125" style="684" customWidth="1"/>
    <col min="14355" max="14592" width="9.140625" style="684"/>
    <col min="14593" max="14593" width="7.28515625" style="684" customWidth="1"/>
    <col min="14594" max="14594" width="7.5703125" style="684" customWidth="1"/>
    <col min="14595" max="14595" width="64.28515625" style="684" customWidth="1"/>
    <col min="14596" max="14597" width="7.28515625" style="684" customWidth="1"/>
    <col min="14598" max="14598" width="12.7109375" style="684" customWidth="1"/>
    <col min="14599" max="14599" width="12.85546875" style="684" customWidth="1"/>
    <col min="14600" max="14600" width="9.140625" style="684"/>
    <col min="14601" max="14601" width="14.85546875" style="684" customWidth="1"/>
    <col min="14602" max="14602" width="14.28515625" style="684" customWidth="1"/>
    <col min="14603" max="14603" width="15.85546875" style="684" customWidth="1"/>
    <col min="14604" max="14604" width="14.7109375" style="684" customWidth="1"/>
    <col min="14605" max="14607" width="9.140625" style="684"/>
    <col min="14608" max="14608" width="15.85546875" style="684" customWidth="1"/>
    <col min="14609" max="14609" width="9.140625" style="684"/>
    <col min="14610" max="14610" width="14.5703125" style="684" customWidth="1"/>
    <col min="14611" max="14848" width="9.140625" style="684"/>
    <col min="14849" max="14849" width="7.28515625" style="684" customWidth="1"/>
    <col min="14850" max="14850" width="7.5703125" style="684" customWidth="1"/>
    <col min="14851" max="14851" width="64.28515625" style="684" customWidth="1"/>
    <col min="14852" max="14853" width="7.28515625" style="684" customWidth="1"/>
    <col min="14854" max="14854" width="12.7109375" style="684" customWidth="1"/>
    <col min="14855" max="14855" width="12.85546875" style="684" customWidth="1"/>
    <col min="14856" max="14856" width="9.140625" style="684"/>
    <col min="14857" max="14857" width="14.85546875" style="684" customWidth="1"/>
    <col min="14858" max="14858" width="14.28515625" style="684" customWidth="1"/>
    <col min="14859" max="14859" width="15.85546875" style="684" customWidth="1"/>
    <col min="14860" max="14860" width="14.7109375" style="684" customWidth="1"/>
    <col min="14861" max="14863" width="9.140625" style="684"/>
    <col min="14864" max="14864" width="15.85546875" style="684" customWidth="1"/>
    <col min="14865" max="14865" width="9.140625" style="684"/>
    <col min="14866" max="14866" width="14.5703125" style="684" customWidth="1"/>
    <col min="14867" max="15104" width="9.140625" style="684"/>
    <col min="15105" max="15105" width="7.28515625" style="684" customWidth="1"/>
    <col min="15106" max="15106" width="7.5703125" style="684" customWidth="1"/>
    <col min="15107" max="15107" width="64.28515625" style="684" customWidth="1"/>
    <col min="15108" max="15109" width="7.28515625" style="684" customWidth="1"/>
    <col min="15110" max="15110" width="12.7109375" style="684" customWidth="1"/>
    <col min="15111" max="15111" width="12.85546875" style="684" customWidth="1"/>
    <col min="15112" max="15112" width="9.140625" style="684"/>
    <col min="15113" max="15113" width="14.85546875" style="684" customWidth="1"/>
    <col min="15114" max="15114" width="14.28515625" style="684" customWidth="1"/>
    <col min="15115" max="15115" width="15.85546875" style="684" customWidth="1"/>
    <col min="15116" max="15116" width="14.7109375" style="684" customWidth="1"/>
    <col min="15117" max="15119" width="9.140625" style="684"/>
    <col min="15120" max="15120" width="15.85546875" style="684" customWidth="1"/>
    <col min="15121" max="15121" width="9.140625" style="684"/>
    <col min="15122" max="15122" width="14.5703125" style="684" customWidth="1"/>
    <col min="15123" max="15360" width="9.140625" style="684"/>
    <col min="15361" max="15361" width="7.28515625" style="684" customWidth="1"/>
    <col min="15362" max="15362" width="7.5703125" style="684" customWidth="1"/>
    <col min="15363" max="15363" width="64.28515625" style="684" customWidth="1"/>
    <col min="15364" max="15365" width="7.28515625" style="684" customWidth="1"/>
    <col min="15366" max="15366" width="12.7109375" style="684" customWidth="1"/>
    <col min="15367" max="15367" width="12.85546875" style="684" customWidth="1"/>
    <col min="15368" max="15368" width="9.140625" style="684"/>
    <col min="15369" max="15369" width="14.85546875" style="684" customWidth="1"/>
    <col min="15370" max="15370" width="14.28515625" style="684" customWidth="1"/>
    <col min="15371" max="15371" width="15.85546875" style="684" customWidth="1"/>
    <col min="15372" max="15372" width="14.7109375" style="684" customWidth="1"/>
    <col min="15373" max="15375" width="9.140625" style="684"/>
    <col min="15376" max="15376" width="15.85546875" style="684" customWidth="1"/>
    <col min="15377" max="15377" width="9.140625" style="684"/>
    <col min="15378" max="15378" width="14.5703125" style="684" customWidth="1"/>
    <col min="15379" max="15616" width="9.140625" style="684"/>
    <col min="15617" max="15617" width="7.28515625" style="684" customWidth="1"/>
    <col min="15618" max="15618" width="7.5703125" style="684" customWidth="1"/>
    <col min="15619" max="15619" width="64.28515625" style="684" customWidth="1"/>
    <col min="15620" max="15621" width="7.28515625" style="684" customWidth="1"/>
    <col min="15622" max="15622" width="12.7109375" style="684" customWidth="1"/>
    <col min="15623" max="15623" width="12.85546875" style="684" customWidth="1"/>
    <col min="15624" max="15624" width="9.140625" style="684"/>
    <col min="15625" max="15625" width="14.85546875" style="684" customWidth="1"/>
    <col min="15626" max="15626" width="14.28515625" style="684" customWidth="1"/>
    <col min="15627" max="15627" width="15.85546875" style="684" customWidth="1"/>
    <col min="15628" max="15628" width="14.7109375" style="684" customWidth="1"/>
    <col min="15629" max="15631" width="9.140625" style="684"/>
    <col min="15632" max="15632" width="15.85546875" style="684" customWidth="1"/>
    <col min="15633" max="15633" width="9.140625" style="684"/>
    <col min="15634" max="15634" width="14.5703125" style="684" customWidth="1"/>
    <col min="15635" max="15872" width="9.140625" style="684"/>
    <col min="15873" max="15873" width="7.28515625" style="684" customWidth="1"/>
    <col min="15874" max="15874" width="7.5703125" style="684" customWidth="1"/>
    <col min="15875" max="15875" width="64.28515625" style="684" customWidth="1"/>
    <col min="15876" max="15877" width="7.28515625" style="684" customWidth="1"/>
    <col min="15878" max="15878" width="12.7109375" style="684" customWidth="1"/>
    <col min="15879" max="15879" width="12.85546875" style="684" customWidth="1"/>
    <col min="15880" max="15880" width="9.140625" style="684"/>
    <col min="15881" max="15881" width="14.85546875" style="684" customWidth="1"/>
    <col min="15882" max="15882" width="14.28515625" style="684" customWidth="1"/>
    <col min="15883" max="15883" width="15.85546875" style="684" customWidth="1"/>
    <col min="15884" max="15884" width="14.7109375" style="684" customWidth="1"/>
    <col min="15885" max="15887" width="9.140625" style="684"/>
    <col min="15888" max="15888" width="15.85546875" style="684" customWidth="1"/>
    <col min="15889" max="15889" width="9.140625" style="684"/>
    <col min="15890" max="15890" width="14.5703125" style="684" customWidth="1"/>
    <col min="15891" max="16128" width="9.140625" style="684"/>
    <col min="16129" max="16129" width="7.28515625" style="684" customWidth="1"/>
    <col min="16130" max="16130" width="7.5703125" style="684" customWidth="1"/>
    <col min="16131" max="16131" width="64.28515625" style="684" customWidth="1"/>
    <col min="16132" max="16133" width="7.28515625" style="684" customWidth="1"/>
    <col min="16134" max="16134" width="12.7109375" style="684" customWidth="1"/>
    <col min="16135" max="16135" width="12.85546875" style="684" customWidth="1"/>
    <col min="16136" max="16136" width="9.140625" style="684"/>
    <col min="16137" max="16137" width="14.85546875" style="684" customWidth="1"/>
    <col min="16138" max="16138" width="14.28515625" style="684" customWidth="1"/>
    <col min="16139" max="16139" width="15.85546875" style="684" customWidth="1"/>
    <col min="16140" max="16140" width="14.7109375" style="684" customWidth="1"/>
    <col min="16141" max="16143" width="9.140625" style="684"/>
    <col min="16144" max="16144" width="15.85546875" style="684" customWidth="1"/>
    <col min="16145" max="16145" width="9.140625" style="684"/>
    <col min="16146" max="16146" width="14.5703125" style="684" customWidth="1"/>
    <col min="16147" max="16384" width="9.140625" style="684"/>
  </cols>
  <sheetData>
    <row r="1" spans="1:9" ht="15.75" customHeight="1">
      <c r="A1" s="859" t="s">
        <v>4408</v>
      </c>
      <c r="B1" s="859"/>
      <c r="C1" s="859"/>
      <c r="D1" s="859"/>
      <c r="E1" s="859"/>
      <c r="F1" s="859"/>
      <c r="G1" s="859"/>
    </row>
    <row r="2" spans="1:9" ht="12.75" customHeight="1">
      <c r="A2" s="860"/>
      <c r="B2" s="860"/>
      <c r="C2" s="860"/>
      <c r="D2" s="860"/>
      <c r="E2" s="860"/>
      <c r="F2" s="860"/>
      <c r="G2" s="860"/>
    </row>
    <row r="3" spans="1:9" ht="16.5" customHeight="1">
      <c r="A3" s="860"/>
      <c r="B3" s="860"/>
      <c r="C3" s="860"/>
      <c r="D3" s="860"/>
      <c r="E3" s="860"/>
      <c r="F3" s="860"/>
      <c r="G3" s="860"/>
    </row>
    <row r="4" spans="1:9" ht="12.75" customHeight="1">
      <c r="A4" s="860"/>
      <c r="B4" s="860"/>
      <c r="C4" s="860"/>
      <c r="D4" s="860"/>
      <c r="E4" s="860"/>
      <c r="F4" s="860"/>
      <c r="G4" s="860"/>
    </row>
    <row r="5" spans="1:9" ht="17.25" customHeight="1">
      <c r="A5" s="861"/>
      <c r="B5" s="861"/>
      <c r="C5" s="861"/>
      <c r="D5" s="861"/>
      <c r="E5" s="861"/>
      <c r="F5" s="861"/>
      <c r="G5" s="861"/>
    </row>
    <row r="6" spans="1:9" ht="12.75" customHeight="1">
      <c r="A6" s="862" t="s">
        <v>61</v>
      </c>
      <c r="B6" s="862" t="s">
        <v>4385</v>
      </c>
      <c r="C6" s="864" t="s">
        <v>4386</v>
      </c>
      <c r="D6" s="866" t="s">
        <v>137</v>
      </c>
      <c r="E6" s="866" t="s">
        <v>4387</v>
      </c>
      <c r="F6" s="868" t="s">
        <v>4388</v>
      </c>
      <c r="G6" s="866" t="s">
        <v>3956</v>
      </c>
    </row>
    <row r="7" spans="1:9">
      <c r="A7" s="862"/>
      <c r="B7" s="862"/>
      <c r="C7" s="864"/>
      <c r="D7" s="866"/>
      <c r="E7" s="866"/>
      <c r="F7" s="868"/>
      <c r="G7" s="866"/>
    </row>
    <row r="8" spans="1:9">
      <c r="A8" s="863"/>
      <c r="B8" s="863"/>
      <c r="C8" s="865"/>
      <c r="D8" s="867"/>
      <c r="E8" s="867"/>
      <c r="F8" s="869"/>
      <c r="G8" s="867"/>
    </row>
    <row r="9" spans="1:9" ht="12.75" customHeight="1">
      <c r="A9" s="685"/>
      <c r="B9" s="685"/>
      <c r="C9" s="688"/>
      <c r="D9" s="689"/>
      <c r="E9" s="689"/>
      <c r="F9" s="690"/>
      <c r="G9" s="689"/>
    </row>
    <row r="10" spans="1:9" ht="12.75" customHeight="1">
      <c r="A10" s="685"/>
      <c r="B10" s="685"/>
      <c r="C10" s="688"/>
      <c r="D10" s="689"/>
      <c r="E10" s="689"/>
      <c r="F10" s="690"/>
      <c r="G10" s="689"/>
    </row>
    <row r="11" spans="1:9" ht="12.75" customHeight="1">
      <c r="A11" s="686"/>
      <c r="B11" s="687"/>
      <c r="C11" s="689"/>
      <c r="D11" s="689"/>
      <c r="E11" s="689"/>
      <c r="F11" s="690"/>
      <c r="G11" s="689"/>
    </row>
    <row r="12" spans="1:9" s="697" customFormat="1" ht="12.75" customHeight="1">
      <c r="A12" s="691">
        <v>2</v>
      </c>
      <c r="B12" s="692" t="s">
        <v>4409</v>
      </c>
      <c r="C12" s="693" t="s">
        <v>4408</v>
      </c>
      <c r="D12" s="694"/>
      <c r="E12" s="694"/>
      <c r="F12" s="695"/>
      <c r="G12" s="696"/>
    </row>
    <row r="13" spans="1:9" s="697" customFormat="1" ht="12.75" customHeight="1">
      <c r="A13" s="686"/>
      <c r="B13" s="698"/>
      <c r="C13" s="699" t="s">
        <v>4410</v>
      </c>
      <c r="D13" s="689"/>
      <c r="E13" s="689"/>
      <c r="F13" s="700"/>
      <c r="G13" s="701"/>
    </row>
    <row r="14" spans="1:9" s="697" customFormat="1" ht="43.2">
      <c r="A14" s="686"/>
      <c r="B14" s="702"/>
      <c r="C14" s="703" t="s">
        <v>4411</v>
      </c>
      <c r="D14" s="689" t="s">
        <v>4042</v>
      </c>
      <c r="E14" s="689">
        <v>4</v>
      </c>
      <c r="F14" s="700"/>
      <c r="G14" s="701">
        <f>F14*E14</f>
        <v>0</v>
      </c>
      <c r="I14" s="704"/>
    </row>
    <row r="15" spans="1:9" s="697" customFormat="1" ht="10.8">
      <c r="A15" s="686"/>
      <c r="B15" s="702"/>
      <c r="C15" s="703" t="s">
        <v>4412</v>
      </c>
      <c r="D15" s="689" t="s">
        <v>4042</v>
      </c>
      <c r="E15" s="689">
        <v>4</v>
      </c>
      <c r="F15" s="700"/>
      <c r="G15" s="701">
        <f t="shared" ref="G15:G23" si="0">F15*E15</f>
        <v>0</v>
      </c>
      <c r="I15" s="704"/>
    </row>
    <row r="16" spans="1:9" s="697" customFormat="1" ht="10.8">
      <c r="A16" s="686"/>
      <c r="B16" s="702"/>
      <c r="C16" s="706" t="s">
        <v>4393</v>
      </c>
      <c r="D16" s="689"/>
      <c r="E16" s="689"/>
      <c r="F16" s="700"/>
      <c r="G16" s="701"/>
      <c r="I16" s="704"/>
    </row>
    <row r="17" spans="1:9" s="697" customFormat="1" ht="10.8">
      <c r="A17" s="686"/>
      <c r="B17" s="702"/>
      <c r="C17" s="697" t="s">
        <v>4394</v>
      </c>
      <c r="D17" s="689" t="s">
        <v>155</v>
      </c>
      <c r="E17" s="689">
        <v>100</v>
      </c>
      <c r="F17" s="700"/>
      <c r="G17" s="701">
        <f>F17*E17</f>
        <v>0</v>
      </c>
      <c r="I17" s="704"/>
    </row>
    <row r="18" spans="1:9" s="697" customFormat="1" ht="21.6">
      <c r="A18" s="686"/>
      <c r="B18" s="702"/>
      <c r="C18" s="707" t="s">
        <v>4395</v>
      </c>
      <c r="D18" s="689" t="s">
        <v>155</v>
      </c>
      <c r="E18" s="689">
        <v>100</v>
      </c>
      <c r="F18" s="700"/>
      <c r="G18" s="701">
        <f>F18*E18</f>
        <v>0</v>
      </c>
      <c r="I18" s="704"/>
    </row>
    <row r="19" spans="1:9" s="697" customFormat="1" ht="21.6">
      <c r="A19" s="686"/>
      <c r="B19" s="702"/>
      <c r="C19" s="707" t="s">
        <v>4413</v>
      </c>
      <c r="D19" s="689" t="s">
        <v>155</v>
      </c>
      <c r="E19" s="689">
        <v>100</v>
      </c>
      <c r="F19" s="700"/>
      <c r="G19" s="701">
        <f>F19*E19</f>
        <v>0</v>
      </c>
      <c r="I19" s="704"/>
    </row>
    <row r="20" spans="1:9" s="697" customFormat="1" ht="10.8">
      <c r="A20" s="686"/>
      <c r="B20" s="705"/>
      <c r="C20" s="706" t="s">
        <v>4414</v>
      </c>
      <c r="D20" s="689"/>
      <c r="E20" s="689"/>
      <c r="F20" s="700"/>
      <c r="G20" s="701">
        <f t="shared" si="0"/>
        <v>0</v>
      </c>
      <c r="I20" s="704"/>
    </row>
    <row r="21" spans="1:9" s="697" customFormat="1" ht="43.2">
      <c r="A21" s="686"/>
      <c r="B21" s="705"/>
      <c r="C21" s="711" t="s">
        <v>4415</v>
      </c>
      <c r="D21" s="689" t="s">
        <v>4042</v>
      </c>
      <c r="E21" s="689">
        <v>2</v>
      </c>
      <c r="F21" s="700"/>
      <c r="G21" s="701">
        <f t="shared" si="0"/>
        <v>0</v>
      </c>
      <c r="H21" s="704"/>
      <c r="I21" s="704"/>
    </row>
    <row r="22" spans="1:9" s="697" customFormat="1" ht="41.25" customHeight="1">
      <c r="A22" s="686"/>
      <c r="B22" s="705"/>
      <c r="C22" s="711" t="s">
        <v>4416</v>
      </c>
      <c r="D22" s="689" t="s">
        <v>4042</v>
      </c>
      <c r="E22" s="689">
        <v>2</v>
      </c>
      <c r="F22" s="700"/>
      <c r="G22" s="701">
        <f t="shared" si="0"/>
        <v>0</v>
      </c>
    </row>
    <row r="23" spans="1:9" s="697" customFormat="1" ht="21.6">
      <c r="A23" s="686"/>
      <c r="B23" s="705"/>
      <c r="C23" s="708" t="s">
        <v>4400</v>
      </c>
      <c r="D23" s="689" t="s">
        <v>2686</v>
      </c>
      <c r="E23" s="689">
        <v>4</v>
      </c>
      <c r="F23" s="700"/>
      <c r="G23" s="701">
        <f t="shared" si="0"/>
        <v>0</v>
      </c>
    </row>
    <row r="24" spans="1:9" s="697" customFormat="1" ht="12.75" customHeight="1">
      <c r="A24" s="712"/>
      <c r="B24" s="713"/>
      <c r="C24" s="714" t="s">
        <v>4417</v>
      </c>
      <c r="D24" s="715"/>
      <c r="E24" s="715"/>
      <c r="F24" s="716"/>
      <c r="G24" s="717">
        <f>SUM(G14:G23)</f>
        <v>0</v>
      </c>
      <c r="I24" s="704"/>
    </row>
    <row r="25" spans="1:9" s="697" customFormat="1" ht="12.75" customHeight="1">
      <c r="A25" s="721"/>
      <c r="B25" s="722"/>
      <c r="C25" s="706"/>
      <c r="D25" s="689"/>
      <c r="E25" s="689"/>
      <c r="F25" s="700"/>
      <c r="G25" s="727"/>
      <c r="I25" s="704"/>
    </row>
    <row r="26" spans="1:9" s="697" customFormat="1" ht="12.75" customHeight="1">
      <c r="A26" s="688"/>
      <c r="B26" s="718"/>
      <c r="C26" s="699"/>
      <c r="D26" s="689"/>
      <c r="E26" s="689"/>
      <c r="F26" s="700"/>
      <c r="G26" s="719"/>
    </row>
    <row r="27" spans="1:9" s="697" customFormat="1" ht="10.8">
      <c r="A27" s="688"/>
      <c r="B27" s="718"/>
      <c r="C27" s="703"/>
      <c r="D27" s="689"/>
      <c r="E27" s="689"/>
      <c r="F27" s="700"/>
    </row>
    <row r="28" spans="1:9" s="697" customFormat="1" ht="10.8">
      <c r="A28" s="688"/>
      <c r="B28" s="718"/>
      <c r="C28" s="703"/>
      <c r="D28" s="689"/>
      <c r="E28" s="689"/>
      <c r="F28" s="700"/>
      <c r="G28" s="701"/>
    </row>
    <row r="29" spans="1:9" ht="12.75" customHeight="1">
      <c r="B29" s="718"/>
      <c r="C29" s="703"/>
      <c r="D29" s="689"/>
      <c r="E29" s="689"/>
      <c r="F29" s="700"/>
      <c r="G29" s="701"/>
    </row>
    <row r="30" spans="1:9" ht="12.75" customHeight="1">
      <c r="C30" s="697"/>
      <c r="D30" s="689"/>
      <c r="E30" s="689"/>
      <c r="F30" s="700"/>
      <c r="G30" s="701"/>
    </row>
    <row r="31" spans="1:9" ht="12.75" customHeight="1">
      <c r="C31" s="697"/>
      <c r="D31" s="689"/>
      <c r="E31" s="689"/>
      <c r="F31" s="700"/>
      <c r="G31" s="701"/>
    </row>
    <row r="32" spans="1:9">
      <c r="C32" s="697"/>
      <c r="D32" s="689"/>
      <c r="E32" s="689"/>
      <c r="F32" s="723"/>
      <c r="G32" s="704"/>
    </row>
    <row r="36" spans="2:10" ht="12.75" customHeight="1"/>
    <row r="37" spans="2:10" ht="12.75" customHeight="1"/>
    <row r="38" spans="2:10" s="721" customFormat="1" ht="12.75" customHeight="1">
      <c r="B38" s="722"/>
      <c r="C38" s="684"/>
      <c r="D38" s="724"/>
      <c r="E38" s="724"/>
      <c r="F38" s="725"/>
      <c r="G38" s="684"/>
      <c r="H38" s="684"/>
      <c r="I38" s="684"/>
      <c r="J38" s="684"/>
    </row>
    <row r="39" spans="2:10" s="721" customFormat="1" ht="12.75" customHeight="1">
      <c r="B39" s="722"/>
      <c r="C39" s="684"/>
      <c r="D39" s="724"/>
      <c r="E39" s="724"/>
      <c r="F39" s="725"/>
      <c r="G39" s="684"/>
      <c r="H39" s="684"/>
      <c r="I39" s="684"/>
      <c r="J39" s="684"/>
    </row>
    <row r="50" spans="1:10" s="724" customFormat="1">
      <c r="A50" s="721"/>
      <c r="B50" s="722"/>
      <c r="C50" s="726"/>
      <c r="F50" s="725"/>
      <c r="G50" s="684"/>
      <c r="H50" s="684"/>
      <c r="I50" s="684"/>
      <c r="J50" s="684"/>
    </row>
  </sheetData>
  <mergeCells count="8">
    <mergeCell ref="A1:G5"/>
    <mergeCell ref="A6:A8"/>
    <mergeCell ref="B6:B8"/>
    <mergeCell ref="C6:C8"/>
    <mergeCell ref="D6:D8"/>
    <mergeCell ref="E6:E8"/>
    <mergeCell ref="F6:F8"/>
    <mergeCell ref="G6:G8"/>
  </mergeCells>
  <pageMargins left="0.59055118110236215" right="0.39370078740157483" top="1.1811023622047243" bottom="0.59055118110236215" header="0.31496062992125984" footer="0.11811023622047244"/>
  <pageSetup paperSize="9" orientation="portrait" useFirstPageNumber="1" r:id="rId1"/>
  <headerFooter alignWithMargins="0">
    <oddFooter xml:space="preserve">&amp;C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0F228-4D2F-4CC2-A837-BC39150E58D9}">
  <dimension ref="A1:K40"/>
  <sheetViews>
    <sheetView showZeros="0" view="pageLayout" topLeftCell="A10" zoomScaleNormal="115" zoomScaleSheetLayoutView="115" workbookViewId="0">
      <selection activeCell="D142" sqref="D142:D150"/>
    </sheetView>
  </sheetViews>
  <sheetFormatPr defaultColWidth="11.5703125" defaultRowHeight="13.2"/>
  <cols>
    <col min="1" max="1" width="7.28515625" style="721" customWidth="1"/>
    <col min="2" max="2" width="7.5703125" style="722" customWidth="1"/>
    <col min="3" max="3" width="64.28515625" style="684" customWidth="1"/>
    <col min="4" max="5" width="7.28515625" style="724" customWidth="1"/>
    <col min="6" max="6" width="12.85546875" style="725" customWidth="1"/>
    <col min="7" max="7" width="12.85546875" style="684" customWidth="1"/>
    <col min="8" max="8" width="11.5703125" style="684"/>
    <col min="9" max="9" width="14.85546875" style="684" customWidth="1"/>
    <col min="10" max="10" width="14.28515625" style="684" customWidth="1"/>
    <col min="11" max="11" width="15.85546875" style="684" customWidth="1"/>
    <col min="12" max="12" width="14.7109375" style="684" customWidth="1"/>
    <col min="13" max="15" width="11.5703125" style="684"/>
    <col min="16" max="16" width="15.85546875" style="684" customWidth="1"/>
    <col min="17" max="17" width="11.5703125" style="684"/>
    <col min="18" max="18" width="14.5703125" style="684" customWidth="1"/>
    <col min="19" max="256" width="11.5703125" style="684"/>
    <col min="257" max="257" width="7.28515625" style="684" customWidth="1"/>
    <col min="258" max="258" width="7.5703125" style="684" customWidth="1"/>
    <col min="259" max="259" width="64.28515625" style="684" customWidth="1"/>
    <col min="260" max="261" width="7.28515625" style="684" customWidth="1"/>
    <col min="262" max="263" width="12.85546875" style="684" customWidth="1"/>
    <col min="264" max="264" width="11.5703125" style="684"/>
    <col min="265" max="265" width="14.85546875" style="684" customWidth="1"/>
    <col min="266" max="266" width="14.28515625" style="684" customWidth="1"/>
    <col min="267" max="267" width="15.85546875" style="684" customWidth="1"/>
    <col min="268" max="268" width="14.7109375" style="684" customWidth="1"/>
    <col min="269" max="271" width="11.5703125" style="684"/>
    <col min="272" max="272" width="15.85546875" style="684" customWidth="1"/>
    <col min="273" max="273" width="11.5703125" style="684"/>
    <col min="274" max="274" width="14.5703125" style="684" customWidth="1"/>
    <col min="275" max="512" width="11.5703125" style="684"/>
    <col min="513" max="513" width="7.28515625" style="684" customWidth="1"/>
    <col min="514" max="514" width="7.5703125" style="684" customWidth="1"/>
    <col min="515" max="515" width="64.28515625" style="684" customWidth="1"/>
    <col min="516" max="517" width="7.28515625" style="684" customWidth="1"/>
    <col min="518" max="519" width="12.85546875" style="684" customWidth="1"/>
    <col min="520" max="520" width="11.5703125" style="684"/>
    <col min="521" max="521" width="14.85546875" style="684" customWidth="1"/>
    <col min="522" max="522" width="14.28515625" style="684" customWidth="1"/>
    <col min="523" max="523" width="15.85546875" style="684" customWidth="1"/>
    <col min="524" max="524" width="14.7109375" style="684" customWidth="1"/>
    <col min="525" max="527" width="11.5703125" style="684"/>
    <col min="528" max="528" width="15.85546875" style="684" customWidth="1"/>
    <col min="529" max="529" width="11.5703125" style="684"/>
    <col min="530" max="530" width="14.5703125" style="684" customWidth="1"/>
    <col min="531" max="768" width="11.5703125" style="684"/>
    <col min="769" max="769" width="7.28515625" style="684" customWidth="1"/>
    <col min="770" max="770" width="7.5703125" style="684" customWidth="1"/>
    <col min="771" max="771" width="64.28515625" style="684" customWidth="1"/>
    <col min="772" max="773" width="7.28515625" style="684" customWidth="1"/>
    <col min="774" max="775" width="12.85546875" style="684" customWidth="1"/>
    <col min="776" max="776" width="11.5703125" style="684"/>
    <col min="777" max="777" width="14.85546875" style="684" customWidth="1"/>
    <col min="778" max="778" width="14.28515625" style="684" customWidth="1"/>
    <col min="779" max="779" width="15.85546875" style="684" customWidth="1"/>
    <col min="780" max="780" width="14.7109375" style="684" customWidth="1"/>
    <col min="781" max="783" width="11.5703125" style="684"/>
    <col min="784" max="784" width="15.85546875" style="684" customWidth="1"/>
    <col min="785" max="785" width="11.5703125" style="684"/>
    <col min="786" max="786" width="14.5703125" style="684" customWidth="1"/>
    <col min="787" max="1024" width="11.5703125" style="684"/>
    <col min="1025" max="1025" width="7.28515625" style="684" customWidth="1"/>
    <col min="1026" max="1026" width="7.5703125" style="684" customWidth="1"/>
    <col min="1027" max="1027" width="64.28515625" style="684" customWidth="1"/>
    <col min="1028" max="1029" width="7.28515625" style="684" customWidth="1"/>
    <col min="1030" max="1031" width="12.85546875" style="684" customWidth="1"/>
    <col min="1032" max="1032" width="11.5703125" style="684"/>
    <col min="1033" max="1033" width="14.85546875" style="684" customWidth="1"/>
    <col min="1034" max="1034" width="14.28515625" style="684" customWidth="1"/>
    <col min="1035" max="1035" width="15.85546875" style="684" customWidth="1"/>
    <col min="1036" max="1036" width="14.7109375" style="684" customWidth="1"/>
    <col min="1037" max="1039" width="11.5703125" style="684"/>
    <col min="1040" max="1040" width="15.85546875" style="684" customWidth="1"/>
    <col min="1041" max="1041" width="11.5703125" style="684"/>
    <col min="1042" max="1042" width="14.5703125" style="684" customWidth="1"/>
    <col min="1043" max="1280" width="11.5703125" style="684"/>
    <col min="1281" max="1281" width="7.28515625" style="684" customWidth="1"/>
    <col min="1282" max="1282" width="7.5703125" style="684" customWidth="1"/>
    <col min="1283" max="1283" width="64.28515625" style="684" customWidth="1"/>
    <col min="1284" max="1285" width="7.28515625" style="684" customWidth="1"/>
    <col min="1286" max="1287" width="12.85546875" style="684" customWidth="1"/>
    <col min="1288" max="1288" width="11.5703125" style="684"/>
    <col min="1289" max="1289" width="14.85546875" style="684" customWidth="1"/>
    <col min="1290" max="1290" width="14.28515625" style="684" customWidth="1"/>
    <col min="1291" max="1291" width="15.85546875" style="684" customWidth="1"/>
    <col min="1292" max="1292" width="14.7109375" style="684" customWidth="1"/>
    <col min="1293" max="1295" width="11.5703125" style="684"/>
    <col min="1296" max="1296" width="15.85546875" style="684" customWidth="1"/>
    <col min="1297" max="1297" width="11.5703125" style="684"/>
    <col min="1298" max="1298" width="14.5703125" style="684" customWidth="1"/>
    <col min="1299" max="1536" width="11.5703125" style="684"/>
    <col min="1537" max="1537" width="7.28515625" style="684" customWidth="1"/>
    <col min="1538" max="1538" width="7.5703125" style="684" customWidth="1"/>
    <col min="1539" max="1539" width="64.28515625" style="684" customWidth="1"/>
    <col min="1540" max="1541" width="7.28515625" style="684" customWidth="1"/>
    <col min="1542" max="1543" width="12.85546875" style="684" customWidth="1"/>
    <col min="1544" max="1544" width="11.5703125" style="684"/>
    <col min="1545" max="1545" width="14.85546875" style="684" customWidth="1"/>
    <col min="1546" max="1546" width="14.28515625" style="684" customWidth="1"/>
    <col min="1547" max="1547" width="15.85546875" style="684" customWidth="1"/>
    <col min="1548" max="1548" width="14.7109375" style="684" customWidth="1"/>
    <col min="1549" max="1551" width="11.5703125" style="684"/>
    <col min="1552" max="1552" width="15.85546875" style="684" customWidth="1"/>
    <col min="1553" max="1553" width="11.5703125" style="684"/>
    <col min="1554" max="1554" width="14.5703125" style="684" customWidth="1"/>
    <col min="1555" max="1792" width="11.5703125" style="684"/>
    <col min="1793" max="1793" width="7.28515625" style="684" customWidth="1"/>
    <col min="1794" max="1794" width="7.5703125" style="684" customWidth="1"/>
    <col min="1795" max="1795" width="64.28515625" style="684" customWidth="1"/>
    <col min="1796" max="1797" width="7.28515625" style="684" customWidth="1"/>
    <col min="1798" max="1799" width="12.85546875" style="684" customWidth="1"/>
    <col min="1800" max="1800" width="11.5703125" style="684"/>
    <col min="1801" max="1801" width="14.85546875" style="684" customWidth="1"/>
    <col min="1802" max="1802" width="14.28515625" style="684" customWidth="1"/>
    <col min="1803" max="1803" width="15.85546875" style="684" customWidth="1"/>
    <col min="1804" max="1804" width="14.7109375" style="684" customWidth="1"/>
    <col min="1805" max="1807" width="11.5703125" style="684"/>
    <col min="1808" max="1808" width="15.85546875" style="684" customWidth="1"/>
    <col min="1809" max="1809" width="11.5703125" style="684"/>
    <col min="1810" max="1810" width="14.5703125" style="684" customWidth="1"/>
    <col min="1811" max="2048" width="11.5703125" style="684"/>
    <col min="2049" max="2049" width="7.28515625" style="684" customWidth="1"/>
    <col min="2050" max="2050" width="7.5703125" style="684" customWidth="1"/>
    <col min="2051" max="2051" width="64.28515625" style="684" customWidth="1"/>
    <col min="2052" max="2053" width="7.28515625" style="684" customWidth="1"/>
    <col min="2054" max="2055" width="12.85546875" style="684" customWidth="1"/>
    <col min="2056" max="2056" width="11.5703125" style="684"/>
    <col min="2057" max="2057" width="14.85546875" style="684" customWidth="1"/>
    <col min="2058" max="2058" width="14.28515625" style="684" customWidth="1"/>
    <col min="2059" max="2059" width="15.85546875" style="684" customWidth="1"/>
    <col min="2060" max="2060" width="14.7109375" style="684" customWidth="1"/>
    <col min="2061" max="2063" width="11.5703125" style="684"/>
    <col min="2064" max="2064" width="15.85546875" style="684" customWidth="1"/>
    <col min="2065" max="2065" width="11.5703125" style="684"/>
    <col min="2066" max="2066" width="14.5703125" style="684" customWidth="1"/>
    <col min="2067" max="2304" width="11.5703125" style="684"/>
    <col min="2305" max="2305" width="7.28515625" style="684" customWidth="1"/>
    <col min="2306" max="2306" width="7.5703125" style="684" customWidth="1"/>
    <col min="2307" max="2307" width="64.28515625" style="684" customWidth="1"/>
    <col min="2308" max="2309" width="7.28515625" style="684" customWidth="1"/>
    <col min="2310" max="2311" width="12.85546875" style="684" customWidth="1"/>
    <col min="2312" max="2312" width="11.5703125" style="684"/>
    <col min="2313" max="2313" width="14.85546875" style="684" customWidth="1"/>
    <col min="2314" max="2314" width="14.28515625" style="684" customWidth="1"/>
    <col min="2315" max="2315" width="15.85546875" style="684" customWidth="1"/>
    <col min="2316" max="2316" width="14.7109375" style="684" customWidth="1"/>
    <col min="2317" max="2319" width="11.5703125" style="684"/>
    <col min="2320" max="2320" width="15.85546875" style="684" customWidth="1"/>
    <col min="2321" max="2321" width="11.5703125" style="684"/>
    <col min="2322" max="2322" width="14.5703125" style="684" customWidth="1"/>
    <col min="2323" max="2560" width="11.5703125" style="684"/>
    <col min="2561" max="2561" width="7.28515625" style="684" customWidth="1"/>
    <col min="2562" max="2562" width="7.5703125" style="684" customWidth="1"/>
    <col min="2563" max="2563" width="64.28515625" style="684" customWidth="1"/>
    <col min="2564" max="2565" width="7.28515625" style="684" customWidth="1"/>
    <col min="2566" max="2567" width="12.85546875" style="684" customWidth="1"/>
    <col min="2568" max="2568" width="11.5703125" style="684"/>
    <col min="2569" max="2569" width="14.85546875" style="684" customWidth="1"/>
    <col min="2570" max="2570" width="14.28515625" style="684" customWidth="1"/>
    <col min="2571" max="2571" width="15.85546875" style="684" customWidth="1"/>
    <col min="2572" max="2572" width="14.7109375" style="684" customWidth="1"/>
    <col min="2573" max="2575" width="11.5703125" style="684"/>
    <col min="2576" max="2576" width="15.85546875" style="684" customWidth="1"/>
    <col min="2577" max="2577" width="11.5703125" style="684"/>
    <col min="2578" max="2578" width="14.5703125" style="684" customWidth="1"/>
    <col min="2579" max="2816" width="11.5703125" style="684"/>
    <col min="2817" max="2817" width="7.28515625" style="684" customWidth="1"/>
    <col min="2818" max="2818" width="7.5703125" style="684" customWidth="1"/>
    <col min="2819" max="2819" width="64.28515625" style="684" customWidth="1"/>
    <col min="2820" max="2821" width="7.28515625" style="684" customWidth="1"/>
    <col min="2822" max="2823" width="12.85546875" style="684" customWidth="1"/>
    <col min="2824" max="2824" width="11.5703125" style="684"/>
    <col min="2825" max="2825" width="14.85546875" style="684" customWidth="1"/>
    <col min="2826" max="2826" width="14.28515625" style="684" customWidth="1"/>
    <col min="2827" max="2827" width="15.85546875" style="684" customWidth="1"/>
    <col min="2828" max="2828" width="14.7109375" style="684" customWidth="1"/>
    <col min="2829" max="2831" width="11.5703125" style="684"/>
    <col min="2832" max="2832" width="15.85546875" style="684" customWidth="1"/>
    <col min="2833" max="2833" width="11.5703125" style="684"/>
    <col min="2834" max="2834" width="14.5703125" style="684" customWidth="1"/>
    <col min="2835" max="3072" width="11.5703125" style="684"/>
    <col min="3073" max="3073" width="7.28515625" style="684" customWidth="1"/>
    <col min="3074" max="3074" width="7.5703125" style="684" customWidth="1"/>
    <col min="3075" max="3075" width="64.28515625" style="684" customWidth="1"/>
    <col min="3076" max="3077" width="7.28515625" style="684" customWidth="1"/>
    <col min="3078" max="3079" width="12.85546875" style="684" customWidth="1"/>
    <col min="3080" max="3080" width="11.5703125" style="684"/>
    <col min="3081" max="3081" width="14.85546875" style="684" customWidth="1"/>
    <col min="3082" max="3082" width="14.28515625" style="684" customWidth="1"/>
    <col min="3083" max="3083" width="15.85546875" style="684" customWidth="1"/>
    <col min="3084" max="3084" width="14.7109375" style="684" customWidth="1"/>
    <col min="3085" max="3087" width="11.5703125" style="684"/>
    <col min="3088" max="3088" width="15.85546875" style="684" customWidth="1"/>
    <col min="3089" max="3089" width="11.5703125" style="684"/>
    <col min="3090" max="3090" width="14.5703125" style="684" customWidth="1"/>
    <col min="3091" max="3328" width="11.5703125" style="684"/>
    <col min="3329" max="3329" width="7.28515625" style="684" customWidth="1"/>
    <col min="3330" max="3330" width="7.5703125" style="684" customWidth="1"/>
    <col min="3331" max="3331" width="64.28515625" style="684" customWidth="1"/>
    <col min="3332" max="3333" width="7.28515625" style="684" customWidth="1"/>
    <col min="3334" max="3335" width="12.85546875" style="684" customWidth="1"/>
    <col min="3336" max="3336" width="11.5703125" style="684"/>
    <col min="3337" max="3337" width="14.85546875" style="684" customWidth="1"/>
    <col min="3338" max="3338" width="14.28515625" style="684" customWidth="1"/>
    <col min="3339" max="3339" width="15.85546875" style="684" customWidth="1"/>
    <col min="3340" max="3340" width="14.7109375" style="684" customWidth="1"/>
    <col min="3341" max="3343" width="11.5703125" style="684"/>
    <col min="3344" max="3344" width="15.85546875" style="684" customWidth="1"/>
    <col min="3345" max="3345" width="11.5703125" style="684"/>
    <col min="3346" max="3346" width="14.5703125" style="684" customWidth="1"/>
    <col min="3347" max="3584" width="11.5703125" style="684"/>
    <col min="3585" max="3585" width="7.28515625" style="684" customWidth="1"/>
    <col min="3586" max="3586" width="7.5703125" style="684" customWidth="1"/>
    <col min="3587" max="3587" width="64.28515625" style="684" customWidth="1"/>
    <col min="3588" max="3589" width="7.28515625" style="684" customWidth="1"/>
    <col min="3590" max="3591" width="12.85546875" style="684" customWidth="1"/>
    <col min="3592" max="3592" width="11.5703125" style="684"/>
    <col min="3593" max="3593" width="14.85546875" style="684" customWidth="1"/>
    <col min="3594" max="3594" width="14.28515625" style="684" customWidth="1"/>
    <col min="3595" max="3595" width="15.85546875" style="684" customWidth="1"/>
    <col min="3596" max="3596" width="14.7109375" style="684" customWidth="1"/>
    <col min="3597" max="3599" width="11.5703125" style="684"/>
    <col min="3600" max="3600" width="15.85546875" style="684" customWidth="1"/>
    <col min="3601" max="3601" width="11.5703125" style="684"/>
    <col min="3602" max="3602" width="14.5703125" style="684" customWidth="1"/>
    <col min="3603" max="3840" width="11.5703125" style="684"/>
    <col min="3841" max="3841" width="7.28515625" style="684" customWidth="1"/>
    <col min="3842" max="3842" width="7.5703125" style="684" customWidth="1"/>
    <col min="3843" max="3843" width="64.28515625" style="684" customWidth="1"/>
    <col min="3844" max="3845" width="7.28515625" style="684" customWidth="1"/>
    <col min="3846" max="3847" width="12.85546875" style="684" customWidth="1"/>
    <col min="3848" max="3848" width="11.5703125" style="684"/>
    <col min="3849" max="3849" width="14.85546875" style="684" customWidth="1"/>
    <col min="3850" max="3850" width="14.28515625" style="684" customWidth="1"/>
    <col min="3851" max="3851" width="15.85546875" style="684" customWidth="1"/>
    <col min="3852" max="3852" width="14.7109375" style="684" customWidth="1"/>
    <col min="3853" max="3855" width="11.5703125" style="684"/>
    <col min="3856" max="3856" width="15.85546875" style="684" customWidth="1"/>
    <col min="3857" max="3857" width="11.5703125" style="684"/>
    <col min="3858" max="3858" width="14.5703125" style="684" customWidth="1"/>
    <col min="3859" max="4096" width="11.5703125" style="684"/>
    <col min="4097" max="4097" width="7.28515625" style="684" customWidth="1"/>
    <col min="4098" max="4098" width="7.5703125" style="684" customWidth="1"/>
    <col min="4099" max="4099" width="64.28515625" style="684" customWidth="1"/>
    <col min="4100" max="4101" width="7.28515625" style="684" customWidth="1"/>
    <col min="4102" max="4103" width="12.85546875" style="684" customWidth="1"/>
    <col min="4104" max="4104" width="11.5703125" style="684"/>
    <col min="4105" max="4105" width="14.85546875" style="684" customWidth="1"/>
    <col min="4106" max="4106" width="14.28515625" style="684" customWidth="1"/>
    <col min="4107" max="4107" width="15.85546875" style="684" customWidth="1"/>
    <col min="4108" max="4108" width="14.7109375" style="684" customWidth="1"/>
    <col min="4109" max="4111" width="11.5703125" style="684"/>
    <col min="4112" max="4112" width="15.85546875" style="684" customWidth="1"/>
    <col min="4113" max="4113" width="11.5703125" style="684"/>
    <col min="4114" max="4114" width="14.5703125" style="684" customWidth="1"/>
    <col min="4115" max="4352" width="11.5703125" style="684"/>
    <col min="4353" max="4353" width="7.28515625" style="684" customWidth="1"/>
    <col min="4354" max="4354" width="7.5703125" style="684" customWidth="1"/>
    <col min="4355" max="4355" width="64.28515625" style="684" customWidth="1"/>
    <col min="4356" max="4357" width="7.28515625" style="684" customWidth="1"/>
    <col min="4358" max="4359" width="12.85546875" style="684" customWidth="1"/>
    <col min="4360" max="4360" width="11.5703125" style="684"/>
    <col min="4361" max="4361" width="14.85546875" style="684" customWidth="1"/>
    <col min="4362" max="4362" width="14.28515625" style="684" customWidth="1"/>
    <col min="4363" max="4363" width="15.85546875" style="684" customWidth="1"/>
    <col min="4364" max="4364" width="14.7109375" style="684" customWidth="1"/>
    <col min="4365" max="4367" width="11.5703125" style="684"/>
    <col min="4368" max="4368" width="15.85546875" style="684" customWidth="1"/>
    <col min="4369" max="4369" width="11.5703125" style="684"/>
    <col min="4370" max="4370" width="14.5703125" style="684" customWidth="1"/>
    <col min="4371" max="4608" width="11.5703125" style="684"/>
    <col min="4609" max="4609" width="7.28515625" style="684" customWidth="1"/>
    <col min="4610" max="4610" width="7.5703125" style="684" customWidth="1"/>
    <col min="4611" max="4611" width="64.28515625" style="684" customWidth="1"/>
    <col min="4612" max="4613" width="7.28515625" style="684" customWidth="1"/>
    <col min="4614" max="4615" width="12.85546875" style="684" customWidth="1"/>
    <col min="4616" max="4616" width="11.5703125" style="684"/>
    <col min="4617" max="4617" width="14.85546875" style="684" customWidth="1"/>
    <col min="4618" max="4618" width="14.28515625" style="684" customWidth="1"/>
    <col min="4619" max="4619" width="15.85546875" style="684" customWidth="1"/>
    <col min="4620" max="4620" width="14.7109375" style="684" customWidth="1"/>
    <col min="4621" max="4623" width="11.5703125" style="684"/>
    <col min="4624" max="4624" width="15.85546875" style="684" customWidth="1"/>
    <col min="4625" max="4625" width="11.5703125" style="684"/>
    <col min="4626" max="4626" width="14.5703125" style="684" customWidth="1"/>
    <col min="4627" max="4864" width="11.5703125" style="684"/>
    <col min="4865" max="4865" width="7.28515625" style="684" customWidth="1"/>
    <col min="4866" max="4866" width="7.5703125" style="684" customWidth="1"/>
    <col min="4867" max="4867" width="64.28515625" style="684" customWidth="1"/>
    <col min="4868" max="4869" width="7.28515625" style="684" customWidth="1"/>
    <col min="4870" max="4871" width="12.85546875" style="684" customWidth="1"/>
    <col min="4872" max="4872" width="11.5703125" style="684"/>
    <col min="4873" max="4873" width="14.85546875" style="684" customWidth="1"/>
    <col min="4874" max="4874" width="14.28515625" style="684" customWidth="1"/>
    <col min="4875" max="4875" width="15.85546875" style="684" customWidth="1"/>
    <col min="4876" max="4876" width="14.7109375" style="684" customWidth="1"/>
    <col min="4877" max="4879" width="11.5703125" style="684"/>
    <col min="4880" max="4880" width="15.85546875" style="684" customWidth="1"/>
    <col min="4881" max="4881" width="11.5703125" style="684"/>
    <col min="4882" max="4882" width="14.5703125" style="684" customWidth="1"/>
    <col min="4883" max="5120" width="11.5703125" style="684"/>
    <col min="5121" max="5121" width="7.28515625" style="684" customWidth="1"/>
    <col min="5122" max="5122" width="7.5703125" style="684" customWidth="1"/>
    <col min="5123" max="5123" width="64.28515625" style="684" customWidth="1"/>
    <col min="5124" max="5125" width="7.28515625" style="684" customWidth="1"/>
    <col min="5126" max="5127" width="12.85546875" style="684" customWidth="1"/>
    <col min="5128" max="5128" width="11.5703125" style="684"/>
    <col min="5129" max="5129" width="14.85546875" style="684" customWidth="1"/>
    <col min="5130" max="5130" width="14.28515625" style="684" customWidth="1"/>
    <col min="5131" max="5131" width="15.85546875" style="684" customWidth="1"/>
    <col min="5132" max="5132" width="14.7109375" style="684" customWidth="1"/>
    <col min="5133" max="5135" width="11.5703125" style="684"/>
    <col min="5136" max="5136" width="15.85546875" style="684" customWidth="1"/>
    <col min="5137" max="5137" width="11.5703125" style="684"/>
    <col min="5138" max="5138" width="14.5703125" style="684" customWidth="1"/>
    <col min="5139" max="5376" width="11.5703125" style="684"/>
    <col min="5377" max="5377" width="7.28515625" style="684" customWidth="1"/>
    <col min="5378" max="5378" width="7.5703125" style="684" customWidth="1"/>
    <col min="5379" max="5379" width="64.28515625" style="684" customWidth="1"/>
    <col min="5380" max="5381" width="7.28515625" style="684" customWidth="1"/>
    <col min="5382" max="5383" width="12.85546875" style="684" customWidth="1"/>
    <col min="5384" max="5384" width="11.5703125" style="684"/>
    <col min="5385" max="5385" width="14.85546875" style="684" customWidth="1"/>
    <col min="5386" max="5386" width="14.28515625" style="684" customWidth="1"/>
    <col min="5387" max="5387" width="15.85546875" style="684" customWidth="1"/>
    <col min="5388" max="5388" width="14.7109375" style="684" customWidth="1"/>
    <col min="5389" max="5391" width="11.5703125" style="684"/>
    <col min="5392" max="5392" width="15.85546875" style="684" customWidth="1"/>
    <col min="5393" max="5393" width="11.5703125" style="684"/>
    <col min="5394" max="5394" width="14.5703125" style="684" customWidth="1"/>
    <col min="5395" max="5632" width="11.5703125" style="684"/>
    <col min="5633" max="5633" width="7.28515625" style="684" customWidth="1"/>
    <col min="5634" max="5634" width="7.5703125" style="684" customWidth="1"/>
    <col min="5635" max="5635" width="64.28515625" style="684" customWidth="1"/>
    <col min="5636" max="5637" width="7.28515625" style="684" customWidth="1"/>
    <col min="5638" max="5639" width="12.85546875" style="684" customWidth="1"/>
    <col min="5640" max="5640" width="11.5703125" style="684"/>
    <col min="5641" max="5641" width="14.85546875" style="684" customWidth="1"/>
    <col min="5642" max="5642" width="14.28515625" style="684" customWidth="1"/>
    <col min="5643" max="5643" width="15.85546875" style="684" customWidth="1"/>
    <col min="5644" max="5644" width="14.7109375" style="684" customWidth="1"/>
    <col min="5645" max="5647" width="11.5703125" style="684"/>
    <col min="5648" max="5648" width="15.85546875" style="684" customWidth="1"/>
    <col min="5649" max="5649" width="11.5703125" style="684"/>
    <col min="5650" max="5650" width="14.5703125" style="684" customWidth="1"/>
    <col min="5651" max="5888" width="11.5703125" style="684"/>
    <col min="5889" max="5889" width="7.28515625" style="684" customWidth="1"/>
    <col min="5890" max="5890" width="7.5703125" style="684" customWidth="1"/>
    <col min="5891" max="5891" width="64.28515625" style="684" customWidth="1"/>
    <col min="5892" max="5893" width="7.28515625" style="684" customWidth="1"/>
    <col min="5894" max="5895" width="12.85546875" style="684" customWidth="1"/>
    <col min="5896" max="5896" width="11.5703125" style="684"/>
    <col min="5897" max="5897" width="14.85546875" style="684" customWidth="1"/>
    <col min="5898" max="5898" width="14.28515625" style="684" customWidth="1"/>
    <col min="5899" max="5899" width="15.85546875" style="684" customWidth="1"/>
    <col min="5900" max="5900" width="14.7109375" style="684" customWidth="1"/>
    <col min="5901" max="5903" width="11.5703125" style="684"/>
    <col min="5904" max="5904" width="15.85546875" style="684" customWidth="1"/>
    <col min="5905" max="5905" width="11.5703125" style="684"/>
    <col min="5906" max="5906" width="14.5703125" style="684" customWidth="1"/>
    <col min="5907" max="6144" width="11.5703125" style="684"/>
    <col min="6145" max="6145" width="7.28515625" style="684" customWidth="1"/>
    <col min="6146" max="6146" width="7.5703125" style="684" customWidth="1"/>
    <col min="6147" max="6147" width="64.28515625" style="684" customWidth="1"/>
    <col min="6148" max="6149" width="7.28515625" style="684" customWidth="1"/>
    <col min="6150" max="6151" width="12.85546875" style="684" customWidth="1"/>
    <col min="6152" max="6152" width="11.5703125" style="684"/>
    <col min="6153" max="6153" width="14.85546875" style="684" customWidth="1"/>
    <col min="6154" max="6154" width="14.28515625" style="684" customWidth="1"/>
    <col min="6155" max="6155" width="15.85546875" style="684" customWidth="1"/>
    <col min="6156" max="6156" width="14.7109375" style="684" customWidth="1"/>
    <col min="6157" max="6159" width="11.5703125" style="684"/>
    <col min="6160" max="6160" width="15.85546875" style="684" customWidth="1"/>
    <col min="6161" max="6161" width="11.5703125" style="684"/>
    <col min="6162" max="6162" width="14.5703125" style="684" customWidth="1"/>
    <col min="6163" max="6400" width="11.5703125" style="684"/>
    <col min="6401" max="6401" width="7.28515625" style="684" customWidth="1"/>
    <col min="6402" max="6402" width="7.5703125" style="684" customWidth="1"/>
    <col min="6403" max="6403" width="64.28515625" style="684" customWidth="1"/>
    <col min="6404" max="6405" width="7.28515625" style="684" customWidth="1"/>
    <col min="6406" max="6407" width="12.85546875" style="684" customWidth="1"/>
    <col min="6408" max="6408" width="11.5703125" style="684"/>
    <col min="6409" max="6409" width="14.85546875" style="684" customWidth="1"/>
    <col min="6410" max="6410" width="14.28515625" style="684" customWidth="1"/>
    <col min="6411" max="6411" width="15.85546875" style="684" customWidth="1"/>
    <col min="6412" max="6412" width="14.7109375" style="684" customWidth="1"/>
    <col min="6413" max="6415" width="11.5703125" style="684"/>
    <col min="6416" max="6416" width="15.85546875" style="684" customWidth="1"/>
    <col min="6417" max="6417" width="11.5703125" style="684"/>
    <col min="6418" max="6418" width="14.5703125" style="684" customWidth="1"/>
    <col min="6419" max="6656" width="11.5703125" style="684"/>
    <col min="6657" max="6657" width="7.28515625" style="684" customWidth="1"/>
    <col min="6658" max="6658" width="7.5703125" style="684" customWidth="1"/>
    <col min="6659" max="6659" width="64.28515625" style="684" customWidth="1"/>
    <col min="6660" max="6661" width="7.28515625" style="684" customWidth="1"/>
    <col min="6662" max="6663" width="12.85546875" style="684" customWidth="1"/>
    <col min="6664" max="6664" width="11.5703125" style="684"/>
    <col min="6665" max="6665" width="14.85546875" style="684" customWidth="1"/>
    <col min="6666" max="6666" width="14.28515625" style="684" customWidth="1"/>
    <col min="6667" max="6667" width="15.85546875" style="684" customWidth="1"/>
    <col min="6668" max="6668" width="14.7109375" style="684" customWidth="1"/>
    <col min="6669" max="6671" width="11.5703125" style="684"/>
    <col min="6672" max="6672" width="15.85546875" style="684" customWidth="1"/>
    <col min="6673" max="6673" width="11.5703125" style="684"/>
    <col min="6674" max="6674" width="14.5703125" style="684" customWidth="1"/>
    <col min="6675" max="6912" width="11.5703125" style="684"/>
    <col min="6913" max="6913" width="7.28515625" style="684" customWidth="1"/>
    <col min="6914" max="6914" width="7.5703125" style="684" customWidth="1"/>
    <col min="6915" max="6915" width="64.28515625" style="684" customWidth="1"/>
    <col min="6916" max="6917" width="7.28515625" style="684" customWidth="1"/>
    <col min="6918" max="6919" width="12.85546875" style="684" customWidth="1"/>
    <col min="6920" max="6920" width="11.5703125" style="684"/>
    <col min="6921" max="6921" width="14.85546875" style="684" customWidth="1"/>
    <col min="6922" max="6922" width="14.28515625" style="684" customWidth="1"/>
    <col min="6923" max="6923" width="15.85546875" style="684" customWidth="1"/>
    <col min="6924" max="6924" width="14.7109375" style="684" customWidth="1"/>
    <col min="6925" max="6927" width="11.5703125" style="684"/>
    <col min="6928" max="6928" width="15.85546875" style="684" customWidth="1"/>
    <col min="6929" max="6929" width="11.5703125" style="684"/>
    <col min="6930" max="6930" width="14.5703125" style="684" customWidth="1"/>
    <col min="6931" max="7168" width="11.5703125" style="684"/>
    <col min="7169" max="7169" width="7.28515625" style="684" customWidth="1"/>
    <col min="7170" max="7170" width="7.5703125" style="684" customWidth="1"/>
    <col min="7171" max="7171" width="64.28515625" style="684" customWidth="1"/>
    <col min="7172" max="7173" width="7.28515625" style="684" customWidth="1"/>
    <col min="7174" max="7175" width="12.85546875" style="684" customWidth="1"/>
    <col min="7176" max="7176" width="11.5703125" style="684"/>
    <col min="7177" max="7177" width="14.85546875" style="684" customWidth="1"/>
    <col min="7178" max="7178" width="14.28515625" style="684" customWidth="1"/>
    <col min="7179" max="7179" width="15.85546875" style="684" customWidth="1"/>
    <col min="7180" max="7180" width="14.7109375" style="684" customWidth="1"/>
    <col min="7181" max="7183" width="11.5703125" style="684"/>
    <col min="7184" max="7184" width="15.85546875" style="684" customWidth="1"/>
    <col min="7185" max="7185" width="11.5703125" style="684"/>
    <col min="7186" max="7186" width="14.5703125" style="684" customWidth="1"/>
    <col min="7187" max="7424" width="11.5703125" style="684"/>
    <col min="7425" max="7425" width="7.28515625" style="684" customWidth="1"/>
    <col min="7426" max="7426" width="7.5703125" style="684" customWidth="1"/>
    <col min="7427" max="7427" width="64.28515625" style="684" customWidth="1"/>
    <col min="7428" max="7429" width="7.28515625" style="684" customWidth="1"/>
    <col min="7430" max="7431" width="12.85546875" style="684" customWidth="1"/>
    <col min="7432" max="7432" width="11.5703125" style="684"/>
    <col min="7433" max="7433" width="14.85546875" style="684" customWidth="1"/>
    <col min="7434" max="7434" width="14.28515625" style="684" customWidth="1"/>
    <col min="7435" max="7435" width="15.85546875" style="684" customWidth="1"/>
    <col min="7436" max="7436" width="14.7109375" style="684" customWidth="1"/>
    <col min="7437" max="7439" width="11.5703125" style="684"/>
    <col min="7440" max="7440" width="15.85546875" style="684" customWidth="1"/>
    <col min="7441" max="7441" width="11.5703125" style="684"/>
    <col min="7442" max="7442" width="14.5703125" style="684" customWidth="1"/>
    <col min="7443" max="7680" width="11.5703125" style="684"/>
    <col min="7681" max="7681" width="7.28515625" style="684" customWidth="1"/>
    <col min="7682" max="7682" width="7.5703125" style="684" customWidth="1"/>
    <col min="7683" max="7683" width="64.28515625" style="684" customWidth="1"/>
    <col min="7684" max="7685" width="7.28515625" style="684" customWidth="1"/>
    <col min="7686" max="7687" width="12.85546875" style="684" customWidth="1"/>
    <col min="7688" max="7688" width="11.5703125" style="684"/>
    <col min="7689" max="7689" width="14.85546875" style="684" customWidth="1"/>
    <col min="7690" max="7690" width="14.28515625" style="684" customWidth="1"/>
    <col min="7691" max="7691" width="15.85546875" style="684" customWidth="1"/>
    <col min="7692" max="7692" width="14.7109375" style="684" customWidth="1"/>
    <col min="7693" max="7695" width="11.5703125" style="684"/>
    <col min="7696" max="7696" width="15.85546875" style="684" customWidth="1"/>
    <col min="7697" max="7697" width="11.5703125" style="684"/>
    <col min="7698" max="7698" width="14.5703125" style="684" customWidth="1"/>
    <col min="7699" max="7936" width="11.5703125" style="684"/>
    <col min="7937" max="7937" width="7.28515625" style="684" customWidth="1"/>
    <col min="7938" max="7938" width="7.5703125" style="684" customWidth="1"/>
    <col min="7939" max="7939" width="64.28515625" style="684" customWidth="1"/>
    <col min="7940" max="7941" width="7.28515625" style="684" customWidth="1"/>
    <col min="7942" max="7943" width="12.85546875" style="684" customWidth="1"/>
    <col min="7944" max="7944" width="11.5703125" style="684"/>
    <col min="7945" max="7945" width="14.85546875" style="684" customWidth="1"/>
    <col min="7946" max="7946" width="14.28515625" style="684" customWidth="1"/>
    <col min="7947" max="7947" width="15.85546875" style="684" customWidth="1"/>
    <col min="7948" max="7948" width="14.7109375" style="684" customWidth="1"/>
    <col min="7949" max="7951" width="11.5703125" style="684"/>
    <col min="7952" max="7952" width="15.85546875" style="684" customWidth="1"/>
    <col min="7953" max="7953" width="11.5703125" style="684"/>
    <col min="7954" max="7954" width="14.5703125" style="684" customWidth="1"/>
    <col min="7955" max="8192" width="11.5703125" style="684"/>
    <col min="8193" max="8193" width="7.28515625" style="684" customWidth="1"/>
    <col min="8194" max="8194" width="7.5703125" style="684" customWidth="1"/>
    <col min="8195" max="8195" width="64.28515625" style="684" customWidth="1"/>
    <col min="8196" max="8197" width="7.28515625" style="684" customWidth="1"/>
    <col min="8198" max="8199" width="12.85546875" style="684" customWidth="1"/>
    <col min="8200" max="8200" width="11.5703125" style="684"/>
    <col min="8201" max="8201" width="14.85546875" style="684" customWidth="1"/>
    <col min="8202" max="8202" width="14.28515625" style="684" customWidth="1"/>
    <col min="8203" max="8203" width="15.85546875" style="684" customWidth="1"/>
    <col min="8204" max="8204" width="14.7109375" style="684" customWidth="1"/>
    <col min="8205" max="8207" width="11.5703125" style="684"/>
    <col min="8208" max="8208" width="15.85546875" style="684" customWidth="1"/>
    <col min="8209" max="8209" width="11.5703125" style="684"/>
    <col min="8210" max="8210" width="14.5703125" style="684" customWidth="1"/>
    <col min="8211" max="8448" width="11.5703125" style="684"/>
    <col min="8449" max="8449" width="7.28515625" style="684" customWidth="1"/>
    <col min="8450" max="8450" width="7.5703125" style="684" customWidth="1"/>
    <col min="8451" max="8451" width="64.28515625" style="684" customWidth="1"/>
    <col min="8452" max="8453" width="7.28515625" style="684" customWidth="1"/>
    <col min="8454" max="8455" width="12.85546875" style="684" customWidth="1"/>
    <col min="8456" max="8456" width="11.5703125" style="684"/>
    <col min="8457" max="8457" width="14.85546875" style="684" customWidth="1"/>
    <col min="8458" max="8458" width="14.28515625" style="684" customWidth="1"/>
    <col min="8459" max="8459" width="15.85546875" style="684" customWidth="1"/>
    <col min="8460" max="8460" width="14.7109375" style="684" customWidth="1"/>
    <col min="8461" max="8463" width="11.5703125" style="684"/>
    <col min="8464" max="8464" width="15.85546875" style="684" customWidth="1"/>
    <col min="8465" max="8465" width="11.5703125" style="684"/>
    <col min="8466" max="8466" width="14.5703125" style="684" customWidth="1"/>
    <col min="8467" max="8704" width="11.5703125" style="684"/>
    <col min="8705" max="8705" width="7.28515625" style="684" customWidth="1"/>
    <col min="8706" max="8706" width="7.5703125" style="684" customWidth="1"/>
    <col min="8707" max="8707" width="64.28515625" style="684" customWidth="1"/>
    <col min="8708" max="8709" width="7.28515625" style="684" customWidth="1"/>
    <col min="8710" max="8711" width="12.85546875" style="684" customWidth="1"/>
    <col min="8712" max="8712" width="11.5703125" style="684"/>
    <col min="8713" max="8713" width="14.85546875" style="684" customWidth="1"/>
    <col min="8714" max="8714" width="14.28515625" style="684" customWidth="1"/>
    <col min="8715" max="8715" width="15.85546875" style="684" customWidth="1"/>
    <col min="8716" max="8716" width="14.7109375" style="684" customWidth="1"/>
    <col min="8717" max="8719" width="11.5703125" style="684"/>
    <col min="8720" max="8720" width="15.85546875" style="684" customWidth="1"/>
    <col min="8721" max="8721" width="11.5703125" style="684"/>
    <col min="8722" max="8722" width="14.5703125" style="684" customWidth="1"/>
    <col min="8723" max="8960" width="11.5703125" style="684"/>
    <col min="8961" max="8961" width="7.28515625" style="684" customWidth="1"/>
    <col min="8962" max="8962" width="7.5703125" style="684" customWidth="1"/>
    <col min="8963" max="8963" width="64.28515625" style="684" customWidth="1"/>
    <col min="8964" max="8965" width="7.28515625" style="684" customWidth="1"/>
    <col min="8966" max="8967" width="12.85546875" style="684" customWidth="1"/>
    <col min="8968" max="8968" width="11.5703125" style="684"/>
    <col min="8969" max="8969" width="14.85546875" style="684" customWidth="1"/>
    <col min="8970" max="8970" width="14.28515625" style="684" customWidth="1"/>
    <col min="8971" max="8971" width="15.85546875" style="684" customWidth="1"/>
    <col min="8972" max="8972" width="14.7109375" style="684" customWidth="1"/>
    <col min="8973" max="8975" width="11.5703125" style="684"/>
    <col min="8976" max="8976" width="15.85546875" style="684" customWidth="1"/>
    <col min="8977" max="8977" width="11.5703125" style="684"/>
    <col min="8978" max="8978" width="14.5703125" style="684" customWidth="1"/>
    <col min="8979" max="9216" width="11.5703125" style="684"/>
    <col min="9217" max="9217" width="7.28515625" style="684" customWidth="1"/>
    <col min="9218" max="9218" width="7.5703125" style="684" customWidth="1"/>
    <col min="9219" max="9219" width="64.28515625" style="684" customWidth="1"/>
    <col min="9220" max="9221" width="7.28515625" style="684" customWidth="1"/>
    <col min="9222" max="9223" width="12.85546875" style="684" customWidth="1"/>
    <col min="9224" max="9224" width="11.5703125" style="684"/>
    <col min="9225" max="9225" width="14.85546875" style="684" customWidth="1"/>
    <col min="9226" max="9226" width="14.28515625" style="684" customWidth="1"/>
    <col min="9227" max="9227" width="15.85546875" style="684" customWidth="1"/>
    <col min="9228" max="9228" width="14.7109375" style="684" customWidth="1"/>
    <col min="9229" max="9231" width="11.5703125" style="684"/>
    <col min="9232" max="9232" width="15.85546875" style="684" customWidth="1"/>
    <col min="9233" max="9233" width="11.5703125" style="684"/>
    <col min="9234" max="9234" width="14.5703125" style="684" customWidth="1"/>
    <col min="9235" max="9472" width="11.5703125" style="684"/>
    <col min="9473" max="9473" width="7.28515625" style="684" customWidth="1"/>
    <col min="9474" max="9474" width="7.5703125" style="684" customWidth="1"/>
    <col min="9475" max="9475" width="64.28515625" style="684" customWidth="1"/>
    <col min="9476" max="9477" width="7.28515625" style="684" customWidth="1"/>
    <col min="9478" max="9479" width="12.85546875" style="684" customWidth="1"/>
    <col min="9480" max="9480" width="11.5703125" style="684"/>
    <col min="9481" max="9481" width="14.85546875" style="684" customWidth="1"/>
    <col min="9482" max="9482" width="14.28515625" style="684" customWidth="1"/>
    <col min="9483" max="9483" width="15.85546875" style="684" customWidth="1"/>
    <col min="9484" max="9484" width="14.7109375" style="684" customWidth="1"/>
    <col min="9485" max="9487" width="11.5703125" style="684"/>
    <col min="9488" max="9488" width="15.85546875" style="684" customWidth="1"/>
    <col min="9489" max="9489" width="11.5703125" style="684"/>
    <col min="9490" max="9490" width="14.5703125" style="684" customWidth="1"/>
    <col min="9491" max="9728" width="11.5703125" style="684"/>
    <col min="9729" max="9729" width="7.28515625" style="684" customWidth="1"/>
    <col min="9730" max="9730" width="7.5703125" style="684" customWidth="1"/>
    <col min="9731" max="9731" width="64.28515625" style="684" customWidth="1"/>
    <col min="9732" max="9733" width="7.28515625" style="684" customWidth="1"/>
    <col min="9734" max="9735" width="12.85546875" style="684" customWidth="1"/>
    <col min="9736" max="9736" width="11.5703125" style="684"/>
    <col min="9737" max="9737" width="14.85546875" style="684" customWidth="1"/>
    <col min="9738" max="9738" width="14.28515625" style="684" customWidth="1"/>
    <col min="9739" max="9739" width="15.85546875" style="684" customWidth="1"/>
    <col min="9740" max="9740" width="14.7109375" style="684" customWidth="1"/>
    <col min="9741" max="9743" width="11.5703125" style="684"/>
    <col min="9744" max="9744" width="15.85546875" style="684" customWidth="1"/>
    <col min="9745" max="9745" width="11.5703125" style="684"/>
    <col min="9746" max="9746" width="14.5703125" style="684" customWidth="1"/>
    <col min="9747" max="9984" width="11.5703125" style="684"/>
    <col min="9985" max="9985" width="7.28515625" style="684" customWidth="1"/>
    <col min="9986" max="9986" width="7.5703125" style="684" customWidth="1"/>
    <col min="9987" max="9987" width="64.28515625" style="684" customWidth="1"/>
    <col min="9988" max="9989" width="7.28515625" style="684" customWidth="1"/>
    <col min="9990" max="9991" width="12.85546875" style="684" customWidth="1"/>
    <col min="9992" max="9992" width="11.5703125" style="684"/>
    <col min="9993" max="9993" width="14.85546875" style="684" customWidth="1"/>
    <col min="9994" max="9994" width="14.28515625" style="684" customWidth="1"/>
    <col min="9995" max="9995" width="15.85546875" style="684" customWidth="1"/>
    <col min="9996" max="9996" width="14.7109375" style="684" customWidth="1"/>
    <col min="9997" max="9999" width="11.5703125" style="684"/>
    <col min="10000" max="10000" width="15.85546875" style="684" customWidth="1"/>
    <col min="10001" max="10001" width="11.5703125" style="684"/>
    <col min="10002" max="10002" width="14.5703125" style="684" customWidth="1"/>
    <col min="10003" max="10240" width="11.5703125" style="684"/>
    <col min="10241" max="10241" width="7.28515625" style="684" customWidth="1"/>
    <col min="10242" max="10242" width="7.5703125" style="684" customWidth="1"/>
    <col min="10243" max="10243" width="64.28515625" style="684" customWidth="1"/>
    <col min="10244" max="10245" width="7.28515625" style="684" customWidth="1"/>
    <col min="10246" max="10247" width="12.85546875" style="684" customWidth="1"/>
    <col min="10248" max="10248" width="11.5703125" style="684"/>
    <col min="10249" max="10249" width="14.85546875" style="684" customWidth="1"/>
    <col min="10250" max="10250" width="14.28515625" style="684" customWidth="1"/>
    <col min="10251" max="10251" width="15.85546875" style="684" customWidth="1"/>
    <col min="10252" max="10252" width="14.7109375" style="684" customWidth="1"/>
    <col min="10253" max="10255" width="11.5703125" style="684"/>
    <col min="10256" max="10256" width="15.85546875" style="684" customWidth="1"/>
    <col min="10257" max="10257" width="11.5703125" style="684"/>
    <col min="10258" max="10258" width="14.5703125" style="684" customWidth="1"/>
    <col min="10259" max="10496" width="11.5703125" style="684"/>
    <col min="10497" max="10497" width="7.28515625" style="684" customWidth="1"/>
    <col min="10498" max="10498" width="7.5703125" style="684" customWidth="1"/>
    <col min="10499" max="10499" width="64.28515625" style="684" customWidth="1"/>
    <col min="10500" max="10501" width="7.28515625" style="684" customWidth="1"/>
    <col min="10502" max="10503" width="12.85546875" style="684" customWidth="1"/>
    <col min="10504" max="10504" width="11.5703125" style="684"/>
    <col min="10505" max="10505" width="14.85546875" style="684" customWidth="1"/>
    <col min="10506" max="10506" width="14.28515625" style="684" customWidth="1"/>
    <col min="10507" max="10507" width="15.85546875" style="684" customWidth="1"/>
    <col min="10508" max="10508" width="14.7109375" style="684" customWidth="1"/>
    <col min="10509" max="10511" width="11.5703125" style="684"/>
    <col min="10512" max="10512" width="15.85546875" style="684" customWidth="1"/>
    <col min="10513" max="10513" width="11.5703125" style="684"/>
    <col min="10514" max="10514" width="14.5703125" style="684" customWidth="1"/>
    <col min="10515" max="10752" width="11.5703125" style="684"/>
    <col min="10753" max="10753" width="7.28515625" style="684" customWidth="1"/>
    <col min="10754" max="10754" width="7.5703125" style="684" customWidth="1"/>
    <col min="10755" max="10755" width="64.28515625" style="684" customWidth="1"/>
    <col min="10756" max="10757" width="7.28515625" style="684" customWidth="1"/>
    <col min="10758" max="10759" width="12.85546875" style="684" customWidth="1"/>
    <col min="10760" max="10760" width="11.5703125" style="684"/>
    <col min="10761" max="10761" width="14.85546875" style="684" customWidth="1"/>
    <col min="10762" max="10762" width="14.28515625" style="684" customWidth="1"/>
    <col min="10763" max="10763" width="15.85546875" style="684" customWidth="1"/>
    <col min="10764" max="10764" width="14.7109375" style="684" customWidth="1"/>
    <col min="10765" max="10767" width="11.5703125" style="684"/>
    <col min="10768" max="10768" width="15.85546875" style="684" customWidth="1"/>
    <col min="10769" max="10769" width="11.5703125" style="684"/>
    <col min="10770" max="10770" width="14.5703125" style="684" customWidth="1"/>
    <col min="10771" max="11008" width="11.5703125" style="684"/>
    <col min="11009" max="11009" width="7.28515625" style="684" customWidth="1"/>
    <col min="11010" max="11010" width="7.5703125" style="684" customWidth="1"/>
    <col min="11011" max="11011" width="64.28515625" style="684" customWidth="1"/>
    <col min="11012" max="11013" width="7.28515625" style="684" customWidth="1"/>
    <col min="11014" max="11015" width="12.85546875" style="684" customWidth="1"/>
    <col min="11016" max="11016" width="11.5703125" style="684"/>
    <col min="11017" max="11017" width="14.85546875" style="684" customWidth="1"/>
    <col min="11018" max="11018" width="14.28515625" style="684" customWidth="1"/>
    <col min="11019" max="11019" width="15.85546875" style="684" customWidth="1"/>
    <col min="11020" max="11020" width="14.7109375" style="684" customWidth="1"/>
    <col min="11021" max="11023" width="11.5703125" style="684"/>
    <col min="11024" max="11024" width="15.85546875" style="684" customWidth="1"/>
    <col min="11025" max="11025" width="11.5703125" style="684"/>
    <col min="11026" max="11026" width="14.5703125" style="684" customWidth="1"/>
    <col min="11027" max="11264" width="11.5703125" style="684"/>
    <col min="11265" max="11265" width="7.28515625" style="684" customWidth="1"/>
    <col min="11266" max="11266" width="7.5703125" style="684" customWidth="1"/>
    <col min="11267" max="11267" width="64.28515625" style="684" customWidth="1"/>
    <col min="11268" max="11269" width="7.28515625" style="684" customWidth="1"/>
    <col min="11270" max="11271" width="12.85546875" style="684" customWidth="1"/>
    <col min="11272" max="11272" width="11.5703125" style="684"/>
    <col min="11273" max="11273" width="14.85546875" style="684" customWidth="1"/>
    <col min="11274" max="11274" width="14.28515625" style="684" customWidth="1"/>
    <col min="11275" max="11275" width="15.85546875" style="684" customWidth="1"/>
    <col min="11276" max="11276" width="14.7109375" style="684" customWidth="1"/>
    <col min="11277" max="11279" width="11.5703125" style="684"/>
    <col min="11280" max="11280" width="15.85546875" style="684" customWidth="1"/>
    <col min="11281" max="11281" width="11.5703125" style="684"/>
    <col min="11282" max="11282" width="14.5703125" style="684" customWidth="1"/>
    <col min="11283" max="11520" width="11.5703125" style="684"/>
    <col min="11521" max="11521" width="7.28515625" style="684" customWidth="1"/>
    <col min="11522" max="11522" width="7.5703125" style="684" customWidth="1"/>
    <col min="11523" max="11523" width="64.28515625" style="684" customWidth="1"/>
    <col min="11524" max="11525" width="7.28515625" style="684" customWidth="1"/>
    <col min="11526" max="11527" width="12.85546875" style="684" customWidth="1"/>
    <col min="11528" max="11528" width="11.5703125" style="684"/>
    <col min="11529" max="11529" width="14.85546875" style="684" customWidth="1"/>
    <col min="11530" max="11530" width="14.28515625" style="684" customWidth="1"/>
    <col min="11531" max="11531" width="15.85546875" style="684" customWidth="1"/>
    <col min="11532" max="11532" width="14.7109375" style="684" customWidth="1"/>
    <col min="11533" max="11535" width="11.5703125" style="684"/>
    <col min="11536" max="11536" width="15.85546875" style="684" customWidth="1"/>
    <col min="11537" max="11537" width="11.5703125" style="684"/>
    <col min="11538" max="11538" width="14.5703125" style="684" customWidth="1"/>
    <col min="11539" max="11776" width="11.5703125" style="684"/>
    <col min="11777" max="11777" width="7.28515625" style="684" customWidth="1"/>
    <col min="11778" max="11778" width="7.5703125" style="684" customWidth="1"/>
    <col min="11779" max="11779" width="64.28515625" style="684" customWidth="1"/>
    <col min="11780" max="11781" width="7.28515625" style="684" customWidth="1"/>
    <col min="11782" max="11783" width="12.85546875" style="684" customWidth="1"/>
    <col min="11784" max="11784" width="11.5703125" style="684"/>
    <col min="11785" max="11785" width="14.85546875" style="684" customWidth="1"/>
    <col min="11786" max="11786" width="14.28515625" style="684" customWidth="1"/>
    <col min="11787" max="11787" width="15.85546875" style="684" customWidth="1"/>
    <col min="11788" max="11788" width="14.7109375" style="684" customWidth="1"/>
    <col min="11789" max="11791" width="11.5703125" style="684"/>
    <col min="11792" max="11792" width="15.85546875" style="684" customWidth="1"/>
    <col min="11793" max="11793" width="11.5703125" style="684"/>
    <col min="11794" max="11794" width="14.5703125" style="684" customWidth="1"/>
    <col min="11795" max="12032" width="11.5703125" style="684"/>
    <col min="12033" max="12033" width="7.28515625" style="684" customWidth="1"/>
    <col min="12034" max="12034" width="7.5703125" style="684" customWidth="1"/>
    <col min="12035" max="12035" width="64.28515625" style="684" customWidth="1"/>
    <col min="12036" max="12037" width="7.28515625" style="684" customWidth="1"/>
    <col min="12038" max="12039" width="12.85546875" style="684" customWidth="1"/>
    <col min="12040" max="12040" width="11.5703125" style="684"/>
    <col min="12041" max="12041" width="14.85546875" style="684" customWidth="1"/>
    <col min="12042" max="12042" width="14.28515625" style="684" customWidth="1"/>
    <col min="12043" max="12043" width="15.85546875" style="684" customWidth="1"/>
    <col min="12044" max="12044" width="14.7109375" style="684" customWidth="1"/>
    <col min="12045" max="12047" width="11.5703125" style="684"/>
    <col min="12048" max="12048" width="15.85546875" style="684" customWidth="1"/>
    <col min="12049" max="12049" width="11.5703125" style="684"/>
    <col min="12050" max="12050" width="14.5703125" style="684" customWidth="1"/>
    <col min="12051" max="12288" width="11.5703125" style="684"/>
    <col min="12289" max="12289" width="7.28515625" style="684" customWidth="1"/>
    <col min="12290" max="12290" width="7.5703125" style="684" customWidth="1"/>
    <col min="12291" max="12291" width="64.28515625" style="684" customWidth="1"/>
    <col min="12292" max="12293" width="7.28515625" style="684" customWidth="1"/>
    <col min="12294" max="12295" width="12.85546875" style="684" customWidth="1"/>
    <col min="12296" max="12296" width="11.5703125" style="684"/>
    <col min="12297" max="12297" width="14.85546875" style="684" customWidth="1"/>
    <col min="12298" max="12298" width="14.28515625" style="684" customWidth="1"/>
    <col min="12299" max="12299" width="15.85546875" style="684" customWidth="1"/>
    <col min="12300" max="12300" width="14.7109375" style="684" customWidth="1"/>
    <col min="12301" max="12303" width="11.5703125" style="684"/>
    <col min="12304" max="12304" width="15.85546875" style="684" customWidth="1"/>
    <col min="12305" max="12305" width="11.5703125" style="684"/>
    <col min="12306" max="12306" width="14.5703125" style="684" customWidth="1"/>
    <col min="12307" max="12544" width="11.5703125" style="684"/>
    <col min="12545" max="12545" width="7.28515625" style="684" customWidth="1"/>
    <col min="12546" max="12546" width="7.5703125" style="684" customWidth="1"/>
    <col min="12547" max="12547" width="64.28515625" style="684" customWidth="1"/>
    <col min="12548" max="12549" width="7.28515625" style="684" customWidth="1"/>
    <col min="12550" max="12551" width="12.85546875" style="684" customWidth="1"/>
    <col min="12552" max="12552" width="11.5703125" style="684"/>
    <col min="12553" max="12553" width="14.85546875" style="684" customWidth="1"/>
    <col min="12554" max="12554" width="14.28515625" style="684" customWidth="1"/>
    <col min="12555" max="12555" width="15.85546875" style="684" customWidth="1"/>
    <col min="12556" max="12556" width="14.7109375" style="684" customWidth="1"/>
    <col min="12557" max="12559" width="11.5703125" style="684"/>
    <col min="12560" max="12560" width="15.85546875" style="684" customWidth="1"/>
    <col min="12561" max="12561" width="11.5703125" style="684"/>
    <col min="12562" max="12562" width="14.5703125" style="684" customWidth="1"/>
    <col min="12563" max="12800" width="11.5703125" style="684"/>
    <col min="12801" max="12801" width="7.28515625" style="684" customWidth="1"/>
    <col min="12802" max="12802" width="7.5703125" style="684" customWidth="1"/>
    <col min="12803" max="12803" width="64.28515625" style="684" customWidth="1"/>
    <col min="12804" max="12805" width="7.28515625" style="684" customWidth="1"/>
    <col min="12806" max="12807" width="12.85546875" style="684" customWidth="1"/>
    <col min="12808" max="12808" width="11.5703125" style="684"/>
    <col min="12809" max="12809" width="14.85546875" style="684" customWidth="1"/>
    <col min="12810" max="12810" width="14.28515625" style="684" customWidth="1"/>
    <col min="12811" max="12811" width="15.85546875" style="684" customWidth="1"/>
    <col min="12812" max="12812" width="14.7109375" style="684" customWidth="1"/>
    <col min="12813" max="12815" width="11.5703125" style="684"/>
    <col min="12816" max="12816" width="15.85546875" style="684" customWidth="1"/>
    <col min="12817" max="12817" width="11.5703125" style="684"/>
    <col min="12818" max="12818" width="14.5703125" style="684" customWidth="1"/>
    <col min="12819" max="13056" width="11.5703125" style="684"/>
    <col min="13057" max="13057" width="7.28515625" style="684" customWidth="1"/>
    <col min="13058" max="13058" width="7.5703125" style="684" customWidth="1"/>
    <col min="13059" max="13059" width="64.28515625" style="684" customWidth="1"/>
    <col min="13060" max="13061" width="7.28515625" style="684" customWidth="1"/>
    <col min="13062" max="13063" width="12.85546875" style="684" customWidth="1"/>
    <col min="13064" max="13064" width="11.5703125" style="684"/>
    <col min="13065" max="13065" width="14.85546875" style="684" customWidth="1"/>
    <col min="13066" max="13066" width="14.28515625" style="684" customWidth="1"/>
    <col min="13067" max="13067" width="15.85546875" style="684" customWidth="1"/>
    <col min="13068" max="13068" width="14.7109375" style="684" customWidth="1"/>
    <col min="13069" max="13071" width="11.5703125" style="684"/>
    <col min="13072" max="13072" width="15.85546875" style="684" customWidth="1"/>
    <col min="13073" max="13073" width="11.5703125" style="684"/>
    <col min="13074" max="13074" width="14.5703125" style="684" customWidth="1"/>
    <col min="13075" max="13312" width="11.5703125" style="684"/>
    <col min="13313" max="13313" width="7.28515625" style="684" customWidth="1"/>
    <col min="13314" max="13314" width="7.5703125" style="684" customWidth="1"/>
    <col min="13315" max="13315" width="64.28515625" style="684" customWidth="1"/>
    <col min="13316" max="13317" width="7.28515625" style="684" customWidth="1"/>
    <col min="13318" max="13319" width="12.85546875" style="684" customWidth="1"/>
    <col min="13320" max="13320" width="11.5703125" style="684"/>
    <col min="13321" max="13321" width="14.85546875" style="684" customWidth="1"/>
    <col min="13322" max="13322" width="14.28515625" style="684" customWidth="1"/>
    <col min="13323" max="13323" width="15.85546875" style="684" customWidth="1"/>
    <col min="13324" max="13324" width="14.7109375" style="684" customWidth="1"/>
    <col min="13325" max="13327" width="11.5703125" style="684"/>
    <col min="13328" max="13328" width="15.85546875" style="684" customWidth="1"/>
    <col min="13329" max="13329" width="11.5703125" style="684"/>
    <col min="13330" max="13330" width="14.5703125" style="684" customWidth="1"/>
    <col min="13331" max="13568" width="11.5703125" style="684"/>
    <col min="13569" max="13569" width="7.28515625" style="684" customWidth="1"/>
    <col min="13570" max="13570" width="7.5703125" style="684" customWidth="1"/>
    <col min="13571" max="13571" width="64.28515625" style="684" customWidth="1"/>
    <col min="13572" max="13573" width="7.28515625" style="684" customWidth="1"/>
    <col min="13574" max="13575" width="12.85546875" style="684" customWidth="1"/>
    <col min="13576" max="13576" width="11.5703125" style="684"/>
    <col min="13577" max="13577" width="14.85546875" style="684" customWidth="1"/>
    <col min="13578" max="13578" width="14.28515625" style="684" customWidth="1"/>
    <col min="13579" max="13579" width="15.85546875" style="684" customWidth="1"/>
    <col min="13580" max="13580" width="14.7109375" style="684" customWidth="1"/>
    <col min="13581" max="13583" width="11.5703125" style="684"/>
    <col min="13584" max="13584" width="15.85546875" style="684" customWidth="1"/>
    <col min="13585" max="13585" width="11.5703125" style="684"/>
    <col min="13586" max="13586" width="14.5703125" style="684" customWidth="1"/>
    <col min="13587" max="13824" width="11.5703125" style="684"/>
    <col min="13825" max="13825" width="7.28515625" style="684" customWidth="1"/>
    <col min="13826" max="13826" width="7.5703125" style="684" customWidth="1"/>
    <col min="13827" max="13827" width="64.28515625" style="684" customWidth="1"/>
    <col min="13828" max="13829" width="7.28515625" style="684" customWidth="1"/>
    <col min="13830" max="13831" width="12.85546875" style="684" customWidth="1"/>
    <col min="13832" max="13832" width="11.5703125" style="684"/>
    <col min="13833" max="13833" width="14.85546875" style="684" customWidth="1"/>
    <col min="13834" max="13834" width="14.28515625" style="684" customWidth="1"/>
    <col min="13835" max="13835" width="15.85546875" style="684" customWidth="1"/>
    <col min="13836" max="13836" width="14.7109375" style="684" customWidth="1"/>
    <col min="13837" max="13839" width="11.5703125" style="684"/>
    <col min="13840" max="13840" width="15.85546875" style="684" customWidth="1"/>
    <col min="13841" max="13841" width="11.5703125" style="684"/>
    <col min="13842" max="13842" width="14.5703125" style="684" customWidth="1"/>
    <col min="13843" max="14080" width="11.5703125" style="684"/>
    <col min="14081" max="14081" width="7.28515625" style="684" customWidth="1"/>
    <col min="14082" max="14082" width="7.5703125" style="684" customWidth="1"/>
    <col min="14083" max="14083" width="64.28515625" style="684" customWidth="1"/>
    <col min="14084" max="14085" width="7.28515625" style="684" customWidth="1"/>
    <col min="14086" max="14087" width="12.85546875" style="684" customWidth="1"/>
    <col min="14088" max="14088" width="11.5703125" style="684"/>
    <col min="14089" max="14089" width="14.85546875" style="684" customWidth="1"/>
    <col min="14090" max="14090" width="14.28515625" style="684" customWidth="1"/>
    <col min="14091" max="14091" width="15.85546875" style="684" customWidth="1"/>
    <col min="14092" max="14092" width="14.7109375" style="684" customWidth="1"/>
    <col min="14093" max="14095" width="11.5703125" style="684"/>
    <col min="14096" max="14096" width="15.85546875" style="684" customWidth="1"/>
    <col min="14097" max="14097" width="11.5703125" style="684"/>
    <col min="14098" max="14098" width="14.5703125" style="684" customWidth="1"/>
    <col min="14099" max="14336" width="11.5703125" style="684"/>
    <col min="14337" max="14337" width="7.28515625" style="684" customWidth="1"/>
    <col min="14338" max="14338" width="7.5703125" style="684" customWidth="1"/>
    <col min="14339" max="14339" width="64.28515625" style="684" customWidth="1"/>
    <col min="14340" max="14341" width="7.28515625" style="684" customWidth="1"/>
    <col min="14342" max="14343" width="12.85546875" style="684" customWidth="1"/>
    <col min="14344" max="14344" width="11.5703125" style="684"/>
    <col min="14345" max="14345" width="14.85546875" style="684" customWidth="1"/>
    <col min="14346" max="14346" width="14.28515625" style="684" customWidth="1"/>
    <col min="14347" max="14347" width="15.85546875" style="684" customWidth="1"/>
    <col min="14348" max="14348" width="14.7109375" style="684" customWidth="1"/>
    <col min="14349" max="14351" width="11.5703125" style="684"/>
    <col min="14352" max="14352" width="15.85546875" style="684" customWidth="1"/>
    <col min="14353" max="14353" width="11.5703125" style="684"/>
    <col min="14354" max="14354" width="14.5703125" style="684" customWidth="1"/>
    <col min="14355" max="14592" width="11.5703125" style="684"/>
    <col min="14593" max="14593" width="7.28515625" style="684" customWidth="1"/>
    <col min="14594" max="14594" width="7.5703125" style="684" customWidth="1"/>
    <col min="14595" max="14595" width="64.28515625" style="684" customWidth="1"/>
    <col min="14596" max="14597" width="7.28515625" style="684" customWidth="1"/>
    <col min="14598" max="14599" width="12.85546875" style="684" customWidth="1"/>
    <col min="14600" max="14600" width="11.5703125" style="684"/>
    <col min="14601" max="14601" width="14.85546875" style="684" customWidth="1"/>
    <col min="14602" max="14602" width="14.28515625" style="684" customWidth="1"/>
    <col min="14603" max="14603" width="15.85546875" style="684" customWidth="1"/>
    <col min="14604" max="14604" width="14.7109375" style="684" customWidth="1"/>
    <col min="14605" max="14607" width="11.5703125" style="684"/>
    <col min="14608" max="14608" width="15.85546875" style="684" customWidth="1"/>
    <col min="14609" max="14609" width="11.5703125" style="684"/>
    <col min="14610" max="14610" width="14.5703125" style="684" customWidth="1"/>
    <col min="14611" max="14848" width="11.5703125" style="684"/>
    <col min="14849" max="14849" width="7.28515625" style="684" customWidth="1"/>
    <col min="14850" max="14850" width="7.5703125" style="684" customWidth="1"/>
    <col min="14851" max="14851" width="64.28515625" style="684" customWidth="1"/>
    <col min="14852" max="14853" width="7.28515625" style="684" customWidth="1"/>
    <col min="14854" max="14855" width="12.85546875" style="684" customWidth="1"/>
    <col min="14856" max="14856" width="11.5703125" style="684"/>
    <col min="14857" max="14857" width="14.85546875" style="684" customWidth="1"/>
    <col min="14858" max="14858" width="14.28515625" style="684" customWidth="1"/>
    <col min="14859" max="14859" width="15.85546875" style="684" customWidth="1"/>
    <col min="14860" max="14860" width="14.7109375" style="684" customWidth="1"/>
    <col min="14861" max="14863" width="11.5703125" style="684"/>
    <col min="14864" max="14864" width="15.85546875" style="684" customWidth="1"/>
    <col min="14865" max="14865" width="11.5703125" style="684"/>
    <col min="14866" max="14866" width="14.5703125" style="684" customWidth="1"/>
    <col min="14867" max="15104" width="11.5703125" style="684"/>
    <col min="15105" max="15105" width="7.28515625" style="684" customWidth="1"/>
    <col min="15106" max="15106" width="7.5703125" style="684" customWidth="1"/>
    <col min="15107" max="15107" width="64.28515625" style="684" customWidth="1"/>
    <col min="15108" max="15109" width="7.28515625" style="684" customWidth="1"/>
    <col min="15110" max="15111" width="12.85546875" style="684" customWidth="1"/>
    <col min="15112" max="15112" width="11.5703125" style="684"/>
    <col min="15113" max="15113" width="14.85546875" style="684" customWidth="1"/>
    <col min="15114" max="15114" width="14.28515625" style="684" customWidth="1"/>
    <col min="15115" max="15115" width="15.85546875" style="684" customWidth="1"/>
    <col min="15116" max="15116" width="14.7109375" style="684" customWidth="1"/>
    <col min="15117" max="15119" width="11.5703125" style="684"/>
    <col min="15120" max="15120" width="15.85546875" style="684" customWidth="1"/>
    <col min="15121" max="15121" width="11.5703125" style="684"/>
    <col min="15122" max="15122" width="14.5703125" style="684" customWidth="1"/>
    <col min="15123" max="15360" width="11.5703125" style="684"/>
    <col min="15361" max="15361" width="7.28515625" style="684" customWidth="1"/>
    <col min="15362" max="15362" width="7.5703125" style="684" customWidth="1"/>
    <col min="15363" max="15363" width="64.28515625" style="684" customWidth="1"/>
    <col min="15364" max="15365" width="7.28515625" style="684" customWidth="1"/>
    <col min="15366" max="15367" width="12.85546875" style="684" customWidth="1"/>
    <col min="15368" max="15368" width="11.5703125" style="684"/>
    <col min="15369" max="15369" width="14.85546875" style="684" customWidth="1"/>
    <col min="15370" max="15370" width="14.28515625" style="684" customWidth="1"/>
    <col min="15371" max="15371" width="15.85546875" style="684" customWidth="1"/>
    <col min="15372" max="15372" width="14.7109375" style="684" customWidth="1"/>
    <col min="15373" max="15375" width="11.5703125" style="684"/>
    <col min="15376" max="15376" width="15.85546875" style="684" customWidth="1"/>
    <col min="15377" max="15377" width="11.5703125" style="684"/>
    <col min="15378" max="15378" width="14.5703125" style="684" customWidth="1"/>
    <col min="15379" max="15616" width="11.5703125" style="684"/>
    <col min="15617" max="15617" width="7.28515625" style="684" customWidth="1"/>
    <col min="15618" max="15618" width="7.5703125" style="684" customWidth="1"/>
    <col min="15619" max="15619" width="64.28515625" style="684" customWidth="1"/>
    <col min="15620" max="15621" width="7.28515625" style="684" customWidth="1"/>
    <col min="15622" max="15623" width="12.85546875" style="684" customWidth="1"/>
    <col min="15624" max="15624" width="11.5703125" style="684"/>
    <col min="15625" max="15625" width="14.85546875" style="684" customWidth="1"/>
    <col min="15626" max="15626" width="14.28515625" style="684" customWidth="1"/>
    <col min="15627" max="15627" width="15.85546875" style="684" customWidth="1"/>
    <col min="15628" max="15628" width="14.7109375" style="684" customWidth="1"/>
    <col min="15629" max="15631" width="11.5703125" style="684"/>
    <col min="15632" max="15632" width="15.85546875" style="684" customWidth="1"/>
    <col min="15633" max="15633" width="11.5703125" style="684"/>
    <col min="15634" max="15634" width="14.5703125" style="684" customWidth="1"/>
    <col min="15635" max="15872" width="11.5703125" style="684"/>
    <col min="15873" max="15873" width="7.28515625" style="684" customWidth="1"/>
    <col min="15874" max="15874" width="7.5703125" style="684" customWidth="1"/>
    <col min="15875" max="15875" width="64.28515625" style="684" customWidth="1"/>
    <col min="15876" max="15877" width="7.28515625" style="684" customWidth="1"/>
    <col min="15878" max="15879" width="12.85546875" style="684" customWidth="1"/>
    <col min="15880" max="15880" width="11.5703125" style="684"/>
    <col min="15881" max="15881" width="14.85546875" style="684" customWidth="1"/>
    <col min="15882" max="15882" width="14.28515625" style="684" customWidth="1"/>
    <col min="15883" max="15883" width="15.85546875" style="684" customWidth="1"/>
    <col min="15884" max="15884" width="14.7109375" style="684" customWidth="1"/>
    <col min="15885" max="15887" width="11.5703125" style="684"/>
    <col min="15888" max="15888" width="15.85546875" style="684" customWidth="1"/>
    <col min="15889" max="15889" width="11.5703125" style="684"/>
    <col min="15890" max="15890" width="14.5703125" style="684" customWidth="1"/>
    <col min="15891" max="16128" width="11.5703125" style="684"/>
    <col min="16129" max="16129" width="7.28515625" style="684" customWidth="1"/>
    <col min="16130" max="16130" width="7.5703125" style="684" customWidth="1"/>
    <col min="16131" max="16131" width="64.28515625" style="684" customWidth="1"/>
    <col min="16132" max="16133" width="7.28515625" style="684" customWidth="1"/>
    <col min="16134" max="16135" width="12.85546875" style="684" customWidth="1"/>
    <col min="16136" max="16136" width="11.5703125" style="684"/>
    <col min="16137" max="16137" width="14.85546875" style="684" customWidth="1"/>
    <col min="16138" max="16138" width="14.28515625" style="684" customWidth="1"/>
    <col min="16139" max="16139" width="15.85546875" style="684" customWidth="1"/>
    <col min="16140" max="16140" width="14.7109375" style="684" customWidth="1"/>
    <col min="16141" max="16143" width="11.5703125" style="684"/>
    <col min="16144" max="16144" width="15.85546875" style="684" customWidth="1"/>
    <col min="16145" max="16145" width="11.5703125" style="684"/>
    <col min="16146" max="16146" width="14.5703125" style="684" customWidth="1"/>
    <col min="16147" max="16384" width="11.5703125" style="684"/>
  </cols>
  <sheetData>
    <row r="1" spans="1:11" ht="15.75" customHeight="1">
      <c r="A1" s="859" t="s">
        <v>4418</v>
      </c>
      <c r="B1" s="859"/>
      <c r="C1" s="859"/>
      <c r="D1" s="859"/>
      <c r="E1" s="859"/>
      <c r="F1" s="859"/>
      <c r="G1" s="859"/>
    </row>
    <row r="2" spans="1:11" ht="15.75" customHeight="1">
      <c r="A2" s="860"/>
      <c r="B2" s="860"/>
      <c r="C2" s="860"/>
      <c r="D2" s="860"/>
      <c r="E2" s="860"/>
      <c r="F2" s="860"/>
      <c r="G2" s="860"/>
    </row>
    <row r="3" spans="1:11" ht="15.75" customHeight="1">
      <c r="A3" s="860"/>
      <c r="B3" s="860"/>
      <c r="C3" s="860"/>
      <c r="D3" s="860"/>
      <c r="E3" s="860"/>
      <c r="F3" s="860"/>
      <c r="G3" s="860"/>
    </row>
    <row r="4" spans="1:11" ht="15.75" customHeight="1">
      <c r="A4" s="860"/>
      <c r="B4" s="860"/>
      <c r="C4" s="860"/>
      <c r="D4" s="860"/>
      <c r="E4" s="860"/>
      <c r="F4" s="860"/>
      <c r="G4" s="860"/>
    </row>
    <row r="5" spans="1:11" ht="15.75" customHeight="1">
      <c r="A5" s="861"/>
      <c r="B5" s="861"/>
      <c r="C5" s="861"/>
      <c r="D5" s="861"/>
      <c r="E5" s="861"/>
      <c r="F5" s="861"/>
      <c r="G5" s="861"/>
    </row>
    <row r="6" spans="1:11" ht="12.75" customHeight="1">
      <c r="A6" s="862" t="s">
        <v>61</v>
      </c>
      <c r="B6" s="862" t="s">
        <v>4385</v>
      </c>
      <c r="C6" s="864" t="s">
        <v>4386</v>
      </c>
      <c r="D6" s="866" t="s">
        <v>137</v>
      </c>
      <c r="E6" s="866" t="s">
        <v>4387</v>
      </c>
      <c r="F6" s="868" t="s">
        <v>4388</v>
      </c>
      <c r="G6" s="866" t="s">
        <v>3956</v>
      </c>
    </row>
    <row r="7" spans="1:11" ht="12.75" customHeight="1">
      <c r="A7" s="862"/>
      <c r="B7" s="862"/>
      <c r="C7" s="864"/>
      <c r="D7" s="866"/>
      <c r="E7" s="866"/>
      <c r="F7" s="868"/>
      <c r="G7" s="866"/>
    </row>
    <row r="8" spans="1:11" ht="12.75" customHeight="1">
      <c r="A8" s="863"/>
      <c r="B8" s="863"/>
      <c r="C8" s="865"/>
      <c r="D8" s="867"/>
      <c r="E8" s="867"/>
      <c r="F8" s="869"/>
      <c r="G8" s="867"/>
    </row>
    <row r="9" spans="1:11" ht="12.75" customHeight="1">
      <c r="A9" s="685"/>
      <c r="B9" s="685"/>
      <c r="C9" s="688"/>
      <c r="D9" s="689"/>
      <c r="E9" s="689"/>
      <c r="F9" s="690"/>
      <c r="G9" s="689"/>
    </row>
    <row r="10" spans="1:11" ht="12.75" customHeight="1">
      <c r="A10" s="685"/>
      <c r="B10" s="685"/>
      <c r="C10" s="688" t="s">
        <v>4419</v>
      </c>
      <c r="D10" s="689"/>
      <c r="E10" s="689"/>
      <c r="F10" s="690"/>
      <c r="G10" s="689"/>
    </row>
    <row r="11" spans="1:11" ht="12.75" customHeight="1">
      <c r="A11" s="686"/>
      <c r="B11" s="687"/>
      <c r="C11" s="689"/>
      <c r="D11" s="689"/>
      <c r="E11" s="689"/>
      <c r="F11" s="690"/>
      <c r="G11" s="689"/>
    </row>
    <row r="12" spans="1:11" s="697" customFormat="1" ht="12.75" customHeight="1">
      <c r="A12" s="691">
        <v>3</v>
      </c>
      <c r="B12" s="692" t="s">
        <v>4420</v>
      </c>
      <c r="C12" s="728" t="s">
        <v>4418</v>
      </c>
      <c r="D12" s="729"/>
      <c r="E12" s="729"/>
      <c r="F12" s="730"/>
      <c r="G12" s="731"/>
    </row>
    <row r="13" spans="1:11" s="697" customFormat="1" ht="129">
      <c r="A13" s="686"/>
      <c r="B13" s="702"/>
      <c r="C13" s="703" t="s">
        <v>4421</v>
      </c>
      <c r="D13" s="689" t="s">
        <v>4042</v>
      </c>
      <c r="E13" s="689">
        <v>1</v>
      </c>
      <c r="F13" s="700"/>
      <c r="G13" s="701">
        <f t="shared" ref="G13:G17" si="0">E13*F13</f>
        <v>0</v>
      </c>
      <c r="I13" s="684"/>
      <c r="K13" s="704"/>
    </row>
    <row r="14" spans="1:11" s="697" customFormat="1" ht="64.8">
      <c r="A14" s="686"/>
      <c r="B14" s="702"/>
      <c r="C14" s="732" t="s">
        <v>4422</v>
      </c>
      <c r="D14" s="729" t="s">
        <v>4042</v>
      </c>
      <c r="E14" s="729">
        <v>1</v>
      </c>
      <c r="F14" s="733"/>
      <c r="G14" s="734">
        <f t="shared" si="0"/>
        <v>0</v>
      </c>
      <c r="J14" s="704"/>
    </row>
    <row r="15" spans="1:11" s="697" customFormat="1" ht="21.6">
      <c r="A15" s="686"/>
      <c r="B15" s="702"/>
      <c r="C15" s="703" t="s">
        <v>4423</v>
      </c>
      <c r="D15" s="689" t="s">
        <v>4042</v>
      </c>
      <c r="E15" s="689">
        <v>1</v>
      </c>
      <c r="F15" s="700"/>
      <c r="G15" s="701">
        <f>E15*F15</f>
        <v>0</v>
      </c>
    </row>
    <row r="16" spans="1:11" s="697" customFormat="1" ht="10.8">
      <c r="A16" s="686"/>
      <c r="B16" s="702"/>
      <c r="C16" s="735" t="s">
        <v>4424</v>
      </c>
      <c r="D16" s="736" t="s">
        <v>4042</v>
      </c>
      <c r="E16" s="736">
        <v>1</v>
      </c>
      <c r="F16" s="737"/>
      <c r="G16" s="734">
        <f t="shared" si="0"/>
        <v>0</v>
      </c>
    </row>
    <row r="17" spans="1:8" s="697" customFormat="1" ht="12.75" customHeight="1">
      <c r="A17" s="686"/>
      <c r="B17" s="702"/>
      <c r="C17" s="735" t="s">
        <v>4425</v>
      </c>
      <c r="D17" s="736" t="s">
        <v>2686</v>
      </c>
      <c r="E17" s="736">
        <v>1</v>
      </c>
      <c r="F17" s="737"/>
      <c r="G17" s="738">
        <f t="shared" si="0"/>
        <v>0</v>
      </c>
    </row>
    <row r="18" spans="1:8" s="697" customFormat="1" ht="12.75" customHeight="1">
      <c r="A18" s="686"/>
      <c r="B18" s="739"/>
      <c r="C18" s="740" t="s">
        <v>4426</v>
      </c>
      <c r="D18" s="715"/>
      <c r="E18" s="715"/>
      <c r="F18" s="716"/>
      <c r="G18" s="741">
        <f>SUM(G13:G17)</f>
        <v>0</v>
      </c>
      <c r="H18" s="742"/>
    </row>
    <row r="19" spans="1:8" s="697" customFormat="1" ht="10.8">
      <c r="A19" s="688"/>
      <c r="B19" s="718"/>
      <c r="C19" s="699"/>
      <c r="D19" s="689"/>
      <c r="E19" s="689"/>
      <c r="F19" s="700"/>
      <c r="G19" s="719"/>
    </row>
    <row r="34" spans="3:6">
      <c r="C34" s="743"/>
    </row>
    <row r="38" spans="3:6">
      <c r="C38" s="744"/>
    </row>
    <row r="39" spans="3:6" ht="12.75" customHeight="1">
      <c r="C39" s="745"/>
      <c r="D39" s="745"/>
      <c r="E39" s="745"/>
      <c r="F39" s="745"/>
    </row>
    <row r="40" spans="3:6">
      <c r="D40" s="745"/>
      <c r="E40" s="745"/>
      <c r="F40" s="745"/>
    </row>
  </sheetData>
  <mergeCells count="8">
    <mergeCell ref="A1:G5"/>
    <mergeCell ref="A6:A8"/>
    <mergeCell ref="B6:B8"/>
    <mergeCell ref="C6:C8"/>
    <mergeCell ref="D6:D8"/>
    <mergeCell ref="E6:E8"/>
    <mergeCell ref="F6:F8"/>
    <mergeCell ref="G6:G8"/>
  </mergeCells>
  <pageMargins left="0.59055118110236227" right="0.39370078740157483" top="1.1811023622047245" bottom="0.59055118110236227" header="0.31496062992125984" footer="0.11811023622047245"/>
  <pageSetup paperSize="9" orientation="portrait" useFirstPageNumber="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F4B5C-A1A0-47FD-AE74-052D6A046A22}">
  <dimension ref="A1:K40"/>
  <sheetViews>
    <sheetView showZeros="0" view="pageLayout" topLeftCell="A7" zoomScaleNormal="115" zoomScaleSheetLayoutView="115" workbookViewId="0">
      <selection activeCell="D142" sqref="D142:D150"/>
    </sheetView>
  </sheetViews>
  <sheetFormatPr defaultColWidth="11.5703125" defaultRowHeight="13.2"/>
  <cols>
    <col min="1" max="1" width="7.28515625" style="721" customWidth="1"/>
    <col min="2" max="2" width="7.5703125" style="722" customWidth="1"/>
    <col min="3" max="3" width="64.28515625" style="684" customWidth="1"/>
    <col min="4" max="5" width="7.28515625" style="724" customWidth="1"/>
    <col min="6" max="6" width="12.85546875" style="725" customWidth="1"/>
    <col min="7" max="7" width="12.85546875" style="684" customWidth="1"/>
    <col min="8" max="8" width="11.5703125" style="684"/>
    <col min="9" max="9" width="14.85546875" style="684" customWidth="1"/>
    <col min="10" max="10" width="14.28515625" style="684" customWidth="1"/>
    <col min="11" max="11" width="15.85546875" style="684" customWidth="1"/>
    <col min="12" max="12" width="14.7109375" style="684" customWidth="1"/>
    <col min="13" max="15" width="11.5703125" style="684"/>
    <col min="16" max="16" width="15.85546875" style="684" customWidth="1"/>
    <col min="17" max="17" width="11.5703125" style="684"/>
    <col min="18" max="18" width="14.5703125" style="684" customWidth="1"/>
    <col min="19" max="256" width="11.5703125" style="684"/>
    <col min="257" max="257" width="7.28515625" style="684" customWidth="1"/>
    <col min="258" max="258" width="7.5703125" style="684" customWidth="1"/>
    <col min="259" max="259" width="64.28515625" style="684" customWidth="1"/>
    <col min="260" max="261" width="7.28515625" style="684" customWidth="1"/>
    <col min="262" max="263" width="12.85546875" style="684" customWidth="1"/>
    <col min="264" max="264" width="11.5703125" style="684"/>
    <col min="265" max="265" width="14.85546875" style="684" customWidth="1"/>
    <col min="266" max="266" width="14.28515625" style="684" customWidth="1"/>
    <col min="267" max="267" width="15.85546875" style="684" customWidth="1"/>
    <col min="268" max="268" width="14.7109375" style="684" customWidth="1"/>
    <col min="269" max="271" width="11.5703125" style="684"/>
    <col min="272" max="272" width="15.85546875" style="684" customWidth="1"/>
    <col min="273" max="273" width="11.5703125" style="684"/>
    <col min="274" max="274" width="14.5703125" style="684" customWidth="1"/>
    <col min="275" max="512" width="11.5703125" style="684"/>
    <col min="513" max="513" width="7.28515625" style="684" customWidth="1"/>
    <col min="514" max="514" width="7.5703125" style="684" customWidth="1"/>
    <col min="515" max="515" width="64.28515625" style="684" customWidth="1"/>
    <col min="516" max="517" width="7.28515625" style="684" customWidth="1"/>
    <col min="518" max="519" width="12.85546875" style="684" customWidth="1"/>
    <col min="520" max="520" width="11.5703125" style="684"/>
    <col min="521" max="521" width="14.85546875" style="684" customWidth="1"/>
    <col min="522" max="522" width="14.28515625" style="684" customWidth="1"/>
    <col min="523" max="523" width="15.85546875" style="684" customWidth="1"/>
    <col min="524" max="524" width="14.7109375" style="684" customWidth="1"/>
    <col min="525" max="527" width="11.5703125" style="684"/>
    <col min="528" max="528" width="15.85546875" style="684" customWidth="1"/>
    <col min="529" max="529" width="11.5703125" style="684"/>
    <col min="530" max="530" width="14.5703125" style="684" customWidth="1"/>
    <col min="531" max="768" width="11.5703125" style="684"/>
    <col min="769" max="769" width="7.28515625" style="684" customWidth="1"/>
    <col min="770" max="770" width="7.5703125" style="684" customWidth="1"/>
    <col min="771" max="771" width="64.28515625" style="684" customWidth="1"/>
    <col min="772" max="773" width="7.28515625" style="684" customWidth="1"/>
    <col min="774" max="775" width="12.85546875" style="684" customWidth="1"/>
    <col min="776" max="776" width="11.5703125" style="684"/>
    <col min="777" max="777" width="14.85546875" style="684" customWidth="1"/>
    <col min="778" max="778" width="14.28515625" style="684" customWidth="1"/>
    <col min="779" max="779" width="15.85546875" style="684" customWidth="1"/>
    <col min="780" max="780" width="14.7109375" style="684" customWidth="1"/>
    <col min="781" max="783" width="11.5703125" style="684"/>
    <col min="784" max="784" width="15.85546875" style="684" customWidth="1"/>
    <col min="785" max="785" width="11.5703125" style="684"/>
    <col min="786" max="786" width="14.5703125" style="684" customWidth="1"/>
    <col min="787" max="1024" width="11.5703125" style="684"/>
    <col min="1025" max="1025" width="7.28515625" style="684" customWidth="1"/>
    <col min="1026" max="1026" width="7.5703125" style="684" customWidth="1"/>
    <col min="1027" max="1027" width="64.28515625" style="684" customWidth="1"/>
    <col min="1028" max="1029" width="7.28515625" style="684" customWidth="1"/>
    <col min="1030" max="1031" width="12.85546875" style="684" customWidth="1"/>
    <col min="1032" max="1032" width="11.5703125" style="684"/>
    <col min="1033" max="1033" width="14.85546875" style="684" customWidth="1"/>
    <col min="1034" max="1034" width="14.28515625" style="684" customWidth="1"/>
    <col min="1035" max="1035" width="15.85546875" style="684" customWidth="1"/>
    <col min="1036" max="1036" width="14.7109375" style="684" customWidth="1"/>
    <col min="1037" max="1039" width="11.5703125" style="684"/>
    <col min="1040" max="1040" width="15.85546875" style="684" customWidth="1"/>
    <col min="1041" max="1041" width="11.5703125" style="684"/>
    <col min="1042" max="1042" width="14.5703125" style="684" customWidth="1"/>
    <col min="1043" max="1280" width="11.5703125" style="684"/>
    <col min="1281" max="1281" width="7.28515625" style="684" customWidth="1"/>
    <col min="1282" max="1282" width="7.5703125" style="684" customWidth="1"/>
    <col min="1283" max="1283" width="64.28515625" style="684" customWidth="1"/>
    <col min="1284" max="1285" width="7.28515625" style="684" customWidth="1"/>
    <col min="1286" max="1287" width="12.85546875" style="684" customWidth="1"/>
    <col min="1288" max="1288" width="11.5703125" style="684"/>
    <col min="1289" max="1289" width="14.85546875" style="684" customWidth="1"/>
    <col min="1290" max="1290" width="14.28515625" style="684" customWidth="1"/>
    <col min="1291" max="1291" width="15.85546875" style="684" customWidth="1"/>
    <col min="1292" max="1292" width="14.7109375" style="684" customWidth="1"/>
    <col min="1293" max="1295" width="11.5703125" style="684"/>
    <col min="1296" max="1296" width="15.85546875" style="684" customWidth="1"/>
    <col min="1297" max="1297" width="11.5703125" style="684"/>
    <col min="1298" max="1298" width="14.5703125" style="684" customWidth="1"/>
    <col min="1299" max="1536" width="11.5703125" style="684"/>
    <col min="1537" max="1537" width="7.28515625" style="684" customWidth="1"/>
    <col min="1538" max="1538" width="7.5703125" style="684" customWidth="1"/>
    <col min="1539" max="1539" width="64.28515625" style="684" customWidth="1"/>
    <col min="1540" max="1541" width="7.28515625" style="684" customWidth="1"/>
    <col min="1542" max="1543" width="12.85546875" style="684" customWidth="1"/>
    <col min="1544" max="1544" width="11.5703125" style="684"/>
    <col min="1545" max="1545" width="14.85546875" style="684" customWidth="1"/>
    <col min="1546" max="1546" width="14.28515625" style="684" customWidth="1"/>
    <col min="1547" max="1547" width="15.85546875" style="684" customWidth="1"/>
    <col min="1548" max="1548" width="14.7109375" style="684" customWidth="1"/>
    <col min="1549" max="1551" width="11.5703125" style="684"/>
    <col min="1552" max="1552" width="15.85546875" style="684" customWidth="1"/>
    <col min="1553" max="1553" width="11.5703125" style="684"/>
    <col min="1554" max="1554" width="14.5703125" style="684" customWidth="1"/>
    <col min="1555" max="1792" width="11.5703125" style="684"/>
    <col min="1793" max="1793" width="7.28515625" style="684" customWidth="1"/>
    <col min="1794" max="1794" width="7.5703125" style="684" customWidth="1"/>
    <col min="1795" max="1795" width="64.28515625" style="684" customWidth="1"/>
    <col min="1796" max="1797" width="7.28515625" style="684" customWidth="1"/>
    <col min="1798" max="1799" width="12.85546875" style="684" customWidth="1"/>
    <col min="1800" max="1800" width="11.5703125" style="684"/>
    <col min="1801" max="1801" width="14.85546875" style="684" customWidth="1"/>
    <col min="1802" max="1802" width="14.28515625" style="684" customWidth="1"/>
    <col min="1803" max="1803" width="15.85546875" style="684" customWidth="1"/>
    <col min="1804" max="1804" width="14.7109375" style="684" customWidth="1"/>
    <col min="1805" max="1807" width="11.5703125" style="684"/>
    <col min="1808" max="1808" width="15.85546875" style="684" customWidth="1"/>
    <col min="1809" max="1809" width="11.5703125" style="684"/>
    <col min="1810" max="1810" width="14.5703125" style="684" customWidth="1"/>
    <col min="1811" max="2048" width="11.5703125" style="684"/>
    <col min="2049" max="2049" width="7.28515625" style="684" customWidth="1"/>
    <col min="2050" max="2050" width="7.5703125" style="684" customWidth="1"/>
    <col min="2051" max="2051" width="64.28515625" style="684" customWidth="1"/>
    <col min="2052" max="2053" width="7.28515625" style="684" customWidth="1"/>
    <col min="2054" max="2055" width="12.85546875" style="684" customWidth="1"/>
    <col min="2056" max="2056" width="11.5703125" style="684"/>
    <col min="2057" max="2057" width="14.85546875" style="684" customWidth="1"/>
    <col min="2058" max="2058" width="14.28515625" style="684" customWidth="1"/>
    <col min="2059" max="2059" width="15.85546875" style="684" customWidth="1"/>
    <col min="2060" max="2060" width="14.7109375" style="684" customWidth="1"/>
    <col min="2061" max="2063" width="11.5703125" style="684"/>
    <col min="2064" max="2064" width="15.85546875" style="684" customWidth="1"/>
    <col min="2065" max="2065" width="11.5703125" style="684"/>
    <col min="2066" max="2066" width="14.5703125" style="684" customWidth="1"/>
    <col min="2067" max="2304" width="11.5703125" style="684"/>
    <col min="2305" max="2305" width="7.28515625" style="684" customWidth="1"/>
    <col min="2306" max="2306" width="7.5703125" style="684" customWidth="1"/>
    <col min="2307" max="2307" width="64.28515625" style="684" customWidth="1"/>
    <col min="2308" max="2309" width="7.28515625" style="684" customWidth="1"/>
    <col min="2310" max="2311" width="12.85546875" style="684" customWidth="1"/>
    <col min="2312" max="2312" width="11.5703125" style="684"/>
    <col min="2313" max="2313" width="14.85546875" style="684" customWidth="1"/>
    <col min="2314" max="2314" width="14.28515625" style="684" customWidth="1"/>
    <col min="2315" max="2315" width="15.85546875" style="684" customWidth="1"/>
    <col min="2316" max="2316" width="14.7109375" style="684" customWidth="1"/>
    <col min="2317" max="2319" width="11.5703125" style="684"/>
    <col min="2320" max="2320" width="15.85546875" style="684" customWidth="1"/>
    <col min="2321" max="2321" width="11.5703125" style="684"/>
    <col min="2322" max="2322" width="14.5703125" style="684" customWidth="1"/>
    <col min="2323" max="2560" width="11.5703125" style="684"/>
    <col min="2561" max="2561" width="7.28515625" style="684" customWidth="1"/>
    <col min="2562" max="2562" width="7.5703125" style="684" customWidth="1"/>
    <col min="2563" max="2563" width="64.28515625" style="684" customWidth="1"/>
    <col min="2564" max="2565" width="7.28515625" style="684" customWidth="1"/>
    <col min="2566" max="2567" width="12.85546875" style="684" customWidth="1"/>
    <col min="2568" max="2568" width="11.5703125" style="684"/>
    <col min="2569" max="2569" width="14.85546875" style="684" customWidth="1"/>
    <col min="2570" max="2570" width="14.28515625" style="684" customWidth="1"/>
    <col min="2571" max="2571" width="15.85546875" style="684" customWidth="1"/>
    <col min="2572" max="2572" width="14.7109375" style="684" customWidth="1"/>
    <col min="2573" max="2575" width="11.5703125" style="684"/>
    <col min="2576" max="2576" width="15.85546875" style="684" customWidth="1"/>
    <col min="2577" max="2577" width="11.5703125" style="684"/>
    <col min="2578" max="2578" width="14.5703125" style="684" customWidth="1"/>
    <col min="2579" max="2816" width="11.5703125" style="684"/>
    <col min="2817" max="2817" width="7.28515625" style="684" customWidth="1"/>
    <col min="2818" max="2818" width="7.5703125" style="684" customWidth="1"/>
    <col min="2819" max="2819" width="64.28515625" style="684" customWidth="1"/>
    <col min="2820" max="2821" width="7.28515625" style="684" customWidth="1"/>
    <col min="2822" max="2823" width="12.85546875" style="684" customWidth="1"/>
    <col min="2824" max="2824" width="11.5703125" style="684"/>
    <col min="2825" max="2825" width="14.85546875" style="684" customWidth="1"/>
    <col min="2826" max="2826" width="14.28515625" style="684" customWidth="1"/>
    <col min="2827" max="2827" width="15.85546875" style="684" customWidth="1"/>
    <col min="2828" max="2828" width="14.7109375" style="684" customWidth="1"/>
    <col min="2829" max="2831" width="11.5703125" style="684"/>
    <col min="2832" max="2832" width="15.85546875" style="684" customWidth="1"/>
    <col min="2833" max="2833" width="11.5703125" style="684"/>
    <col min="2834" max="2834" width="14.5703125" style="684" customWidth="1"/>
    <col min="2835" max="3072" width="11.5703125" style="684"/>
    <col min="3073" max="3073" width="7.28515625" style="684" customWidth="1"/>
    <col min="3074" max="3074" width="7.5703125" style="684" customWidth="1"/>
    <col min="3075" max="3075" width="64.28515625" style="684" customWidth="1"/>
    <col min="3076" max="3077" width="7.28515625" style="684" customWidth="1"/>
    <col min="3078" max="3079" width="12.85546875" style="684" customWidth="1"/>
    <col min="3080" max="3080" width="11.5703125" style="684"/>
    <col min="3081" max="3081" width="14.85546875" style="684" customWidth="1"/>
    <col min="3082" max="3082" width="14.28515625" style="684" customWidth="1"/>
    <col min="3083" max="3083" width="15.85546875" style="684" customWidth="1"/>
    <col min="3084" max="3084" width="14.7109375" style="684" customWidth="1"/>
    <col min="3085" max="3087" width="11.5703125" style="684"/>
    <col min="3088" max="3088" width="15.85546875" style="684" customWidth="1"/>
    <col min="3089" max="3089" width="11.5703125" style="684"/>
    <col min="3090" max="3090" width="14.5703125" style="684" customWidth="1"/>
    <col min="3091" max="3328" width="11.5703125" style="684"/>
    <col min="3329" max="3329" width="7.28515625" style="684" customWidth="1"/>
    <col min="3330" max="3330" width="7.5703125" style="684" customWidth="1"/>
    <col min="3331" max="3331" width="64.28515625" style="684" customWidth="1"/>
    <col min="3332" max="3333" width="7.28515625" style="684" customWidth="1"/>
    <col min="3334" max="3335" width="12.85546875" style="684" customWidth="1"/>
    <col min="3336" max="3336" width="11.5703125" style="684"/>
    <col min="3337" max="3337" width="14.85546875" style="684" customWidth="1"/>
    <col min="3338" max="3338" width="14.28515625" style="684" customWidth="1"/>
    <col min="3339" max="3339" width="15.85546875" style="684" customWidth="1"/>
    <col min="3340" max="3340" width="14.7109375" style="684" customWidth="1"/>
    <col min="3341" max="3343" width="11.5703125" style="684"/>
    <col min="3344" max="3344" width="15.85546875" style="684" customWidth="1"/>
    <col min="3345" max="3345" width="11.5703125" style="684"/>
    <col min="3346" max="3346" width="14.5703125" style="684" customWidth="1"/>
    <col min="3347" max="3584" width="11.5703125" style="684"/>
    <col min="3585" max="3585" width="7.28515625" style="684" customWidth="1"/>
    <col min="3586" max="3586" width="7.5703125" style="684" customWidth="1"/>
    <col min="3587" max="3587" width="64.28515625" style="684" customWidth="1"/>
    <col min="3588" max="3589" width="7.28515625" style="684" customWidth="1"/>
    <col min="3590" max="3591" width="12.85546875" style="684" customWidth="1"/>
    <col min="3592" max="3592" width="11.5703125" style="684"/>
    <col min="3593" max="3593" width="14.85546875" style="684" customWidth="1"/>
    <col min="3594" max="3594" width="14.28515625" style="684" customWidth="1"/>
    <col min="3595" max="3595" width="15.85546875" style="684" customWidth="1"/>
    <col min="3596" max="3596" width="14.7109375" style="684" customWidth="1"/>
    <col min="3597" max="3599" width="11.5703125" style="684"/>
    <col min="3600" max="3600" width="15.85546875" style="684" customWidth="1"/>
    <col min="3601" max="3601" width="11.5703125" style="684"/>
    <col min="3602" max="3602" width="14.5703125" style="684" customWidth="1"/>
    <col min="3603" max="3840" width="11.5703125" style="684"/>
    <col min="3841" max="3841" width="7.28515625" style="684" customWidth="1"/>
    <col min="3842" max="3842" width="7.5703125" style="684" customWidth="1"/>
    <col min="3843" max="3843" width="64.28515625" style="684" customWidth="1"/>
    <col min="3844" max="3845" width="7.28515625" style="684" customWidth="1"/>
    <col min="3846" max="3847" width="12.85546875" style="684" customWidth="1"/>
    <col min="3848" max="3848" width="11.5703125" style="684"/>
    <col min="3849" max="3849" width="14.85546875" style="684" customWidth="1"/>
    <col min="3850" max="3850" width="14.28515625" style="684" customWidth="1"/>
    <col min="3851" max="3851" width="15.85546875" style="684" customWidth="1"/>
    <col min="3852" max="3852" width="14.7109375" style="684" customWidth="1"/>
    <col min="3853" max="3855" width="11.5703125" style="684"/>
    <col min="3856" max="3856" width="15.85546875" style="684" customWidth="1"/>
    <col min="3857" max="3857" width="11.5703125" style="684"/>
    <col min="3858" max="3858" width="14.5703125" style="684" customWidth="1"/>
    <col min="3859" max="4096" width="11.5703125" style="684"/>
    <col min="4097" max="4097" width="7.28515625" style="684" customWidth="1"/>
    <col min="4098" max="4098" width="7.5703125" style="684" customWidth="1"/>
    <col min="4099" max="4099" width="64.28515625" style="684" customWidth="1"/>
    <col min="4100" max="4101" width="7.28515625" style="684" customWidth="1"/>
    <col min="4102" max="4103" width="12.85546875" style="684" customWidth="1"/>
    <col min="4104" max="4104" width="11.5703125" style="684"/>
    <col min="4105" max="4105" width="14.85546875" style="684" customWidth="1"/>
    <col min="4106" max="4106" width="14.28515625" style="684" customWidth="1"/>
    <col min="4107" max="4107" width="15.85546875" style="684" customWidth="1"/>
    <col min="4108" max="4108" width="14.7109375" style="684" customWidth="1"/>
    <col min="4109" max="4111" width="11.5703125" style="684"/>
    <col min="4112" max="4112" width="15.85546875" style="684" customWidth="1"/>
    <col min="4113" max="4113" width="11.5703125" style="684"/>
    <col min="4114" max="4114" width="14.5703125" style="684" customWidth="1"/>
    <col min="4115" max="4352" width="11.5703125" style="684"/>
    <col min="4353" max="4353" width="7.28515625" style="684" customWidth="1"/>
    <col min="4354" max="4354" width="7.5703125" style="684" customWidth="1"/>
    <col min="4355" max="4355" width="64.28515625" style="684" customWidth="1"/>
    <col min="4356" max="4357" width="7.28515625" style="684" customWidth="1"/>
    <col min="4358" max="4359" width="12.85546875" style="684" customWidth="1"/>
    <col min="4360" max="4360" width="11.5703125" style="684"/>
    <col min="4361" max="4361" width="14.85546875" style="684" customWidth="1"/>
    <col min="4362" max="4362" width="14.28515625" style="684" customWidth="1"/>
    <col min="4363" max="4363" width="15.85546875" style="684" customWidth="1"/>
    <col min="4364" max="4364" width="14.7109375" style="684" customWidth="1"/>
    <col min="4365" max="4367" width="11.5703125" style="684"/>
    <col min="4368" max="4368" width="15.85546875" style="684" customWidth="1"/>
    <col min="4369" max="4369" width="11.5703125" style="684"/>
    <col min="4370" max="4370" width="14.5703125" style="684" customWidth="1"/>
    <col min="4371" max="4608" width="11.5703125" style="684"/>
    <col min="4609" max="4609" width="7.28515625" style="684" customWidth="1"/>
    <col min="4610" max="4610" width="7.5703125" style="684" customWidth="1"/>
    <col min="4611" max="4611" width="64.28515625" style="684" customWidth="1"/>
    <col min="4612" max="4613" width="7.28515625" style="684" customWidth="1"/>
    <col min="4614" max="4615" width="12.85546875" style="684" customWidth="1"/>
    <col min="4616" max="4616" width="11.5703125" style="684"/>
    <col min="4617" max="4617" width="14.85546875" style="684" customWidth="1"/>
    <col min="4618" max="4618" width="14.28515625" style="684" customWidth="1"/>
    <col min="4619" max="4619" width="15.85546875" style="684" customWidth="1"/>
    <col min="4620" max="4620" width="14.7109375" style="684" customWidth="1"/>
    <col min="4621" max="4623" width="11.5703125" style="684"/>
    <col min="4624" max="4624" width="15.85546875" style="684" customWidth="1"/>
    <col min="4625" max="4625" width="11.5703125" style="684"/>
    <col min="4626" max="4626" width="14.5703125" style="684" customWidth="1"/>
    <col min="4627" max="4864" width="11.5703125" style="684"/>
    <col min="4865" max="4865" width="7.28515625" style="684" customWidth="1"/>
    <col min="4866" max="4866" width="7.5703125" style="684" customWidth="1"/>
    <col min="4867" max="4867" width="64.28515625" style="684" customWidth="1"/>
    <col min="4868" max="4869" width="7.28515625" style="684" customWidth="1"/>
    <col min="4870" max="4871" width="12.85546875" style="684" customWidth="1"/>
    <col min="4872" max="4872" width="11.5703125" style="684"/>
    <col min="4873" max="4873" width="14.85546875" style="684" customWidth="1"/>
    <col min="4874" max="4874" width="14.28515625" style="684" customWidth="1"/>
    <col min="4875" max="4875" width="15.85546875" style="684" customWidth="1"/>
    <col min="4876" max="4876" width="14.7109375" style="684" customWidth="1"/>
    <col min="4877" max="4879" width="11.5703125" style="684"/>
    <col min="4880" max="4880" width="15.85546875" style="684" customWidth="1"/>
    <col min="4881" max="4881" width="11.5703125" style="684"/>
    <col min="4882" max="4882" width="14.5703125" style="684" customWidth="1"/>
    <col min="4883" max="5120" width="11.5703125" style="684"/>
    <col min="5121" max="5121" width="7.28515625" style="684" customWidth="1"/>
    <col min="5122" max="5122" width="7.5703125" style="684" customWidth="1"/>
    <col min="5123" max="5123" width="64.28515625" style="684" customWidth="1"/>
    <col min="5124" max="5125" width="7.28515625" style="684" customWidth="1"/>
    <col min="5126" max="5127" width="12.85546875" style="684" customWidth="1"/>
    <col min="5128" max="5128" width="11.5703125" style="684"/>
    <col min="5129" max="5129" width="14.85546875" style="684" customWidth="1"/>
    <col min="5130" max="5130" width="14.28515625" style="684" customWidth="1"/>
    <col min="5131" max="5131" width="15.85546875" style="684" customWidth="1"/>
    <col min="5132" max="5132" width="14.7109375" style="684" customWidth="1"/>
    <col min="5133" max="5135" width="11.5703125" style="684"/>
    <col min="5136" max="5136" width="15.85546875" style="684" customWidth="1"/>
    <col min="5137" max="5137" width="11.5703125" style="684"/>
    <col min="5138" max="5138" width="14.5703125" style="684" customWidth="1"/>
    <col min="5139" max="5376" width="11.5703125" style="684"/>
    <col min="5377" max="5377" width="7.28515625" style="684" customWidth="1"/>
    <col min="5378" max="5378" width="7.5703125" style="684" customWidth="1"/>
    <col min="5379" max="5379" width="64.28515625" style="684" customWidth="1"/>
    <col min="5380" max="5381" width="7.28515625" style="684" customWidth="1"/>
    <col min="5382" max="5383" width="12.85546875" style="684" customWidth="1"/>
    <col min="5384" max="5384" width="11.5703125" style="684"/>
    <col min="5385" max="5385" width="14.85546875" style="684" customWidth="1"/>
    <col min="5386" max="5386" width="14.28515625" style="684" customWidth="1"/>
    <col min="5387" max="5387" width="15.85546875" style="684" customWidth="1"/>
    <col min="5388" max="5388" width="14.7109375" style="684" customWidth="1"/>
    <col min="5389" max="5391" width="11.5703125" style="684"/>
    <col min="5392" max="5392" width="15.85546875" style="684" customWidth="1"/>
    <col min="5393" max="5393" width="11.5703125" style="684"/>
    <col min="5394" max="5394" width="14.5703125" style="684" customWidth="1"/>
    <col min="5395" max="5632" width="11.5703125" style="684"/>
    <col min="5633" max="5633" width="7.28515625" style="684" customWidth="1"/>
    <col min="5634" max="5634" width="7.5703125" style="684" customWidth="1"/>
    <col min="5635" max="5635" width="64.28515625" style="684" customWidth="1"/>
    <col min="5636" max="5637" width="7.28515625" style="684" customWidth="1"/>
    <col min="5638" max="5639" width="12.85546875" style="684" customWidth="1"/>
    <col min="5640" max="5640" width="11.5703125" style="684"/>
    <col min="5641" max="5641" width="14.85546875" style="684" customWidth="1"/>
    <col min="5642" max="5642" width="14.28515625" style="684" customWidth="1"/>
    <col min="5643" max="5643" width="15.85546875" style="684" customWidth="1"/>
    <col min="5644" max="5644" width="14.7109375" style="684" customWidth="1"/>
    <col min="5645" max="5647" width="11.5703125" style="684"/>
    <col min="5648" max="5648" width="15.85546875" style="684" customWidth="1"/>
    <col min="5649" max="5649" width="11.5703125" style="684"/>
    <col min="5650" max="5650" width="14.5703125" style="684" customWidth="1"/>
    <col min="5651" max="5888" width="11.5703125" style="684"/>
    <col min="5889" max="5889" width="7.28515625" style="684" customWidth="1"/>
    <col min="5890" max="5890" width="7.5703125" style="684" customWidth="1"/>
    <col min="5891" max="5891" width="64.28515625" style="684" customWidth="1"/>
    <col min="5892" max="5893" width="7.28515625" style="684" customWidth="1"/>
    <col min="5894" max="5895" width="12.85546875" style="684" customWidth="1"/>
    <col min="5896" max="5896" width="11.5703125" style="684"/>
    <col min="5897" max="5897" width="14.85546875" style="684" customWidth="1"/>
    <col min="5898" max="5898" width="14.28515625" style="684" customWidth="1"/>
    <col min="5899" max="5899" width="15.85546875" style="684" customWidth="1"/>
    <col min="5900" max="5900" width="14.7109375" style="684" customWidth="1"/>
    <col min="5901" max="5903" width="11.5703125" style="684"/>
    <col min="5904" max="5904" width="15.85546875" style="684" customWidth="1"/>
    <col min="5905" max="5905" width="11.5703125" style="684"/>
    <col min="5906" max="5906" width="14.5703125" style="684" customWidth="1"/>
    <col min="5907" max="6144" width="11.5703125" style="684"/>
    <col min="6145" max="6145" width="7.28515625" style="684" customWidth="1"/>
    <col min="6146" max="6146" width="7.5703125" style="684" customWidth="1"/>
    <col min="6147" max="6147" width="64.28515625" style="684" customWidth="1"/>
    <col min="6148" max="6149" width="7.28515625" style="684" customWidth="1"/>
    <col min="6150" max="6151" width="12.85546875" style="684" customWidth="1"/>
    <col min="6152" max="6152" width="11.5703125" style="684"/>
    <col min="6153" max="6153" width="14.85546875" style="684" customWidth="1"/>
    <col min="6154" max="6154" width="14.28515625" style="684" customWidth="1"/>
    <col min="6155" max="6155" width="15.85546875" style="684" customWidth="1"/>
    <col min="6156" max="6156" width="14.7109375" style="684" customWidth="1"/>
    <col min="6157" max="6159" width="11.5703125" style="684"/>
    <col min="6160" max="6160" width="15.85546875" style="684" customWidth="1"/>
    <col min="6161" max="6161" width="11.5703125" style="684"/>
    <col min="6162" max="6162" width="14.5703125" style="684" customWidth="1"/>
    <col min="6163" max="6400" width="11.5703125" style="684"/>
    <col min="6401" max="6401" width="7.28515625" style="684" customWidth="1"/>
    <col min="6402" max="6402" width="7.5703125" style="684" customWidth="1"/>
    <col min="6403" max="6403" width="64.28515625" style="684" customWidth="1"/>
    <col min="6404" max="6405" width="7.28515625" style="684" customWidth="1"/>
    <col min="6406" max="6407" width="12.85546875" style="684" customWidth="1"/>
    <col min="6408" max="6408" width="11.5703125" style="684"/>
    <col min="6409" max="6409" width="14.85546875" style="684" customWidth="1"/>
    <col min="6410" max="6410" width="14.28515625" style="684" customWidth="1"/>
    <col min="6411" max="6411" width="15.85546875" style="684" customWidth="1"/>
    <col min="6412" max="6412" width="14.7109375" style="684" customWidth="1"/>
    <col min="6413" max="6415" width="11.5703125" style="684"/>
    <col min="6416" max="6416" width="15.85546875" style="684" customWidth="1"/>
    <col min="6417" max="6417" width="11.5703125" style="684"/>
    <col min="6418" max="6418" width="14.5703125" style="684" customWidth="1"/>
    <col min="6419" max="6656" width="11.5703125" style="684"/>
    <col min="6657" max="6657" width="7.28515625" style="684" customWidth="1"/>
    <col min="6658" max="6658" width="7.5703125" style="684" customWidth="1"/>
    <col min="6659" max="6659" width="64.28515625" style="684" customWidth="1"/>
    <col min="6660" max="6661" width="7.28515625" style="684" customWidth="1"/>
    <col min="6662" max="6663" width="12.85546875" style="684" customWidth="1"/>
    <col min="6664" max="6664" width="11.5703125" style="684"/>
    <col min="6665" max="6665" width="14.85546875" style="684" customWidth="1"/>
    <col min="6666" max="6666" width="14.28515625" style="684" customWidth="1"/>
    <col min="6667" max="6667" width="15.85546875" style="684" customWidth="1"/>
    <col min="6668" max="6668" width="14.7109375" style="684" customWidth="1"/>
    <col min="6669" max="6671" width="11.5703125" style="684"/>
    <col min="6672" max="6672" width="15.85546875" style="684" customWidth="1"/>
    <col min="6673" max="6673" width="11.5703125" style="684"/>
    <col min="6674" max="6674" width="14.5703125" style="684" customWidth="1"/>
    <col min="6675" max="6912" width="11.5703125" style="684"/>
    <col min="6913" max="6913" width="7.28515625" style="684" customWidth="1"/>
    <col min="6914" max="6914" width="7.5703125" style="684" customWidth="1"/>
    <col min="6915" max="6915" width="64.28515625" style="684" customWidth="1"/>
    <col min="6916" max="6917" width="7.28515625" style="684" customWidth="1"/>
    <col min="6918" max="6919" width="12.85546875" style="684" customWidth="1"/>
    <col min="6920" max="6920" width="11.5703125" style="684"/>
    <col min="6921" max="6921" width="14.85546875" style="684" customWidth="1"/>
    <col min="6922" max="6922" width="14.28515625" style="684" customWidth="1"/>
    <col min="6923" max="6923" width="15.85546875" style="684" customWidth="1"/>
    <col min="6924" max="6924" width="14.7109375" style="684" customWidth="1"/>
    <col min="6925" max="6927" width="11.5703125" style="684"/>
    <col min="6928" max="6928" width="15.85546875" style="684" customWidth="1"/>
    <col min="6929" max="6929" width="11.5703125" style="684"/>
    <col min="6930" max="6930" width="14.5703125" style="684" customWidth="1"/>
    <col min="6931" max="7168" width="11.5703125" style="684"/>
    <col min="7169" max="7169" width="7.28515625" style="684" customWidth="1"/>
    <col min="7170" max="7170" width="7.5703125" style="684" customWidth="1"/>
    <col min="7171" max="7171" width="64.28515625" style="684" customWidth="1"/>
    <col min="7172" max="7173" width="7.28515625" style="684" customWidth="1"/>
    <col min="7174" max="7175" width="12.85546875" style="684" customWidth="1"/>
    <col min="7176" max="7176" width="11.5703125" style="684"/>
    <col min="7177" max="7177" width="14.85546875" style="684" customWidth="1"/>
    <col min="7178" max="7178" width="14.28515625" style="684" customWidth="1"/>
    <col min="7179" max="7179" width="15.85546875" style="684" customWidth="1"/>
    <col min="7180" max="7180" width="14.7109375" style="684" customWidth="1"/>
    <col min="7181" max="7183" width="11.5703125" style="684"/>
    <col min="7184" max="7184" width="15.85546875" style="684" customWidth="1"/>
    <col min="7185" max="7185" width="11.5703125" style="684"/>
    <col min="7186" max="7186" width="14.5703125" style="684" customWidth="1"/>
    <col min="7187" max="7424" width="11.5703125" style="684"/>
    <col min="7425" max="7425" width="7.28515625" style="684" customWidth="1"/>
    <col min="7426" max="7426" width="7.5703125" style="684" customWidth="1"/>
    <col min="7427" max="7427" width="64.28515625" style="684" customWidth="1"/>
    <col min="7428" max="7429" width="7.28515625" style="684" customWidth="1"/>
    <col min="7430" max="7431" width="12.85546875" style="684" customWidth="1"/>
    <col min="7432" max="7432" width="11.5703125" style="684"/>
    <col min="7433" max="7433" width="14.85546875" style="684" customWidth="1"/>
    <col min="7434" max="7434" width="14.28515625" style="684" customWidth="1"/>
    <col min="7435" max="7435" width="15.85546875" style="684" customWidth="1"/>
    <col min="7436" max="7436" width="14.7109375" style="684" customWidth="1"/>
    <col min="7437" max="7439" width="11.5703125" style="684"/>
    <col min="7440" max="7440" width="15.85546875" style="684" customWidth="1"/>
    <col min="7441" max="7441" width="11.5703125" style="684"/>
    <col min="7442" max="7442" width="14.5703125" style="684" customWidth="1"/>
    <col min="7443" max="7680" width="11.5703125" style="684"/>
    <col min="7681" max="7681" width="7.28515625" style="684" customWidth="1"/>
    <col min="7682" max="7682" width="7.5703125" style="684" customWidth="1"/>
    <col min="7683" max="7683" width="64.28515625" style="684" customWidth="1"/>
    <col min="7684" max="7685" width="7.28515625" style="684" customWidth="1"/>
    <col min="7686" max="7687" width="12.85546875" style="684" customWidth="1"/>
    <col min="7688" max="7688" width="11.5703125" style="684"/>
    <col min="7689" max="7689" width="14.85546875" style="684" customWidth="1"/>
    <col min="7690" max="7690" width="14.28515625" style="684" customWidth="1"/>
    <col min="7691" max="7691" width="15.85546875" style="684" customWidth="1"/>
    <col min="7692" max="7692" width="14.7109375" style="684" customWidth="1"/>
    <col min="7693" max="7695" width="11.5703125" style="684"/>
    <col min="7696" max="7696" width="15.85546875" style="684" customWidth="1"/>
    <col min="7697" max="7697" width="11.5703125" style="684"/>
    <col min="7698" max="7698" width="14.5703125" style="684" customWidth="1"/>
    <col min="7699" max="7936" width="11.5703125" style="684"/>
    <col min="7937" max="7937" width="7.28515625" style="684" customWidth="1"/>
    <col min="7938" max="7938" width="7.5703125" style="684" customWidth="1"/>
    <col min="7939" max="7939" width="64.28515625" style="684" customWidth="1"/>
    <col min="7940" max="7941" width="7.28515625" style="684" customWidth="1"/>
    <col min="7942" max="7943" width="12.85546875" style="684" customWidth="1"/>
    <col min="7944" max="7944" width="11.5703125" style="684"/>
    <col min="7945" max="7945" width="14.85546875" style="684" customWidth="1"/>
    <col min="7946" max="7946" width="14.28515625" style="684" customWidth="1"/>
    <col min="7947" max="7947" width="15.85546875" style="684" customWidth="1"/>
    <col min="7948" max="7948" width="14.7109375" style="684" customWidth="1"/>
    <col min="7949" max="7951" width="11.5703125" style="684"/>
    <col min="7952" max="7952" width="15.85546875" style="684" customWidth="1"/>
    <col min="7953" max="7953" width="11.5703125" style="684"/>
    <col min="7954" max="7954" width="14.5703125" style="684" customWidth="1"/>
    <col min="7955" max="8192" width="11.5703125" style="684"/>
    <col min="8193" max="8193" width="7.28515625" style="684" customWidth="1"/>
    <col min="8194" max="8194" width="7.5703125" style="684" customWidth="1"/>
    <col min="8195" max="8195" width="64.28515625" style="684" customWidth="1"/>
    <col min="8196" max="8197" width="7.28515625" style="684" customWidth="1"/>
    <col min="8198" max="8199" width="12.85546875" style="684" customWidth="1"/>
    <col min="8200" max="8200" width="11.5703125" style="684"/>
    <col min="8201" max="8201" width="14.85546875" style="684" customWidth="1"/>
    <col min="8202" max="8202" width="14.28515625" style="684" customWidth="1"/>
    <col min="8203" max="8203" width="15.85546875" style="684" customWidth="1"/>
    <col min="8204" max="8204" width="14.7109375" style="684" customWidth="1"/>
    <col min="8205" max="8207" width="11.5703125" style="684"/>
    <col min="8208" max="8208" width="15.85546875" style="684" customWidth="1"/>
    <col min="8209" max="8209" width="11.5703125" style="684"/>
    <col min="8210" max="8210" width="14.5703125" style="684" customWidth="1"/>
    <col min="8211" max="8448" width="11.5703125" style="684"/>
    <col min="8449" max="8449" width="7.28515625" style="684" customWidth="1"/>
    <col min="8450" max="8450" width="7.5703125" style="684" customWidth="1"/>
    <col min="8451" max="8451" width="64.28515625" style="684" customWidth="1"/>
    <col min="8452" max="8453" width="7.28515625" style="684" customWidth="1"/>
    <col min="8454" max="8455" width="12.85546875" style="684" customWidth="1"/>
    <col min="8456" max="8456" width="11.5703125" style="684"/>
    <col min="8457" max="8457" width="14.85546875" style="684" customWidth="1"/>
    <col min="8458" max="8458" width="14.28515625" style="684" customWidth="1"/>
    <col min="8459" max="8459" width="15.85546875" style="684" customWidth="1"/>
    <col min="8460" max="8460" width="14.7109375" style="684" customWidth="1"/>
    <col min="8461" max="8463" width="11.5703125" style="684"/>
    <col min="8464" max="8464" width="15.85546875" style="684" customWidth="1"/>
    <col min="8465" max="8465" width="11.5703125" style="684"/>
    <col min="8466" max="8466" width="14.5703125" style="684" customWidth="1"/>
    <col min="8467" max="8704" width="11.5703125" style="684"/>
    <col min="8705" max="8705" width="7.28515625" style="684" customWidth="1"/>
    <col min="8706" max="8706" width="7.5703125" style="684" customWidth="1"/>
    <col min="8707" max="8707" width="64.28515625" style="684" customWidth="1"/>
    <col min="8708" max="8709" width="7.28515625" style="684" customWidth="1"/>
    <col min="8710" max="8711" width="12.85546875" style="684" customWidth="1"/>
    <col min="8712" max="8712" width="11.5703125" style="684"/>
    <col min="8713" max="8713" width="14.85546875" style="684" customWidth="1"/>
    <col min="8714" max="8714" width="14.28515625" style="684" customWidth="1"/>
    <col min="8715" max="8715" width="15.85546875" style="684" customWidth="1"/>
    <col min="8716" max="8716" width="14.7109375" style="684" customWidth="1"/>
    <col min="8717" max="8719" width="11.5703125" style="684"/>
    <col min="8720" max="8720" width="15.85546875" style="684" customWidth="1"/>
    <col min="8721" max="8721" width="11.5703125" style="684"/>
    <col min="8722" max="8722" width="14.5703125" style="684" customWidth="1"/>
    <col min="8723" max="8960" width="11.5703125" style="684"/>
    <col min="8961" max="8961" width="7.28515625" style="684" customWidth="1"/>
    <col min="8962" max="8962" width="7.5703125" style="684" customWidth="1"/>
    <col min="8963" max="8963" width="64.28515625" style="684" customWidth="1"/>
    <col min="8964" max="8965" width="7.28515625" style="684" customWidth="1"/>
    <col min="8966" max="8967" width="12.85546875" style="684" customWidth="1"/>
    <col min="8968" max="8968" width="11.5703125" style="684"/>
    <col min="8969" max="8969" width="14.85546875" style="684" customWidth="1"/>
    <col min="8970" max="8970" width="14.28515625" style="684" customWidth="1"/>
    <col min="8971" max="8971" width="15.85546875" style="684" customWidth="1"/>
    <col min="8972" max="8972" width="14.7109375" style="684" customWidth="1"/>
    <col min="8973" max="8975" width="11.5703125" style="684"/>
    <col min="8976" max="8976" width="15.85546875" style="684" customWidth="1"/>
    <col min="8977" max="8977" width="11.5703125" style="684"/>
    <col min="8978" max="8978" width="14.5703125" style="684" customWidth="1"/>
    <col min="8979" max="9216" width="11.5703125" style="684"/>
    <col min="9217" max="9217" width="7.28515625" style="684" customWidth="1"/>
    <col min="9218" max="9218" width="7.5703125" style="684" customWidth="1"/>
    <col min="9219" max="9219" width="64.28515625" style="684" customWidth="1"/>
    <col min="9220" max="9221" width="7.28515625" style="684" customWidth="1"/>
    <col min="9222" max="9223" width="12.85546875" style="684" customWidth="1"/>
    <col min="9224" max="9224" width="11.5703125" style="684"/>
    <col min="9225" max="9225" width="14.85546875" style="684" customWidth="1"/>
    <col min="9226" max="9226" width="14.28515625" style="684" customWidth="1"/>
    <col min="9227" max="9227" width="15.85546875" style="684" customWidth="1"/>
    <col min="9228" max="9228" width="14.7109375" style="684" customWidth="1"/>
    <col min="9229" max="9231" width="11.5703125" style="684"/>
    <col min="9232" max="9232" width="15.85546875" style="684" customWidth="1"/>
    <col min="9233" max="9233" width="11.5703125" style="684"/>
    <col min="9234" max="9234" width="14.5703125" style="684" customWidth="1"/>
    <col min="9235" max="9472" width="11.5703125" style="684"/>
    <col min="9473" max="9473" width="7.28515625" style="684" customWidth="1"/>
    <col min="9474" max="9474" width="7.5703125" style="684" customWidth="1"/>
    <col min="9475" max="9475" width="64.28515625" style="684" customWidth="1"/>
    <col min="9476" max="9477" width="7.28515625" style="684" customWidth="1"/>
    <col min="9478" max="9479" width="12.85546875" style="684" customWidth="1"/>
    <col min="9480" max="9480" width="11.5703125" style="684"/>
    <col min="9481" max="9481" width="14.85546875" style="684" customWidth="1"/>
    <col min="9482" max="9482" width="14.28515625" style="684" customWidth="1"/>
    <col min="9483" max="9483" width="15.85546875" style="684" customWidth="1"/>
    <col min="9484" max="9484" width="14.7109375" style="684" customWidth="1"/>
    <col min="9485" max="9487" width="11.5703125" style="684"/>
    <col min="9488" max="9488" width="15.85546875" style="684" customWidth="1"/>
    <col min="9489" max="9489" width="11.5703125" style="684"/>
    <col min="9490" max="9490" width="14.5703125" style="684" customWidth="1"/>
    <col min="9491" max="9728" width="11.5703125" style="684"/>
    <col min="9729" max="9729" width="7.28515625" style="684" customWidth="1"/>
    <col min="9730" max="9730" width="7.5703125" style="684" customWidth="1"/>
    <col min="9731" max="9731" width="64.28515625" style="684" customWidth="1"/>
    <col min="9732" max="9733" width="7.28515625" style="684" customWidth="1"/>
    <col min="9734" max="9735" width="12.85546875" style="684" customWidth="1"/>
    <col min="9736" max="9736" width="11.5703125" style="684"/>
    <col min="9737" max="9737" width="14.85546875" style="684" customWidth="1"/>
    <col min="9738" max="9738" width="14.28515625" style="684" customWidth="1"/>
    <col min="9739" max="9739" width="15.85546875" style="684" customWidth="1"/>
    <col min="9740" max="9740" width="14.7109375" style="684" customWidth="1"/>
    <col min="9741" max="9743" width="11.5703125" style="684"/>
    <col min="9744" max="9744" width="15.85546875" style="684" customWidth="1"/>
    <col min="9745" max="9745" width="11.5703125" style="684"/>
    <col min="9746" max="9746" width="14.5703125" style="684" customWidth="1"/>
    <col min="9747" max="9984" width="11.5703125" style="684"/>
    <col min="9985" max="9985" width="7.28515625" style="684" customWidth="1"/>
    <col min="9986" max="9986" width="7.5703125" style="684" customWidth="1"/>
    <col min="9987" max="9987" width="64.28515625" style="684" customWidth="1"/>
    <col min="9988" max="9989" width="7.28515625" style="684" customWidth="1"/>
    <col min="9990" max="9991" width="12.85546875" style="684" customWidth="1"/>
    <col min="9992" max="9992" width="11.5703125" style="684"/>
    <col min="9993" max="9993" width="14.85546875" style="684" customWidth="1"/>
    <col min="9994" max="9994" width="14.28515625" style="684" customWidth="1"/>
    <col min="9995" max="9995" width="15.85546875" style="684" customWidth="1"/>
    <col min="9996" max="9996" width="14.7109375" style="684" customWidth="1"/>
    <col min="9997" max="9999" width="11.5703125" style="684"/>
    <col min="10000" max="10000" width="15.85546875" style="684" customWidth="1"/>
    <col min="10001" max="10001" width="11.5703125" style="684"/>
    <col min="10002" max="10002" width="14.5703125" style="684" customWidth="1"/>
    <col min="10003" max="10240" width="11.5703125" style="684"/>
    <col min="10241" max="10241" width="7.28515625" style="684" customWidth="1"/>
    <col min="10242" max="10242" width="7.5703125" style="684" customWidth="1"/>
    <col min="10243" max="10243" width="64.28515625" style="684" customWidth="1"/>
    <col min="10244" max="10245" width="7.28515625" style="684" customWidth="1"/>
    <col min="10246" max="10247" width="12.85546875" style="684" customWidth="1"/>
    <col min="10248" max="10248" width="11.5703125" style="684"/>
    <col min="10249" max="10249" width="14.85546875" style="684" customWidth="1"/>
    <col min="10250" max="10250" width="14.28515625" style="684" customWidth="1"/>
    <col min="10251" max="10251" width="15.85546875" style="684" customWidth="1"/>
    <col min="10252" max="10252" width="14.7109375" style="684" customWidth="1"/>
    <col min="10253" max="10255" width="11.5703125" style="684"/>
    <col min="10256" max="10256" width="15.85546875" style="684" customWidth="1"/>
    <col min="10257" max="10257" width="11.5703125" style="684"/>
    <col min="10258" max="10258" width="14.5703125" style="684" customWidth="1"/>
    <col min="10259" max="10496" width="11.5703125" style="684"/>
    <col min="10497" max="10497" width="7.28515625" style="684" customWidth="1"/>
    <col min="10498" max="10498" width="7.5703125" style="684" customWidth="1"/>
    <col min="10499" max="10499" width="64.28515625" style="684" customWidth="1"/>
    <col min="10500" max="10501" width="7.28515625" style="684" customWidth="1"/>
    <col min="10502" max="10503" width="12.85546875" style="684" customWidth="1"/>
    <col min="10504" max="10504" width="11.5703125" style="684"/>
    <col min="10505" max="10505" width="14.85546875" style="684" customWidth="1"/>
    <col min="10506" max="10506" width="14.28515625" style="684" customWidth="1"/>
    <col min="10507" max="10507" width="15.85546875" style="684" customWidth="1"/>
    <col min="10508" max="10508" width="14.7109375" style="684" customWidth="1"/>
    <col min="10509" max="10511" width="11.5703125" style="684"/>
    <col min="10512" max="10512" width="15.85546875" style="684" customWidth="1"/>
    <col min="10513" max="10513" width="11.5703125" style="684"/>
    <col min="10514" max="10514" width="14.5703125" style="684" customWidth="1"/>
    <col min="10515" max="10752" width="11.5703125" style="684"/>
    <col min="10753" max="10753" width="7.28515625" style="684" customWidth="1"/>
    <col min="10754" max="10754" width="7.5703125" style="684" customWidth="1"/>
    <col min="10755" max="10755" width="64.28515625" style="684" customWidth="1"/>
    <col min="10756" max="10757" width="7.28515625" style="684" customWidth="1"/>
    <col min="10758" max="10759" width="12.85546875" style="684" customWidth="1"/>
    <col min="10760" max="10760" width="11.5703125" style="684"/>
    <col min="10761" max="10761" width="14.85546875" style="684" customWidth="1"/>
    <col min="10762" max="10762" width="14.28515625" style="684" customWidth="1"/>
    <col min="10763" max="10763" width="15.85546875" style="684" customWidth="1"/>
    <col min="10764" max="10764" width="14.7109375" style="684" customWidth="1"/>
    <col min="10765" max="10767" width="11.5703125" style="684"/>
    <col min="10768" max="10768" width="15.85546875" style="684" customWidth="1"/>
    <col min="10769" max="10769" width="11.5703125" style="684"/>
    <col min="10770" max="10770" width="14.5703125" style="684" customWidth="1"/>
    <col min="10771" max="11008" width="11.5703125" style="684"/>
    <col min="11009" max="11009" width="7.28515625" style="684" customWidth="1"/>
    <col min="11010" max="11010" width="7.5703125" style="684" customWidth="1"/>
    <col min="11011" max="11011" width="64.28515625" style="684" customWidth="1"/>
    <col min="11012" max="11013" width="7.28515625" style="684" customWidth="1"/>
    <col min="11014" max="11015" width="12.85546875" style="684" customWidth="1"/>
    <col min="11016" max="11016" width="11.5703125" style="684"/>
    <col min="11017" max="11017" width="14.85546875" style="684" customWidth="1"/>
    <col min="11018" max="11018" width="14.28515625" style="684" customWidth="1"/>
    <col min="11019" max="11019" width="15.85546875" style="684" customWidth="1"/>
    <col min="11020" max="11020" width="14.7109375" style="684" customWidth="1"/>
    <col min="11021" max="11023" width="11.5703125" style="684"/>
    <col min="11024" max="11024" width="15.85546875" style="684" customWidth="1"/>
    <col min="11025" max="11025" width="11.5703125" style="684"/>
    <col min="11026" max="11026" width="14.5703125" style="684" customWidth="1"/>
    <col min="11027" max="11264" width="11.5703125" style="684"/>
    <col min="11265" max="11265" width="7.28515625" style="684" customWidth="1"/>
    <col min="11266" max="11266" width="7.5703125" style="684" customWidth="1"/>
    <col min="11267" max="11267" width="64.28515625" style="684" customWidth="1"/>
    <col min="11268" max="11269" width="7.28515625" style="684" customWidth="1"/>
    <col min="11270" max="11271" width="12.85546875" style="684" customWidth="1"/>
    <col min="11272" max="11272" width="11.5703125" style="684"/>
    <col min="11273" max="11273" width="14.85546875" style="684" customWidth="1"/>
    <col min="11274" max="11274" width="14.28515625" style="684" customWidth="1"/>
    <col min="11275" max="11275" width="15.85546875" style="684" customWidth="1"/>
    <col min="11276" max="11276" width="14.7109375" style="684" customWidth="1"/>
    <col min="11277" max="11279" width="11.5703125" style="684"/>
    <col min="11280" max="11280" width="15.85546875" style="684" customWidth="1"/>
    <col min="11281" max="11281" width="11.5703125" style="684"/>
    <col min="11282" max="11282" width="14.5703125" style="684" customWidth="1"/>
    <col min="11283" max="11520" width="11.5703125" style="684"/>
    <col min="11521" max="11521" width="7.28515625" style="684" customWidth="1"/>
    <col min="11522" max="11522" width="7.5703125" style="684" customWidth="1"/>
    <col min="11523" max="11523" width="64.28515625" style="684" customWidth="1"/>
    <col min="11524" max="11525" width="7.28515625" style="684" customWidth="1"/>
    <col min="11526" max="11527" width="12.85546875" style="684" customWidth="1"/>
    <col min="11528" max="11528" width="11.5703125" style="684"/>
    <col min="11529" max="11529" width="14.85546875" style="684" customWidth="1"/>
    <col min="11530" max="11530" width="14.28515625" style="684" customWidth="1"/>
    <col min="11531" max="11531" width="15.85546875" style="684" customWidth="1"/>
    <col min="11532" max="11532" width="14.7109375" style="684" customWidth="1"/>
    <col min="11533" max="11535" width="11.5703125" style="684"/>
    <col min="11536" max="11536" width="15.85546875" style="684" customWidth="1"/>
    <col min="11537" max="11537" width="11.5703125" style="684"/>
    <col min="11538" max="11538" width="14.5703125" style="684" customWidth="1"/>
    <col min="11539" max="11776" width="11.5703125" style="684"/>
    <col min="11777" max="11777" width="7.28515625" style="684" customWidth="1"/>
    <col min="11778" max="11778" width="7.5703125" style="684" customWidth="1"/>
    <col min="11779" max="11779" width="64.28515625" style="684" customWidth="1"/>
    <col min="11780" max="11781" width="7.28515625" style="684" customWidth="1"/>
    <col min="11782" max="11783" width="12.85546875" style="684" customWidth="1"/>
    <col min="11784" max="11784" width="11.5703125" style="684"/>
    <col min="11785" max="11785" width="14.85546875" style="684" customWidth="1"/>
    <col min="11786" max="11786" width="14.28515625" style="684" customWidth="1"/>
    <col min="11787" max="11787" width="15.85546875" style="684" customWidth="1"/>
    <col min="11788" max="11788" width="14.7109375" style="684" customWidth="1"/>
    <col min="11789" max="11791" width="11.5703125" style="684"/>
    <col min="11792" max="11792" width="15.85546875" style="684" customWidth="1"/>
    <col min="11793" max="11793" width="11.5703125" style="684"/>
    <col min="11794" max="11794" width="14.5703125" style="684" customWidth="1"/>
    <col min="11795" max="12032" width="11.5703125" style="684"/>
    <col min="12033" max="12033" width="7.28515625" style="684" customWidth="1"/>
    <col min="12034" max="12034" width="7.5703125" style="684" customWidth="1"/>
    <col min="12035" max="12035" width="64.28515625" style="684" customWidth="1"/>
    <col min="12036" max="12037" width="7.28515625" style="684" customWidth="1"/>
    <col min="12038" max="12039" width="12.85546875" style="684" customWidth="1"/>
    <col min="12040" max="12040" width="11.5703125" style="684"/>
    <col min="12041" max="12041" width="14.85546875" style="684" customWidth="1"/>
    <col min="12042" max="12042" width="14.28515625" style="684" customWidth="1"/>
    <col min="12043" max="12043" width="15.85546875" style="684" customWidth="1"/>
    <col min="12044" max="12044" width="14.7109375" style="684" customWidth="1"/>
    <col min="12045" max="12047" width="11.5703125" style="684"/>
    <col min="12048" max="12048" width="15.85546875" style="684" customWidth="1"/>
    <col min="12049" max="12049" width="11.5703125" style="684"/>
    <col min="12050" max="12050" width="14.5703125" style="684" customWidth="1"/>
    <col min="12051" max="12288" width="11.5703125" style="684"/>
    <col min="12289" max="12289" width="7.28515625" style="684" customWidth="1"/>
    <col min="12290" max="12290" width="7.5703125" style="684" customWidth="1"/>
    <col min="12291" max="12291" width="64.28515625" style="684" customWidth="1"/>
    <col min="12292" max="12293" width="7.28515625" style="684" customWidth="1"/>
    <col min="12294" max="12295" width="12.85546875" style="684" customWidth="1"/>
    <col min="12296" max="12296" width="11.5703125" style="684"/>
    <col min="12297" max="12297" width="14.85546875" style="684" customWidth="1"/>
    <col min="12298" max="12298" width="14.28515625" style="684" customWidth="1"/>
    <col min="12299" max="12299" width="15.85546875" style="684" customWidth="1"/>
    <col min="12300" max="12300" width="14.7109375" style="684" customWidth="1"/>
    <col min="12301" max="12303" width="11.5703125" style="684"/>
    <col min="12304" max="12304" width="15.85546875" style="684" customWidth="1"/>
    <col min="12305" max="12305" width="11.5703125" style="684"/>
    <col min="12306" max="12306" width="14.5703125" style="684" customWidth="1"/>
    <col min="12307" max="12544" width="11.5703125" style="684"/>
    <col min="12545" max="12545" width="7.28515625" style="684" customWidth="1"/>
    <col min="12546" max="12546" width="7.5703125" style="684" customWidth="1"/>
    <col min="12547" max="12547" width="64.28515625" style="684" customWidth="1"/>
    <col min="12548" max="12549" width="7.28515625" style="684" customWidth="1"/>
    <col min="12550" max="12551" width="12.85546875" style="684" customWidth="1"/>
    <col min="12552" max="12552" width="11.5703125" style="684"/>
    <col min="12553" max="12553" width="14.85546875" style="684" customWidth="1"/>
    <col min="12554" max="12554" width="14.28515625" style="684" customWidth="1"/>
    <col min="12555" max="12555" width="15.85546875" style="684" customWidth="1"/>
    <col min="12556" max="12556" width="14.7109375" style="684" customWidth="1"/>
    <col min="12557" max="12559" width="11.5703125" style="684"/>
    <col min="12560" max="12560" width="15.85546875" style="684" customWidth="1"/>
    <col min="12561" max="12561" width="11.5703125" style="684"/>
    <col min="12562" max="12562" width="14.5703125" style="684" customWidth="1"/>
    <col min="12563" max="12800" width="11.5703125" style="684"/>
    <col min="12801" max="12801" width="7.28515625" style="684" customWidth="1"/>
    <col min="12802" max="12802" width="7.5703125" style="684" customWidth="1"/>
    <col min="12803" max="12803" width="64.28515625" style="684" customWidth="1"/>
    <col min="12804" max="12805" width="7.28515625" style="684" customWidth="1"/>
    <col min="12806" max="12807" width="12.85546875" style="684" customWidth="1"/>
    <col min="12808" max="12808" width="11.5703125" style="684"/>
    <col min="12809" max="12809" width="14.85546875" style="684" customWidth="1"/>
    <col min="12810" max="12810" width="14.28515625" style="684" customWidth="1"/>
    <col min="12811" max="12811" width="15.85546875" style="684" customWidth="1"/>
    <col min="12812" max="12812" width="14.7109375" style="684" customWidth="1"/>
    <col min="12813" max="12815" width="11.5703125" style="684"/>
    <col min="12816" max="12816" width="15.85546875" style="684" customWidth="1"/>
    <col min="12817" max="12817" width="11.5703125" style="684"/>
    <col min="12818" max="12818" width="14.5703125" style="684" customWidth="1"/>
    <col min="12819" max="13056" width="11.5703125" style="684"/>
    <col min="13057" max="13057" width="7.28515625" style="684" customWidth="1"/>
    <col min="13058" max="13058" width="7.5703125" style="684" customWidth="1"/>
    <col min="13059" max="13059" width="64.28515625" style="684" customWidth="1"/>
    <col min="13060" max="13061" width="7.28515625" style="684" customWidth="1"/>
    <col min="13062" max="13063" width="12.85546875" style="684" customWidth="1"/>
    <col min="13064" max="13064" width="11.5703125" style="684"/>
    <col min="13065" max="13065" width="14.85546875" style="684" customWidth="1"/>
    <col min="13066" max="13066" width="14.28515625" style="684" customWidth="1"/>
    <col min="13067" max="13067" width="15.85546875" style="684" customWidth="1"/>
    <col min="13068" max="13068" width="14.7109375" style="684" customWidth="1"/>
    <col min="13069" max="13071" width="11.5703125" style="684"/>
    <col min="13072" max="13072" width="15.85546875" style="684" customWidth="1"/>
    <col min="13073" max="13073" width="11.5703125" style="684"/>
    <col min="13074" max="13074" width="14.5703125" style="684" customWidth="1"/>
    <col min="13075" max="13312" width="11.5703125" style="684"/>
    <col min="13313" max="13313" width="7.28515625" style="684" customWidth="1"/>
    <col min="13314" max="13314" width="7.5703125" style="684" customWidth="1"/>
    <col min="13315" max="13315" width="64.28515625" style="684" customWidth="1"/>
    <col min="13316" max="13317" width="7.28515625" style="684" customWidth="1"/>
    <col min="13318" max="13319" width="12.85546875" style="684" customWidth="1"/>
    <col min="13320" max="13320" width="11.5703125" style="684"/>
    <col min="13321" max="13321" width="14.85546875" style="684" customWidth="1"/>
    <col min="13322" max="13322" width="14.28515625" style="684" customWidth="1"/>
    <col min="13323" max="13323" width="15.85546875" style="684" customWidth="1"/>
    <col min="13324" max="13324" width="14.7109375" style="684" customWidth="1"/>
    <col min="13325" max="13327" width="11.5703125" style="684"/>
    <col min="13328" max="13328" width="15.85546875" style="684" customWidth="1"/>
    <col min="13329" max="13329" width="11.5703125" style="684"/>
    <col min="13330" max="13330" width="14.5703125" style="684" customWidth="1"/>
    <col min="13331" max="13568" width="11.5703125" style="684"/>
    <col min="13569" max="13569" width="7.28515625" style="684" customWidth="1"/>
    <col min="13570" max="13570" width="7.5703125" style="684" customWidth="1"/>
    <col min="13571" max="13571" width="64.28515625" style="684" customWidth="1"/>
    <col min="13572" max="13573" width="7.28515625" style="684" customWidth="1"/>
    <col min="13574" max="13575" width="12.85546875" style="684" customWidth="1"/>
    <col min="13576" max="13576" width="11.5703125" style="684"/>
    <col min="13577" max="13577" width="14.85546875" style="684" customWidth="1"/>
    <col min="13578" max="13578" width="14.28515625" style="684" customWidth="1"/>
    <col min="13579" max="13579" width="15.85546875" style="684" customWidth="1"/>
    <col min="13580" max="13580" width="14.7109375" style="684" customWidth="1"/>
    <col min="13581" max="13583" width="11.5703125" style="684"/>
    <col min="13584" max="13584" width="15.85546875" style="684" customWidth="1"/>
    <col min="13585" max="13585" width="11.5703125" style="684"/>
    <col min="13586" max="13586" width="14.5703125" style="684" customWidth="1"/>
    <col min="13587" max="13824" width="11.5703125" style="684"/>
    <col min="13825" max="13825" width="7.28515625" style="684" customWidth="1"/>
    <col min="13826" max="13826" width="7.5703125" style="684" customWidth="1"/>
    <col min="13827" max="13827" width="64.28515625" style="684" customWidth="1"/>
    <col min="13828" max="13829" width="7.28515625" style="684" customWidth="1"/>
    <col min="13830" max="13831" width="12.85546875" style="684" customWidth="1"/>
    <col min="13832" max="13832" width="11.5703125" style="684"/>
    <col min="13833" max="13833" width="14.85546875" style="684" customWidth="1"/>
    <col min="13834" max="13834" width="14.28515625" style="684" customWidth="1"/>
    <col min="13835" max="13835" width="15.85546875" style="684" customWidth="1"/>
    <col min="13836" max="13836" width="14.7109375" style="684" customWidth="1"/>
    <col min="13837" max="13839" width="11.5703125" style="684"/>
    <col min="13840" max="13840" width="15.85546875" style="684" customWidth="1"/>
    <col min="13841" max="13841" width="11.5703125" style="684"/>
    <col min="13842" max="13842" width="14.5703125" style="684" customWidth="1"/>
    <col min="13843" max="14080" width="11.5703125" style="684"/>
    <col min="14081" max="14081" width="7.28515625" style="684" customWidth="1"/>
    <col min="14082" max="14082" width="7.5703125" style="684" customWidth="1"/>
    <col min="14083" max="14083" width="64.28515625" style="684" customWidth="1"/>
    <col min="14084" max="14085" width="7.28515625" style="684" customWidth="1"/>
    <col min="14086" max="14087" width="12.85546875" style="684" customWidth="1"/>
    <col min="14088" max="14088" width="11.5703125" style="684"/>
    <col min="14089" max="14089" width="14.85546875" style="684" customWidth="1"/>
    <col min="14090" max="14090" width="14.28515625" style="684" customWidth="1"/>
    <col min="14091" max="14091" width="15.85546875" style="684" customWidth="1"/>
    <col min="14092" max="14092" width="14.7109375" style="684" customWidth="1"/>
    <col min="14093" max="14095" width="11.5703125" style="684"/>
    <col min="14096" max="14096" width="15.85546875" style="684" customWidth="1"/>
    <col min="14097" max="14097" width="11.5703125" style="684"/>
    <col min="14098" max="14098" width="14.5703125" style="684" customWidth="1"/>
    <col min="14099" max="14336" width="11.5703125" style="684"/>
    <col min="14337" max="14337" width="7.28515625" style="684" customWidth="1"/>
    <col min="14338" max="14338" width="7.5703125" style="684" customWidth="1"/>
    <col min="14339" max="14339" width="64.28515625" style="684" customWidth="1"/>
    <col min="14340" max="14341" width="7.28515625" style="684" customWidth="1"/>
    <col min="14342" max="14343" width="12.85546875" style="684" customWidth="1"/>
    <col min="14344" max="14344" width="11.5703125" style="684"/>
    <col min="14345" max="14345" width="14.85546875" style="684" customWidth="1"/>
    <col min="14346" max="14346" width="14.28515625" style="684" customWidth="1"/>
    <col min="14347" max="14347" width="15.85546875" style="684" customWidth="1"/>
    <col min="14348" max="14348" width="14.7109375" style="684" customWidth="1"/>
    <col min="14349" max="14351" width="11.5703125" style="684"/>
    <col min="14352" max="14352" width="15.85546875" style="684" customWidth="1"/>
    <col min="14353" max="14353" width="11.5703125" style="684"/>
    <col min="14354" max="14354" width="14.5703125" style="684" customWidth="1"/>
    <col min="14355" max="14592" width="11.5703125" style="684"/>
    <col min="14593" max="14593" width="7.28515625" style="684" customWidth="1"/>
    <col min="14594" max="14594" width="7.5703125" style="684" customWidth="1"/>
    <col min="14595" max="14595" width="64.28515625" style="684" customWidth="1"/>
    <col min="14596" max="14597" width="7.28515625" style="684" customWidth="1"/>
    <col min="14598" max="14599" width="12.85546875" style="684" customWidth="1"/>
    <col min="14600" max="14600" width="11.5703125" style="684"/>
    <col min="14601" max="14601" width="14.85546875" style="684" customWidth="1"/>
    <col min="14602" max="14602" width="14.28515625" style="684" customWidth="1"/>
    <col min="14603" max="14603" width="15.85546875" style="684" customWidth="1"/>
    <col min="14604" max="14604" width="14.7109375" style="684" customWidth="1"/>
    <col min="14605" max="14607" width="11.5703125" style="684"/>
    <col min="14608" max="14608" width="15.85546875" style="684" customWidth="1"/>
    <col min="14609" max="14609" width="11.5703125" style="684"/>
    <col min="14610" max="14610" width="14.5703125" style="684" customWidth="1"/>
    <col min="14611" max="14848" width="11.5703125" style="684"/>
    <col min="14849" max="14849" width="7.28515625" style="684" customWidth="1"/>
    <col min="14850" max="14850" width="7.5703125" style="684" customWidth="1"/>
    <col min="14851" max="14851" width="64.28515625" style="684" customWidth="1"/>
    <col min="14852" max="14853" width="7.28515625" style="684" customWidth="1"/>
    <col min="14854" max="14855" width="12.85546875" style="684" customWidth="1"/>
    <col min="14856" max="14856" width="11.5703125" style="684"/>
    <col min="14857" max="14857" width="14.85546875" style="684" customWidth="1"/>
    <col min="14858" max="14858" width="14.28515625" style="684" customWidth="1"/>
    <col min="14859" max="14859" width="15.85546875" style="684" customWidth="1"/>
    <col min="14860" max="14860" width="14.7109375" style="684" customWidth="1"/>
    <col min="14861" max="14863" width="11.5703125" style="684"/>
    <col min="14864" max="14864" width="15.85546875" style="684" customWidth="1"/>
    <col min="14865" max="14865" width="11.5703125" style="684"/>
    <col min="14866" max="14866" width="14.5703125" style="684" customWidth="1"/>
    <col min="14867" max="15104" width="11.5703125" style="684"/>
    <col min="15105" max="15105" width="7.28515625" style="684" customWidth="1"/>
    <col min="15106" max="15106" width="7.5703125" style="684" customWidth="1"/>
    <col min="15107" max="15107" width="64.28515625" style="684" customWidth="1"/>
    <col min="15108" max="15109" width="7.28515625" style="684" customWidth="1"/>
    <col min="15110" max="15111" width="12.85546875" style="684" customWidth="1"/>
    <col min="15112" max="15112" width="11.5703125" style="684"/>
    <col min="15113" max="15113" width="14.85546875" style="684" customWidth="1"/>
    <col min="15114" max="15114" width="14.28515625" style="684" customWidth="1"/>
    <col min="15115" max="15115" width="15.85546875" style="684" customWidth="1"/>
    <col min="15116" max="15116" width="14.7109375" style="684" customWidth="1"/>
    <col min="15117" max="15119" width="11.5703125" style="684"/>
    <col min="15120" max="15120" width="15.85546875" style="684" customWidth="1"/>
    <col min="15121" max="15121" width="11.5703125" style="684"/>
    <col min="15122" max="15122" width="14.5703125" style="684" customWidth="1"/>
    <col min="15123" max="15360" width="11.5703125" style="684"/>
    <col min="15361" max="15361" width="7.28515625" style="684" customWidth="1"/>
    <col min="15362" max="15362" width="7.5703125" style="684" customWidth="1"/>
    <col min="15363" max="15363" width="64.28515625" style="684" customWidth="1"/>
    <col min="15364" max="15365" width="7.28515625" style="684" customWidth="1"/>
    <col min="15366" max="15367" width="12.85546875" style="684" customWidth="1"/>
    <col min="15368" max="15368" width="11.5703125" style="684"/>
    <col min="15369" max="15369" width="14.85546875" style="684" customWidth="1"/>
    <col min="15370" max="15370" width="14.28515625" style="684" customWidth="1"/>
    <col min="15371" max="15371" width="15.85546875" style="684" customWidth="1"/>
    <col min="15372" max="15372" width="14.7109375" style="684" customWidth="1"/>
    <col min="15373" max="15375" width="11.5703125" style="684"/>
    <col min="15376" max="15376" width="15.85546875" style="684" customWidth="1"/>
    <col min="15377" max="15377" width="11.5703125" style="684"/>
    <col min="15378" max="15378" width="14.5703125" style="684" customWidth="1"/>
    <col min="15379" max="15616" width="11.5703125" style="684"/>
    <col min="15617" max="15617" width="7.28515625" style="684" customWidth="1"/>
    <col min="15618" max="15618" width="7.5703125" style="684" customWidth="1"/>
    <col min="15619" max="15619" width="64.28515625" style="684" customWidth="1"/>
    <col min="15620" max="15621" width="7.28515625" style="684" customWidth="1"/>
    <col min="15622" max="15623" width="12.85546875" style="684" customWidth="1"/>
    <col min="15624" max="15624" width="11.5703125" style="684"/>
    <col min="15625" max="15625" width="14.85546875" style="684" customWidth="1"/>
    <col min="15626" max="15626" width="14.28515625" style="684" customWidth="1"/>
    <col min="15627" max="15627" width="15.85546875" style="684" customWidth="1"/>
    <col min="15628" max="15628" width="14.7109375" style="684" customWidth="1"/>
    <col min="15629" max="15631" width="11.5703125" style="684"/>
    <col min="15632" max="15632" width="15.85546875" style="684" customWidth="1"/>
    <col min="15633" max="15633" width="11.5703125" style="684"/>
    <col min="15634" max="15634" width="14.5703125" style="684" customWidth="1"/>
    <col min="15635" max="15872" width="11.5703125" style="684"/>
    <col min="15873" max="15873" width="7.28515625" style="684" customWidth="1"/>
    <col min="15874" max="15874" width="7.5703125" style="684" customWidth="1"/>
    <col min="15875" max="15875" width="64.28515625" style="684" customWidth="1"/>
    <col min="15876" max="15877" width="7.28515625" style="684" customWidth="1"/>
    <col min="15878" max="15879" width="12.85546875" style="684" customWidth="1"/>
    <col min="15880" max="15880" width="11.5703125" style="684"/>
    <col min="15881" max="15881" width="14.85546875" style="684" customWidth="1"/>
    <col min="15882" max="15882" width="14.28515625" style="684" customWidth="1"/>
    <col min="15883" max="15883" width="15.85546875" style="684" customWidth="1"/>
    <col min="15884" max="15884" width="14.7109375" style="684" customWidth="1"/>
    <col min="15885" max="15887" width="11.5703125" style="684"/>
    <col min="15888" max="15888" width="15.85546875" style="684" customWidth="1"/>
    <col min="15889" max="15889" width="11.5703125" style="684"/>
    <col min="15890" max="15890" width="14.5703125" style="684" customWidth="1"/>
    <col min="15891" max="16128" width="11.5703125" style="684"/>
    <col min="16129" max="16129" width="7.28515625" style="684" customWidth="1"/>
    <col min="16130" max="16130" width="7.5703125" style="684" customWidth="1"/>
    <col min="16131" max="16131" width="64.28515625" style="684" customWidth="1"/>
    <col min="16132" max="16133" width="7.28515625" style="684" customWidth="1"/>
    <col min="16134" max="16135" width="12.85546875" style="684" customWidth="1"/>
    <col min="16136" max="16136" width="11.5703125" style="684"/>
    <col min="16137" max="16137" width="14.85546875" style="684" customWidth="1"/>
    <col min="16138" max="16138" width="14.28515625" style="684" customWidth="1"/>
    <col min="16139" max="16139" width="15.85546875" style="684" customWidth="1"/>
    <col min="16140" max="16140" width="14.7109375" style="684" customWidth="1"/>
    <col min="16141" max="16143" width="11.5703125" style="684"/>
    <col min="16144" max="16144" width="15.85546875" style="684" customWidth="1"/>
    <col min="16145" max="16145" width="11.5703125" style="684"/>
    <col min="16146" max="16146" width="14.5703125" style="684" customWidth="1"/>
    <col min="16147" max="16384" width="11.5703125" style="684"/>
  </cols>
  <sheetData>
    <row r="1" spans="1:11" ht="15.75" customHeight="1">
      <c r="A1" s="859" t="s">
        <v>4427</v>
      </c>
      <c r="B1" s="859"/>
      <c r="C1" s="859"/>
      <c r="D1" s="859"/>
      <c r="E1" s="859"/>
      <c r="F1" s="859"/>
      <c r="G1" s="859"/>
    </row>
    <row r="2" spans="1:11" ht="15.75" customHeight="1">
      <c r="A2" s="860"/>
      <c r="B2" s="860"/>
      <c r="C2" s="860"/>
      <c r="D2" s="860"/>
      <c r="E2" s="860"/>
      <c r="F2" s="860"/>
      <c r="G2" s="860"/>
    </row>
    <row r="3" spans="1:11" ht="15.75" customHeight="1">
      <c r="A3" s="860"/>
      <c r="B3" s="860"/>
      <c r="C3" s="860"/>
      <c r="D3" s="860"/>
      <c r="E3" s="860"/>
      <c r="F3" s="860"/>
      <c r="G3" s="860"/>
    </row>
    <row r="4" spans="1:11" ht="15.75" customHeight="1">
      <c r="A4" s="860"/>
      <c r="B4" s="860"/>
      <c r="C4" s="860"/>
      <c r="D4" s="860"/>
      <c r="E4" s="860"/>
      <c r="F4" s="860"/>
      <c r="G4" s="860"/>
    </row>
    <row r="5" spans="1:11" ht="15.75" customHeight="1">
      <c r="A5" s="861"/>
      <c r="B5" s="861"/>
      <c r="C5" s="861"/>
      <c r="D5" s="861"/>
      <c r="E5" s="861"/>
      <c r="F5" s="861"/>
      <c r="G5" s="861"/>
    </row>
    <row r="6" spans="1:11" ht="12.75" customHeight="1">
      <c r="A6" s="862" t="s">
        <v>61</v>
      </c>
      <c r="B6" s="862" t="s">
        <v>4385</v>
      </c>
      <c r="C6" s="864" t="s">
        <v>4386</v>
      </c>
      <c r="D6" s="866" t="s">
        <v>137</v>
      </c>
      <c r="E6" s="866" t="s">
        <v>4387</v>
      </c>
      <c r="F6" s="868" t="s">
        <v>4388</v>
      </c>
      <c r="G6" s="866" t="s">
        <v>3956</v>
      </c>
    </row>
    <row r="7" spans="1:11" ht="12.75" customHeight="1">
      <c r="A7" s="862"/>
      <c r="B7" s="862"/>
      <c r="C7" s="864"/>
      <c r="D7" s="866"/>
      <c r="E7" s="866"/>
      <c r="F7" s="868"/>
      <c r="G7" s="866"/>
    </row>
    <row r="8" spans="1:11" ht="12.75" customHeight="1">
      <c r="A8" s="863"/>
      <c r="B8" s="863"/>
      <c r="C8" s="865"/>
      <c r="D8" s="867"/>
      <c r="E8" s="867"/>
      <c r="F8" s="869"/>
      <c r="G8" s="867"/>
    </row>
    <row r="9" spans="1:11" ht="12.75" customHeight="1">
      <c r="A9" s="685"/>
      <c r="B9" s="685"/>
      <c r="C9" s="688"/>
      <c r="D9" s="689"/>
      <c r="E9" s="689"/>
      <c r="F9" s="690"/>
      <c r="G9" s="689"/>
    </row>
    <row r="10" spans="1:11" ht="12.75" customHeight="1">
      <c r="A10" s="685"/>
      <c r="B10" s="685"/>
      <c r="C10" s="688" t="s">
        <v>4428</v>
      </c>
      <c r="D10" s="689"/>
      <c r="E10" s="689"/>
      <c r="F10" s="690"/>
      <c r="G10" s="689"/>
    </row>
    <row r="11" spans="1:11" ht="12.75" customHeight="1">
      <c r="A11" s="686"/>
      <c r="B11" s="687"/>
      <c r="C11" s="689"/>
      <c r="D11" s="689"/>
      <c r="E11" s="689"/>
      <c r="F11" s="690"/>
      <c r="G11" s="689"/>
    </row>
    <row r="12" spans="1:11" s="697" customFormat="1" ht="12.75" customHeight="1">
      <c r="A12" s="691">
        <v>4</v>
      </c>
      <c r="B12" s="692" t="s">
        <v>4429</v>
      </c>
      <c r="C12" s="728" t="s">
        <v>4427</v>
      </c>
      <c r="D12" s="729"/>
      <c r="E12" s="729"/>
      <c r="F12" s="730"/>
      <c r="G12" s="731"/>
    </row>
    <row r="13" spans="1:11" s="697" customFormat="1" ht="129.6">
      <c r="A13" s="686"/>
      <c r="B13" s="702"/>
      <c r="C13" s="703" t="s">
        <v>4430</v>
      </c>
      <c r="D13" s="689" t="s">
        <v>4042</v>
      </c>
      <c r="E13" s="689">
        <v>1</v>
      </c>
      <c r="F13" s="700"/>
      <c r="G13" s="701">
        <f t="shared" ref="G13:G17" si="0">E13*F13</f>
        <v>0</v>
      </c>
      <c r="I13" s="684"/>
      <c r="K13" s="704"/>
    </row>
    <row r="14" spans="1:11" s="697" customFormat="1" ht="64.8">
      <c r="A14" s="686"/>
      <c r="B14" s="702"/>
      <c r="C14" s="732" t="s">
        <v>4431</v>
      </c>
      <c r="D14" s="729" t="s">
        <v>4042</v>
      </c>
      <c r="E14" s="729">
        <v>1</v>
      </c>
      <c r="F14" s="733"/>
      <c r="G14" s="734">
        <f t="shared" si="0"/>
        <v>0</v>
      </c>
      <c r="J14" s="704"/>
    </row>
    <row r="15" spans="1:11" s="697" customFormat="1" ht="21.6">
      <c r="A15" s="686"/>
      <c r="B15" s="702"/>
      <c r="C15" s="703" t="s">
        <v>4423</v>
      </c>
      <c r="D15" s="689" t="s">
        <v>4042</v>
      </c>
      <c r="E15" s="689">
        <v>1</v>
      </c>
      <c r="F15" s="700"/>
      <c r="G15" s="701">
        <f>E15*F15</f>
        <v>0</v>
      </c>
    </row>
    <row r="16" spans="1:11" s="697" customFormat="1" ht="10.8">
      <c r="A16" s="686"/>
      <c r="B16" s="702"/>
      <c r="C16" s="735" t="s">
        <v>4424</v>
      </c>
      <c r="D16" s="736" t="s">
        <v>4042</v>
      </c>
      <c r="E16" s="736">
        <v>1</v>
      </c>
      <c r="F16" s="737"/>
      <c r="G16" s="734">
        <f t="shared" si="0"/>
        <v>0</v>
      </c>
    </row>
    <row r="17" spans="1:8" s="697" customFormat="1" ht="12.75" customHeight="1">
      <c r="A17" s="686"/>
      <c r="B17" s="702"/>
      <c r="C17" s="735" t="s">
        <v>4425</v>
      </c>
      <c r="D17" s="736" t="s">
        <v>2686</v>
      </c>
      <c r="E17" s="736">
        <v>1</v>
      </c>
      <c r="F17" s="737"/>
      <c r="G17" s="738">
        <f t="shared" si="0"/>
        <v>0</v>
      </c>
    </row>
    <row r="18" spans="1:8" s="697" customFormat="1" ht="12.75" customHeight="1">
      <c r="A18" s="686"/>
      <c r="B18" s="739"/>
      <c r="C18" s="740" t="s">
        <v>4426</v>
      </c>
      <c r="D18" s="715"/>
      <c r="E18" s="715"/>
      <c r="F18" s="716"/>
      <c r="G18" s="741">
        <f>SUM(G13:G17)</f>
        <v>0</v>
      </c>
      <c r="H18" s="742"/>
    </row>
    <row r="19" spans="1:8" s="697" customFormat="1" ht="10.8">
      <c r="A19" s="688"/>
      <c r="B19" s="718"/>
      <c r="C19" s="699"/>
      <c r="D19" s="689"/>
      <c r="E19" s="689"/>
      <c r="F19" s="700"/>
      <c r="G19" s="719"/>
    </row>
    <row r="34" spans="3:6">
      <c r="C34" s="743"/>
    </row>
    <row r="38" spans="3:6">
      <c r="C38" s="744"/>
    </row>
    <row r="39" spans="3:6" ht="12.75" customHeight="1">
      <c r="C39" s="745"/>
      <c r="D39" s="745"/>
      <c r="E39" s="745"/>
      <c r="F39" s="745"/>
    </row>
    <row r="40" spans="3:6">
      <c r="D40" s="745"/>
      <c r="E40" s="745"/>
      <c r="F40" s="745"/>
    </row>
  </sheetData>
  <mergeCells count="8">
    <mergeCell ref="A1:G5"/>
    <mergeCell ref="A6:A8"/>
    <mergeCell ref="B6:B8"/>
    <mergeCell ref="C6:C8"/>
    <mergeCell ref="D6:D8"/>
    <mergeCell ref="E6:E8"/>
    <mergeCell ref="F6:F8"/>
    <mergeCell ref="G6:G8"/>
  </mergeCells>
  <pageMargins left="0.59055118110236227" right="0.39370078740157483" top="1.1811023622047245" bottom="0.59055118110236227" header="0.31496062992125984" footer="0.11811023622047245"/>
  <pageSetup paperSize="9" orientation="portrait" useFirstPageNumber="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8546D-7531-4C65-9EC8-DC9589BAF74C}">
  <dimension ref="A1:K38"/>
  <sheetViews>
    <sheetView showZeros="0" view="pageLayout" topLeftCell="A13" zoomScaleNormal="115" zoomScaleSheetLayoutView="115" workbookViewId="0">
      <selection activeCell="D142" sqref="D142:D150"/>
    </sheetView>
  </sheetViews>
  <sheetFormatPr defaultColWidth="11.5703125" defaultRowHeight="13.2"/>
  <cols>
    <col min="1" max="1" width="7.28515625" style="721" customWidth="1"/>
    <col min="2" max="2" width="7.5703125" style="722" customWidth="1"/>
    <col min="3" max="3" width="64.28515625" style="684" customWidth="1"/>
    <col min="4" max="5" width="7.28515625" style="724" customWidth="1"/>
    <col min="6" max="6" width="12.85546875" style="725" customWidth="1"/>
    <col min="7" max="7" width="12.85546875" style="684" customWidth="1"/>
    <col min="8" max="8" width="11.5703125" style="684"/>
    <col min="9" max="9" width="14.85546875" style="684" customWidth="1"/>
    <col min="10" max="10" width="14.28515625" style="684" customWidth="1"/>
    <col min="11" max="11" width="15.85546875" style="684" customWidth="1"/>
    <col min="12" max="12" width="14.7109375" style="684" customWidth="1"/>
    <col min="13" max="15" width="11.5703125" style="684"/>
    <col min="16" max="16" width="15.85546875" style="684" customWidth="1"/>
    <col min="17" max="17" width="11.5703125" style="684"/>
    <col min="18" max="18" width="14.5703125" style="684" customWidth="1"/>
    <col min="19" max="256" width="11.5703125" style="684"/>
    <col min="257" max="257" width="7.28515625" style="684" customWidth="1"/>
    <col min="258" max="258" width="7.5703125" style="684" customWidth="1"/>
    <col min="259" max="259" width="64.28515625" style="684" customWidth="1"/>
    <col min="260" max="261" width="7.28515625" style="684" customWidth="1"/>
    <col min="262" max="263" width="12.85546875" style="684" customWidth="1"/>
    <col min="264" max="264" width="11.5703125" style="684"/>
    <col min="265" max="265" width="14.85546875" style="684" customWidth="1"/>
    <col min="266" max="266" width="14.28515625" style="684" customWidth="1"/>
    <col min="267" max="267" width="15.85546875" style="684" customWidth="1"/>
    <col min="268" max="268" width="14.7109375" style="684" customWidth="1"/>
    <col min="269" max="271" width="11.5703125" style="684"/>
    <col min="272" max="272" width="15.85546875" style="684" customWidth="1"/>
    <col min="273" max="273" width="11.5703125" style="684"/>
    <col min="274" max="274" width="14.5703125" style="684" customWidth="1"/>
    <col min="275" max="512" width="11.5703125" style="684"/>
    <col min="513" max="513" width="7.28515625" style="684" customWidth="1"/>
    <col min="514" max="514" width="7.5703125" style="684" customWidth="1"/>
    <col min="515" max="515" width="64.28515625" style="684" customWidth="1"/>
    <col min="516" max="517" width="7.28515625" style="684" customWidth="1"/>
    <col min="518" max="519" width="12.85546875" style="684" customWidth="1"/>
    <col min="520" max="520" width="11.5703125" style="684"/>
    <col min="521" max="521" width="14.85546875" style="684" customWidth="1"/>
    <col min="522" max="522" width="14.28515625" style="684" customWidth="1"/>
    <col min="523" max="523" width="15.85546875" style="684" customWidth="1"/>
    <col min="524" max="524" width="14.7109375" style="684" customWidth="1"/>
    <col min="525" max="527" width="11.5703125" style="684"/>
    <col min="528" max="528" width="15.85546875" style="684" customWidth="1"/>
    <col min="529" max="529" width="11.5703125" style="684"/>
    <col min="530" max="530" width="14.5703125" style="684" customWidth="1"/>
    <col min="531" max="768" width="11.5703125" style="684"/>
    <col min="769" max="769" width="7.28515625" style="684" customWidth="1"/>
    <col min="770" max="770" width="7.5703125" style="684" customWidth="1"/>
    <col min="771" max="771" width="64.28515625" style="684" customWidth="1"/>
    <col min="772" max="773" width="7.28515625" style="684" customWidth="1"/>
    <col min="774" max="775" width="12.85546875" style="684" customWidth="1"/>
    <col min="776" max="776" width="11.5703125" style="684"/>
    <col min="777" max="777" width="14.85546875" style="684" customWidth="1"/>
    <col min="778" max="778" width="14.28515625" style="684" customWidth="1"/>
    <col min="779" max="779" width="15.85546875" style="684" customWidth="1"/>
    <col min="780" max="780" width="14.7109375" style="684" customWidth="1"/>
    <col min="781" max="783" width="11.5703125" style="684"/>
    <col min="784" max="784" width="15.85546875" style="684" customWidth="1"/>
    <col min="785" max="785" width="11.5703125" style="684"/>
    <col min="786" max="786" width="14.5703125" style="684" customWidth="1"/>
    <col min="787" max="1024" width="11.5703125" style="684"/>
    <col min="1025" max="1025" width="7.28515625" style="684" customWidth="1"/>
    <col min="1026" max="1026" width="7.5703125" style="684" customWidth="1"/>
    <col min="1027" max="1027" width="64.28515625" style="684" customWidth="1"/>
    <col min="1028" max="1029" width="7.28515625" style="684" customWidth="1"/>
    <col min="1030" max="1031" width="12.85546875" style="684" customWidth="1"/>
    <col min="1032" max="1032" width="11.5703125" style="684"/>
    <col min="1033" max="1033" width="14.85546875" style="684" customWidth="1"/>
    <col min="1034" max="1034" width="14.28515625" style="684" customWidth="1"/>
    <col min="1035" max="1035" width="15.85546875" style="684" customWidth="1"/>
    <col min="1036" max="1036" width="14.7109375" style="684" customWidth="1"/>
    <col min="1037" max="1039" width="11.5703125" style="684"/>
    <col min="1040" max="1040" width="15.85546875" style="684" customWidth="1"/>
    <col min="1041" max="1041" width="11.5703125" style="684"/>
    <col min="1042" max="1042" width="14.5703125" style="684" customWidth="1"/>
    <col min="1043" max="1280" width="11.5703125" style="684"/>
    <col min="1281" max="1281" width="7.28515625" style="684" customWidth="1"/>
    <col min="1282" max="1282" width="7.5703125" style="684" customWidth="1"/>
    <col min="1283" max="1283" width="64.28515625" style="684" customWidth="1"/>
    <col min="1284" max="1285" width="7.28515625" style="684" customWidth="1"/>
    <col min="1286" max="1287" width="12.85546875" style="684" customWidth="1"/>
    <col min="1288" max="1288" width="11.5703125" style="684"/>
    <col min="1289" max="1289" width="14.85546875" style="684" customWidth="1"/>
    <col min="1290" max="1290" width="14.28515625" style="684" customWidth="1"/>
    <col min="1291" max="1291" width="15.85546875" style="684" customWidth="1"/>
    <col min="1292" max="1292" width="14.7109375" style="684" customWidth="1"/>
    <col min="1293" max="1295" width="11.5703125" style="684"/>
    <col min="1296" max="1296" width="15.85546875" style="684" customWidth="1"/>
    <col min="1297" max="1297" width="11.5703125" style="684"/>
    <col min="1298" max="1298" width="14.5703125" style="684" customWidth="1"/>
    <col min="1299" max="1536" width="11.5703125" style="684"/>
    <col min="1537" max="1537" width="7.28515625" style="684" customWidth="1"/>
    <col min="1538" max="1538" width="7.5703125" style="684" customWidth="1"/>
    <col min="1539" max="1539" width="64.28515625" style="684" customWidth="1"/>
    <col min="1540" max="1541" width="7.28515625" style="684" customWidth="1"/>
    <col min="1542" max="1543" width="12.85546875" style="684" customWidth="1"/>
    <col min="1544" max="1544" width="11.5703125" style="684"/>
    <col min="1545" max="1545" width="14.85546875" style="684" customWidth="1"/>
    <col min="1546" max="1546" width="14.28515625" style="684" customWidth="1"/>
    <col min="1547" max="1547" width="15.85546875" style="684" customWidth="1"/>
    <col min="1548" max="1548" width="14.7109375" style="684" customWidth="1"/>
    <col min="1549" max="1551" width="11.5703125" style="684"/>
    <col min="1552" max="1552" width="15.85546875" style="684" customWidth="1"/>
    <col min="1553" max="1553" width="11.5703125" style="684"/>
    <col min="1554" max="1554" width="14.5703125" style="684" customWidth="1"/>
    <col min="1555" max="1792" width="11.5703125" style="684"/>
    <col min="1793" max="1793" width="7.28515625" style="684" customWidth="1"/>
    <col min="1794" max="1794" width="7.5703125" style="684" customWidth="1"/>
    <col min="1795" max="1795" width="64.28515625" style="684" customWidth="1"/>
    <col min="1796" max="1797" width="7.28515625" style="684" customWidth="1"/>
    <col min="1798" max="1799" width="12.85546875" style="684" customWidth="1"/>
    <col min="1800" max="1800" width="11.5703125" style="684"/>
    <col min="1801" max="1801" width="14.85546875" style="684" customWidth="1"/>
    <col min="1802" max="1802" width="14.28515625" style="684" customWidth="1"/>
    <col min="1803" max="1803" width="15.85546875" style="684" customWidth="1"/>
    <col min="1804" max="1804" width="14.7109375" style="684" customWidth="1"/>
    <col min="1805" max="1807" width="11.5703125" style="684"/>
    <col min="1808" max="1808" width="15.85546875" style="684" customWidth="1"/>
    <col min="1809" max="1809" width="11.5703125" style="684"/>
    <col min="1810" max="1810" width="14.5703125" style="684" customWidth="1"/>
    <col min="1811" max="2048" width="11.5703125" style="684"/>
    <col min="2049" max="2049" width="7.28515625" style="684" customWidth="1"/>
    <col min="2050" max="2050" width="7.5703125" style="684" customWidth="1"/>
    <col min="2051" max="2051" width="64.28515625" style="684" customWidth="1"/>
    <col min="2052" max="2053" width="7.28515625" style="684" customWidth="1"/>
    <col min="2054" max="2055" width="12.85546875" style="684" customWidth="1"/>
    <col min="2056" max="2056" width="11.5703125" style="684"/>
    <col min="2057" max="2057" width="14.85546875" style="684" customWidth="1"/>
    <col min="2058" max="2058" width="14.28515625" style="684" customWidth="1"/>
    <col min="2059" max="2059" width="15.85546875" style="684" customWidth="1"/>
    <col min="2060" max="2060" width="14.7109375" style="684" customWidth="1"/>
    <col min="2061" max="2063" width="11.5703125" style="684"/>
    <col min="2064" max="2064" width="15.85546875" style="684" customWidth="1"/>
    <col min="2065" max="2065" width="11.5703125" style="684"/>
    <col min="2066" max="2066" width="14.5703125" style="684" customWidth="1"/>
    <col min="2067" max="2304" width="11.5703125" style="684"/>
    <col min="2305" max="2305" width="7.28515625" style="684" customWidth="1"/>
    <col min="2306" max="2306" width="7.5703125" style="684" customWidth="1"/>
    <col min="2307" max="2307" width="64.28515625" style="684" customWidth="1"/>
    <col min="2308" max="2309" width="7.28515625" style="684" customWidth="1"/>
    <col min="2310" max="2311" width="12.85546875" style="684" customWidth="1"/>
    <col min="2312" max="2312" width="11.5703125" style="684"/>
    <col min="2313" max="2313" width="14.85546875" style="684" customWidth="1"/>
    <col min="2314" max="2314" width="14.28515625" style="684" customWidth="1"/>
    <col min="2315" max="2315" width="15.85546875" style="684" customWidth="1"/>
    <col min="2316" max="2316" width="14.7109375" style="684" customWidth="1"/>
    <col min="2317" max="2319" width="11.5703125" style="684"/>
    <col min="2320" max="2320" width="15.85546875" style="684" customWidth="1"/>
    <col min="2321" max="2321" width="11.5703125" style="684"/>
    <col min="2322" max="2322" width="14.5703125" style="684" customWidth="1"/>
    <col min="2323" max="2560" width="11.5703125" style="684"/>
    <col min="2561" max="2561" width="7.28515625" style="684" customWidth="1"/>
    <col min="2562" max="2562" width="7.5703125" style="684" customWidth="1"/>
    <col min="2563" max="2563" width="64.28515625" style="684" customWidth="1"/>
    <col min="2564" max="2565" width="7.28515625" style="684" customWidth="1"/>
    <col min="2566" max="2567" width="12.85546875" style="684" customWidth="1"/>
    <col min="2568" max="2568" width="11.5703125" style="684"/>
    <col min="2569" max="2569" width="14.85546875" style="684" customWidth="1"/>
    <col min="2570" max="2570" width="14.28515625" style="684" customWidth="1"/>
    <col min="2571" max="2571" width="15.85546875" style="684" customWidth="1"/>
    <col min="2572" max="2572" width="14.7109375" style="684" customWidth="1"/>
    <col min="2573" max="2575" width="11.5703125" style="684"/>
    <col min="2576" max="2576" width="15.85546875" style="684" customWidth="1"/>
    <col min="2577" max="2577" width="11.5703125" style="684"/>
    <col min="2578" max="2578" width="14.5703125" style="684" customWidth="1"/>
    <col min="2579" max="2816" width="11.5703125" style="684"/>
    <col min="2817" max="2817" width="7.28515625" style="684" customWidth="1"/>
    <col min="2818" max="2818" width="7.5703125" style="684" customWidth="1"/>
    <col min="2819" max="2819" width="64.28515625" style="684" customWidth="1"/>
    <col min="2820" max="2821" width="7.28515625" style="684" customWidth="1"/>
    <col min="2822" max="2823" width="12.85546875" style="684" customWidth="1"/>
    <col min="2824" max="2824" width="11.5703125" style="684"/>
    <col min="2825" max="2825" width="14.85546875" style="684" customWidth="1"/>
    <col min="2826" max="2826" width="14.28515625" style="684" customWidth="1"/>
    <col min="2827" max="2827" width="15.85546875" style="684" customWidth="1"/>
    <col min="2828" max="2828" width="14.7109375" style="684" customWidth="1"/>
    <col min="2829" max="2831" width="11.5703125" style="684"/>
    <col min="2832" max="2832" width="15.85546875" style="684" customWidth="1"/>
    <col min="2833" max="2833" width="11.5703125" style="684"/>
    <col min="2834" max="2834" width="14.5703125" style="684" customWidth="1"/>
    <col min="2835" max="3072" width="11.5703125" style="684"/>
    <col min="3073" max="3073" width="7.28515625" style="684" customWidth="1"/>
    <col min="3074" max="3074" width="7.5703125" style="684" customWidth="1"/>
    <col min="3075" max="3075" width="64.28515625" style="684" customWidth="1"/>
    <col min="3076" max="3077" width="7.28515625" style="684" customWidth="1"/>
    <col min="3078" max="3079" width="12.85546875" style="684" customWidth="1"/>
    <col min="3080" max="3080" width="11.5703125" style="684"/>
    <col min="3081" max="3081" width="14.85546875" style="684" customWidth="1"/>
    <col min="3082" max="3082" width="14.28515625" style="684" customWidth="1"/>
    <col min="3083" max="3083" width="15.85546875" style="684" customWidth="1"/>
    <col min="3084" max="3084" width="14.7109375" style="684" customWidth="1"/>
    <col min="3085" max="3087" width="11.5703125" style="684"/>
    <col min="3088" max="3088" width="15.85546875" style="684" customWidth="1"/>
    <col min="3089" max="3089" width="11.5703125" style="684"/>
    <col min="3090" max="3090" width="14.5703125" style="684" customWidth="1"/>
    <col min="3091" max="3328" width="11.5703125" style="684"/>
    <col min="3329" max="3329" width="7.28515625" style="684" customWidth="1"/>
    <col min="3330" max="3330" width="7.5703125" style="684" customWidth="1"/>
    <col min="3331" max="3331" width="64.28515625" style="684" customWidth="1"/>
    <col min="3332" max="3333" width="7.28515625" style="684" customWidth="1"/>
    <col min="3334" max="3335" width="12.85546875" style="684" customWidth="1"/>
    <col min="3336" max="3336" width="11.5703125" style="684"/>
    <col min="3337" max="3337" width="14.85546875" style="684" customWidth="1"/>
    <col min="3338" max="3338" width="14.28515625" style="684" customWidth="1"/>
    <col min="3339" max="3339" width="15.85546875" style="684" customWidth="1"/>
    <col min="3340" max="3340" width="14.7109375" style="684" customWidth="1"/>
    <col min="3341" max="3343" width="11.5703125" style="684"/>
    <col min="3344" max="3344" width="15.85546875" style="684" customWidth="1"/>
    <col min="3345" max="3345" width="11.5703125" style="684"/>
    <col min="3346" max="3346" width="14.5703125" style="684" customWidth="1"/>
    <col min="3347" max="3584" width="11.5703125" style="684"/>
    <col min="3585" max="3585" width="7.28515625" style="684" customWidth="1"/>
    <col min="3586" max="3586" width="7.5703125" style="684" customWidth="1"/>
    <col min="3587" max="3587" width="64.28515625" style="684" customWidth="1"/>
    <col min="3588" max="3589" width="7.28515625" style="684" customWidth="1"/>
    <col min="3590" max="3591" width="12.85546875" style="684" customWidth="1"/>
    <col min="3592" max="3592" width="11.5703125" style="684"/>
    <col min="3593" max="3593" width="14.85546875" style="684" customWidth="1"/>
    <col min="3594" max="3594" width="14.28515625" style="684" customWidth="1"/>
    <col min="3595" max="3595" width="15.85546875" style="684" customWidth="1"/>
    <col min="3596" max="3596" width="14.7109375" style="684" customWidth="1"/>
    <col min="3597" max="3599" width="11.5703125" style="684"/>
    <col min="3600" max="3600" width="15.85546875" style="684" customWidth="1"/>
    <col min="3601" max="3601" width="11.5703125" style="684"/>
    <col min="3602" max="3602" width="14.5703125" style="684" customWidth="1"/>
    <col min="3603" max="3840" width="11.5703125" style="684"/>
    <col min="3841" max="3841" width="7.28515625" style="684" customWidth="1"/>
    <col min="3842" max="3842" width="7.5703125" style="684" customWidth="1"/>
    <col min="3843" max="3843" width="64.28515625" style="684" customWidth="1"/>
    <col min="3844" max="3845" width="7.28515625" style="684" customWidth="1"/>
    <col min="3846" max="3847" width="12.85546875" style="684" customWidth="1"/>
    <col min="3848" max="3848" width="11.5703125" style="684"/>
    <col min="3849" max="3849" width="14.85546875" style="684" customWidth="1"/>
    <col min="3850" max="3850" width="14.28515625" style="684" customWidth="1"/>
    <col min="3851" max="3851" width="15.85546875" style="684" customWidth="1"/>
    <col min="3852" max="3852" width="14.7109375" style="684" customWidth="1"/>
    <col min="3853" max="3855" width="11.5703125" style="684"/>
    <col min="3856" max="3856" width="15.85546875" style="684" customWidth="1"/>
    <col min="3857" max="3857" width="11.5703125" style="684"/>
    <col min="3858" max="3858" width="14.5703125" style="684" customWidth="1"/>
    <col min="3859" max="4096" width="11.5703125" style="684"/>
    <col min="4097" max="4097" width="7.28515625" style="684" customWidth="1"/>
    <col min="4098" max="4098" width="7.5703125" style="684" customWidth="1"/>
    <col min="4099" max="4099" width="64.28515625" style="684" customWidth="1"/>
    <col min="4100" max="4101" width="7.28515625" style="684" customWidth="1"/>
    <col min="4102" max="4103" width="12.85546875" style="684" customWidth="1"/>
    <col min="4104" max="4104" width="11.5703125" style="684"/>
    <col min="4105" max="4105" width="14.85546875" style="684" customWidth="1"/>
    <col min="4106" max="4106" width="14.28515625" style="684" customWidth="1"/>
    <col min="4107" max="4107" width="15.85546875" style="684" customWidth="1"/>
    <col min="4108" max="4108" width="14.7109375" style="684" customWidth="1"/>
    <col min="4109" max="4111" width="11.5703125" style="684"/>
    <col min="4112" max="4112" width="15.85546875" style="684" customWidth="1"/>
    <col min="4113" max="4113" width="11.5703125" style="684"/>
    <col min="4114" max="4114" width="14.5703125" style="684" customWidth="1"/>
    <col min="4115" max="4352" width="11.5703125" style="684"/>
    <col min="4353" max="4353" width="7.28515625" style="684" customWidth="1"/>
    <col min="4354" max="4354" width="7.5703125" style="684" customWidth="1"/>
    <col min="4355" max="4355" width="64.28515625" style="684" customWidth="1"/>
    <col min="4356" max="4357" width="7.28515625" style="684" customWidth="1"/>
    <col min="4358" max="4359" width="12.85546875" style="684" customWidth="1"/>
    <col min="4360" max="4360" width="11.5703125" style="684"/>
    <col min="4361" max="4361" width="14.85546875" style="684" customWidth="1"/>
    <col min="4362" max="4362" width="14.28515625" style="684" customWidth="1"/>
    <col min="4363" max="4363" width="15.85546875" style="684" customWidth="1"/>
    <col min="4364" max="4364" width="14.7109375" style="684" customWidth="1"/>
    <col min="4365" max="4367" width="11.5703125" style="684"/>
    <col min="4368" max="4368" width="15.85546875" style="684" customWidth="1"/>
    <col min="4369" max="4369" width="11.5703125" style="684"/>
    <col min="4370" max="4370" width="14.5703125" style="684" customWidth="1"/>
    <col min="4371" max="4608" width="11.5703125" style="684"/>
    <col min="4609" max="4609" width="7.28515625" style="684" customWidth="1"/>
    <col min="4610" max="4610" width="7.5703125" style="684" customWidth="1"/>
    <col min="4611" max="4611" width="64.28515625" style="684" customWidth="1"/>
    <col min="4612" max="4613" width="7.28515625" style="684" customWidth="1"/>
    <col min="4614" max="4615" width="12.85546875" style="684" customWidth="1"/>
    <col min="4616" max="4616" width="11.5703125" style="684"/>
    <col min="4617" max="4617" width="14.85546875" style="684" customWidth="1"/>
    <col min="4618" max="4618" width="14.28515625" style="684" customWidth="1"/>
    <col min="4619" max="4619" width="15.85546875" style="684" customWidth="1"/>
    <col min="4620" max="4620" width="14.7109375" style="684" customWidth="1"/>
    <col min="4621" max="4623" width="11.5703125" style="684"/>
    <col min="4624" max="4624" width="15.85546875" style="684" customWidth="1"/>
    <col min="4625" max="4625" width="11.5703125" style="684"/>
    <col min="4626" max="4626" width="14.5703125" style="684" customWidth="1"/>
    <col min="4627" max="4864" width="11.5703125" style="684"/>
    <col min="4865" max="4865" width="7.28515625" style="684" customWidth="1"/>
    <col min="4866" max="4866" width="7.5703125" style="684" customWidth="1"/>
    <col min="4867" max="4867" width="64.28515625" style="684" customWidth="1"/>
    <col min="4868" max="4869" width="7.28515625" style="684" customWidth="1"/>
    <col min="4870" max="4871" width="12.85546875" style="684" customWidth="1"/>
    <col min="4872" max="4872" width="11.5703125" style="684"/>
    <col min="4873" max="4873" width="14.85546875" style="684" customWidth="1"/>
    <col min="4874" max="4874" width="14.28515625" style="684" customWidth="1"/>
    <col min="4875" max="4875" width="15.85546875" style="684" customWidth="1"/>
    <col min="4876" max="4876" width="14.7109375" style="684" customWidth="1"/>
    <col min="4877" max="4879" width="11.5703125" style="684"/>
    <col min="4880" max="4880" width="15.85546875" style="684" customWidth="1"/>
    <col min="4881" max="4881" width="11.5703125" style="684"/>
    <col min="4882" max="4882" width="14.5703125" style="684" customWidth="1"/>
    <col min="4883" max="5120" width="11.5703125" style="684"/>
    <col min="5121" max="5121" width="7.28515625" style="684" customWidth="1"/>
    <col min="5122" max="5122" width="7.5703125" style="684" customWidth="1"/>
    <col min="5123" max="5123" width="64.28515625" style="684" customWidth="1"/>
    <col min="5124" max="5125" width="7.28515625" style="684" customWidth="1"/>
    <col min="5126" max="5127" width="12.85546875" style="684" customWidth="1"/>
    <col min="5128" max="5128" width="11.5703125" style="684"/>
    <col min="5129" max="5129" width="14.85546875" style="684" customWidth="1"/>
    <col min="5130" max="5130" width="14.28515625" style="684" customWidth="1"/>
    <col min="5131" max="5131" width="15.85546875" style="684" customWidth="1"/>
    <col min="5132" max="5132" width="14.7109375" style="684" customWidth="1"/>
    <col min="5133" max="5135" width="11.5703125" style="684"/>
    <col min="5136" max="5136" width="15.85546875" style="684" customWidth="1"/>
    <col min="5137" max="5137" width="11.5703125" style="684"/>
    <col min="5138" max="5138" width="14.5703125" style="684" customWidth="1"/>
    <col min="5139" max="5376" width="11.5703125" style="684"/>
    <col min="5377" max="5377" width="7.28515625" style="684" customWidth="1"/>
    <col min="5378" max="5378" width="7.5703125" style="684" customWidth="1"/>
    <col min="5379" max="5379" width="64.28515625" style="684" customWidth="1"/>
    <col min="5380" max="5381" width="7.28515625" style="684" customWidth="1"/>
    <col min="5382" max="5383" width="12.85546875" style="684" customWidth="1"/>
    <col min="5384" max="5384" width="11.5703125" style="684"/>
    <col min="5385" max="5385" width="14.85546875" style="684" customWidth="1"/>
    <col min="5386" max="5386" width="14.28515625" style="684" customWidth="1"/>
    <col min="5387" max="5387" width="15.85546875" style="684" customWidth="1"/>
    <col min="5388" max="5388" width="14.7109375" style="684" customWidth="1"/>
    <col min="5389" max="5391" width="11.5703125" style="684"/>
    <col min="5392" max="5392" width="15.85546875" style="684" customWidth="1"/>
    <col min="5393" max="5393" width="11.5703125" style="684"/>
    <col min="5394" max="5394" width="14.5703125" style="684" customWidth="1"/>
    <col min="5395" max="5632" width="11.5703125" style="684"/>
    <col min="5633" max="5633" width="7.28515625" style="684" customWidth="1"/>
    <col min="5634" max="5634" width="7.5703125" style="684" customWidth="1"/>
    <col min="5635" max="5635" width="64.28515625" style="684" customWidth="1"/>
    <col min="5636" max="5637" width="7.28515625" style="684" customWidth="1"/>
    <col min="5638" max="5639" width="12.85546875" style="684" customWidth="1"/>
    <col min="5640" max="5640" width="11.5703125" style="684"/>
    <col min="5641" max="5641" width="14.85546875" style="684" customWidth="1"/>
    <col min="5642" max="5642" width="14.28515625" style="684" customWidth="1"/>
    <col min="5643" max="5643" width="15.85546875" style="684" customWidth="1"/>
    <col min="5644" max="5644" width="14.7109375" style="684" customWidth="1"/>
    <col min="5645" max="5647" width="11.5703125" style="684"/>
    <col min="5648" max="5648" width="15.85546875" style="684" customWidth="1"/>
    <col min="5649" max="5649" width="11.5703125" style="684"/>
    <col min="5650" max="5650" width="14.5703125" style="684" customWidth="1"/>
    <col min="5651" max="5888" width="11.5703125" style="684"/>
    <col min="5889" max="5889" width="7.28515625" style="684" customWidth="1"/>
    <col min="5890" max="5890" width="7.5703125" style="684" customWidth="1"/>
    <col min="5891" max="5891" width="64.28515625" style="684" customWidth="1"/>
    <col min="5892" max="5893" width="7.28515625" style="684" customWidth="1"/>
    <col min="5894" max="5895" width="12.85546875" style="684" customWidth="1"/>
    <col min="5896" max="5896" width="11.5703125" style="684"/>
    <col min="5897" max="5897" width="14.85546875" style="684" customWidth="1"/>
    <col min="5898" max="5898" width="14.28515625" style="684" customWidth="1"/>
    <col min="5899" max="5899" width="15.85546875" style="684" customWidth="1"/>
    <col min="5900" max="5900" width="14.7109375" style="684" customWidth="1"/>
    <col min="5901" max="5903" width="11.5703125" style="684"/>
    <col min="5904" max="5904" width="15.85546875" style="684" customWidth="1"/>
    <col min="5905" max="5905" width="11.5703125" style="684"/>
    <col min="5906" max="5906" width="14.5703125" style="684" customWidth="1"/>
    <col min="5907" max="6144" width="11.5703125" style="684"/>
    <col min="6145" max="6145" width="7.28515625" style="684" customWidth="1"/>
    <col min="6146" max="6146" width="7.5703125" style="684" customWidth="1"/>
    <col min="6147" max="6147" width="64.28515625" style="684" customWidth="1"/>
    <col min="6148" max="6149" width="7.28515625" style="684" customWidth="1"/>
    <col min="6150" max="6151" width="12.85546875" style="684" customWidth="1"/>
    <col min="6152" max="6152" width="11.5703125" style="684"/>
    <col min="6153" max="6153" width="14.85546875" style="684" customWidth="1"/>
    <col min="6154" max="6154" width="14.28515625" style="684" customWidth="1"/>
    <col min="6155" max="6155" width="15.85546875" style="684" customWidth="1"/>
    <col min="6156" max="6156" width="14.7109375" style="684" customWidth="1"/>
    <col min="6157" max="6159" width="11.5703125" style="684"/>
    <col min="6160" max="6160" width="15.85546875" style="684" customWidth="1"/>
    <col min="6161" max="6161" width="11.5703125" style="684"/>
    <col min="6162" max="6162" width="14.5703125" style="684" customWidth="1"/>
    <col min="6163" max="6400" width="11.5703125" style="684"/>
    <col min="6401" max="6401" width="7.28515625" style="684" customWidth="1"/>
    <col min="6402" max="6402" width="7.5703125" style="684" customWidth="1"/>
    <col min="6403" max="6403" width="64.28515625" style="684" customWidth="1"/>
    <col min="6404" max="6405" width="7.28515625" style="684" customWidth="1"/>
    <col min="6406" max="6407" width="12.85546875" style="684" customWidth="1"/>
    <col min="6408" max="6408" width="11.5703125" style="684"/>
    <col min="6409" max="6409" width="14.85546875" style="684" customWidth="1"/>
    <col min="6410" max="6410" width="14.28515625" style="684" customWidth="1"/>
    <col min="6411" max="6411" width="15.85546875" style="684" customWidth="1"/>
    <col min="6412" max="6412" width="14.7109375" style="684" customWidth="1"/>
    <col min="6413" max="6415" width="11.5703125" style="684"/>
    <col min="6416" max="6416" width="15.85546875" style="684" customWidth="1"/>
    <col min="6417" max="6417" width="11.5703125" style="684"/>
    <col min="6418" max="6418" width="14.5703125" style="684" customWidth="1"/>
    <col min="6419" max="6656" width="11.5703125" style="684"/>
    <col min="6657" max="6657" width="7.28515625" style="684" customWidth="1"/>
    <col min="6658" max="6658" width="7.5703125" style="684" customWidth="1"/>
    <col min="6659" max="6659" width="64.28515625" style="684" customWidth="1"/>
    <col min="6660" max="6661" width="7.28515625" style="684" customWidth="1"/>
    <col min="6662" max="6663" width="12.85546875" style="684" customWidth="1"/>
    <col min="6664" max="6664" width="11.5703125" style="684"/>
    <col min="6665" max="6665" width="14.85546875" style="684" customWidth="1"/>
    <col min="6666" max="6666" width="14.28515625" style="684" customWidth="1"/>
    <col min="6667" max="6667" width="15.85546875" style="684" customWidth="1"/>
    <col min="6668" max="6668" width="14.7109375" style="684" customWidth="1"/>
    <col min="6669" max="6671" width="11.5703125" style="684"/>
    <col min="6672" max="6672" width="15.85546875" style="684" customWidth="1"/>
    <col min="6673" max="6673" width="11.5703125" style="684"/>
    <col min="6674" max="6674" width="14.5703125" style="684" customWidth="1"/>
    <col min="6675" max="6912" width="11.5703125" style="684"/>
    <col min="6913" max="6913" width="7.28515625" style="684" customWidth="1"/>
    <col min="6914" max="6914" width="7.5703125" style="684" customWidth="1"/>
    <col min="6915" max="6915" width="64.28515625" style="684" customWidth="1"/>
    <col min="6916" max="6917" width="7.28515625" style="684" customWidth="1"/>
    <col min="6918" max="6919" width="12.85546875" style="684" customWidth="1"/>
    <col min="6920" max="6920" width="11.5703125" style="684"/>
    <col min="6921" max="6921" width="14.85546875" style="684" customWidth="1"/>
    <col min="6922" max="6922" width="14.28515625" style="684" customWidth="1"/>
    <col min="6923" max="6923" width="15.85546875" style="684" customWidth="1"/>
    <col min="6924" max="6924" width="14.7109375" style="684" customWidth="1"/>
    <col min="6925" max="6927" width="11.5703125" style="684"/>
    <col min="6928" max="6928" width="15.85546875" style="684" customWidth="1"/>
    <col min="6929" max="6929" width="11.5703125" style="684"/>
    <col min="6930" max="6930" width="14.5703125" style="684" customWidth="1"/>
    <col min="6931" max="7168" width="11.5703125" style="684"/>
    <col min="7169" max="7169" width="7.28515625" style="684" customWidth="1"/>
    <col min="7170" max="7170" width="7.5703125" style="684" customWidth="1"/>
    <col min="7171" max="7171" width="64.28515625" style="684" customWidth="1"/>
    <col min="7172" max="7173" width="7.28515625" style="684" customWidth="1"/>
    <col min="7174" max="7175" width="12.85546875" style="684" customWidth="1"/>
    <col min="7176" max="7176" width="11.5703125" style="684"/>
    <col min="7177" max="7177" width="14.85546875" style="684" customWidth="1"/>
    <col min="7178" max="7178" width="14.28515625" style="684" customWidth="1"/>
    <col min="7179" max="7179" width="15.85546875" style="684" customWidth="1"/>
    <col min="7180" max="7180" width="14.7109375" style="684" customWidth="1"/>
    <col min="7181" max="7183" width="11.5703125" style="684"/>
    <col min="7184" max="7184" width="15.85546875" style="684" customWidth="1"/>
    <col min="7185" max="7185" width="11.5703125" style="684"/>
    <col min="7186" max="7186" width="14.5703125" style="684" customWidth="1"/>
    <col min="7187" max="7424" width="11.5703125" style="684"/>
    <col min="7425" max="7425" width="7.28515625" style="684" customWidth="1"/>
    <col min="7426" max="7426" width="7.5703125" style="684" customWidth="1"/>
    <col min="7427" max="7427" width="64.28515625" style="684" customWidth="1"/>
    <col min="7428" max="7429" width="7.28515625" style="684" customWidth="1"/>
    <col min="7430" max="7431" width="12.85546875" style="684" customWidth="1"/>
    <col min="7432" max="7432" width="11.5703125" style="684"/>
    <col min="7433" max="7433" width="14.85546875" style="684" customWidth="1"/>
    <col min="7434" max="7434" width="14.28515625" style="684" customWidth="1"/>
    <col min="7435" max="7435" width="15.85546875" style="684" customWidth="1"/>
    <col min="7436" max="7436" width="14.7109375" style="684" customWidth="1"/>
    <col min="7437" max="7439" width="11.5703125" style="684"/>
    <col min="7440" max="7440" width="15.85546875" style="684" customWidth="1"/>
    <col min="7441" max="7441" width="11.5703125" style="684"/>
    <col min="7442" max="7442" width="14.5703125" style="684" customWidth="1"/>
    <col min="7443" max="7680" width="11.5703125" style="684"/>
    <col min="7681" max="7681" width="7.28515625" style="684" customWidth="1"/>
    <col min="7682" max="7682" width="7.5703125" style="684" customWidth="1"/>
    <col min="7683" max="7683" width="64.28515625" style="684" customWidth="1"/>
    <col min="7684" max="7685" width="7.28515625" style="684" customWidth="1"/>
    <col min="7686" max="7687" width="12.85546875" style="684" customWidth="1"/>
    <col min="7688" max="7688" width="11.5703125" style="684"/>
    <col min="7689" max="7689" width="14.85546875" style="684" customWidth="1"/>
    <col min="7690" max="7690" width="14.28515625" style="684" customWidth="1"/>
    <col min="7691" max="7691" width="15.85546875" style="684" customWidth="1"/>
    <col min="7692" max="7692" width="14.7109375" style="684" customWidth="1"/>
    <col min="7693" max="7695" width="11.5703125" style="684"/>
    <col min="7696" max="7696" width="15.85546875" style="684" customWidth="1"/>
    <col min="7697" max="7697" width="11.5703125" style="684"/>
    <col min="7698" max="7698" width="14.5703125" style="684" customWidth="1"/>
    <col min="7699" max="7936" width="11.5703125" style="684"/>
    <col min="7937" max="7937" width="7.28515625" style="684" customWidth="1"/>
    <col min="7938" max="7938" width="7.5703125" style="684" customWidth="1"/>
    <col min="7939" max="7939" width="64.28515625" style="684" customWidth="1"/>
    <col min="7940" max="7941" width="7.28515625" style="684" customWidth="1"/>
    <col min="7942" max="7943" width="12.85546875" style="684" customWidth="1"/>
    <col min="7944" max="7944" width="11.5703125" style="684"/>
    <col min="7945" max="7945" width="14.85546875" style="684" customWidth="1"/>
    <col min="7946" max="7946" width="14.28515625" style="684" customWidth="1"/>
    <col min="7947" max="7947" width="15.85546875" style="684" customWidth="1"/>
    <col min="7948" max="7948" width="14.7109375" style="684" customWidth="1"/>
    <col min="7949" max="7951" width="11.5703125" style="684"/>
    <col min="7952" max="7952" width="15.85546875" style="684" customWidth="1"/>
    <col min="7953" max="7953" width="11.5703125" style="684"/>
    <col min="7954" max="7954" width="14.5703125" style="684" customWidth="1"/>
    <col min="7955" max="8192" width="11.5703125" style="684"/>
    <col min="8193" max="8193" width="7.28515625" style="684" customWidth="1"/>
    <col min="8194" max="8194" width="7.5703125" style="684" customWidth="1"/>
    <col min="8195" max="8195" width="64.28515625" style="684" customWidth="1"/>
    <col min="8196" max="8197" width="7.28515625" style="684" customWidth="1"/>
    <col min="8198" max="8199" width="12.85546875" style="684" customWidth="1"/>
    <col min="8200" max="8200" width="11.5703125" style="684"/>
    <col min="8201" max="8201" width="14.85546875" style="684" customWidth="1"/>
    <col min="8202" max="8202" width="14.28515625" style="684" customWidth="1"/>
    <col min="8203" max="8203" width="15.85546875" style="684" customWidth="1"/>
    <col min="8204" max="8204" width="14.7109375" style="684" customWidth="1"/>
    <col min="8205" max="8207" width="11.5703125" style="684"/>
    <col min="8208" max="8208" width="15.85546875" style="684" customWidth="1"/>
    <col min="8209" max="8209" width="11.5703125" style="684"/>
    <col min="8210" max="8210" width="14.5703125" style="684" customWidth="1"/>
    <col min="8211" max="8448" width="11.5703125" style="684"/>
    <col min="8449" max="8449" width="7.28515625" style="684" customWidth="1"/>
    <col min="8450" max="8450" width="7.5703125" style="684" customWidth="1"/>
    <col min="8451" max="8451" width="64.28515625" style="684" customWidth="1"/>
    <col min="8452" max="8453" width="7.28515625" style="684" customWidth="1"/>
    <col min="8454" max="8455" width="12.85546875" style="684" customWidth="1"/>
    <col min="8456" max="8456" width="11.5703125" style="684"/>
    <col min="8457" max="8457" width="14.85546875" style="684" customWidth="1"/>
    <col min="8458" max="8458" width="14.28515625" style="684" customWidth="1"/>
    <col min="8459" max="8459" width="15.85546875" style="684" customWidth="1"/>
    <col min="8460" max="8460" width="14.7109375" style="684" customWidth="1"/>
    <col min="8461" max="8463" width="11.5703125" style="684"/>
    <col min="8464" max="8464" width="15.85546875" style="684" customWidth="1"/>
    <col min="8465" max="8465" width="11.5703125" style="684"/>
    <col min="8466" max="8466" width="14.5703125" style="684" customWidth="1"/>
    <col min="8467" max="8704" width="11.5703125" style="684"/>
    <col min="8705" max="8705" width="7.28515625" style="684" customWidth="1"/>
    <col min="8706" max="8706" width="7.5703125" style="684" customWidth="1"/>
    <col min="8707" max="8707" width="64.28515625" style="684" customWidth="1"/>
    <col min="8708" max="8709" width="7.28515625" style="684" customWidth="1"/>
    <col min="8710" max="8711" width="12.85546875" style="684" customWidth="1"/>
    <col min="8712" max="8712" width="11.5703125" style="684"/>
    <col min="8713" max="8713" width="14.85546875" style="684" customWidth="1"/>
    <col min="8714" max="8714" width="14.28515625" style="684" customWidth="1"/>
    <col min="8715" max="8715" width="15.85546875" style="684" customWidth="1"/>
    <col min="8716" max="8716" width="14.7109375" style="684" customWidth="1"/>
    <col min="8717" max="8719" width="11.5703125" style="684"/>
    <col min="8720" max="8720" width="15.85546875" style="684" customWidth="1"/>
    <col min="8721" max="8721" width="11.5703125" style="684"/>
    <col min="8722" max="8722" width="14.5703125" style="684" customWidth="1"/>
    <col min="8723" max="8960" width="11.5703125" style="684"/>
    <col min="8961" max="8961" width="7.28515625" style="684" customWidth="1"/>
    <col min="8962" max="8962" width="7.5703125" style="684" customWidth="1"/>
    <col min="8963" max="8963" width="64.28515625" style="684" customWidth="1"/>
    <col min="8964" max="8965" width="7.28515625" style="684" customWidth="1"/>
    <col min="8966" max="8967" width="12.85546875" style="684" customWidth="1"/>
    <col min="8968" max="8968" width="11.5703125" style="684"/>
    <col min="8969" max="8969" width="14.85546875" style="684" customWidth="1"/>
    <col min="8970" max="8970" width="14.28515625" style="684" customWidth="1"/>
    <col min="8971" max="8971" width="15.85546875" style="684" customWidth="1"/>
    <col min="8972" max="8972" width="14.7109375" style="684" customWidth="1"/>
    <col min="8973" max="8975" width="11.5703125" style="684"/>
    <col min="8976" max="8976" width="15.85546875" style="684" customWidth="1"/>
    <col min="8977" max="8977" width="11.5703125" style="684"/>
    <col min="8978" max="8978" width="14.5703125" style="684" customWidth="1"/>
    <col min="8979" max="9216" width="11.5703125" style="684"/>
    <col min="9217" max="9217" width="7.28515625" style="684" customWidth="1"/>
    <col min="9218" max="9218" width="7.5703125" style="684" customWidth="1"/>
    <col min="9219" max="9219" width="64.28515625" style="684" customWidth="1"/>
    <col min="9220" max="9221" width="7.28515625" style="684" customWidth="1"/>
    <col min="9222" max="9223" width="12.85546875" style="684" customWidth="1"/>
    <col min="9224" max="9224" width="11.5703125" style="684"/>
    <col min="9225" max="9225" width="14.85546875" style="684" customWidth="1"/>
    <col min="9226" max="9226" width="14.28515625" style="684" customWidth="1"/>
    <col min="9227" max="9227" width="15.85546875" style="684" customWidth="1"/>
    <col min="9228" max="9228" width="14.7109375" style="684" customWidth="1"/>
    <col min="9229" max="9231" width="11.5703125" style="684"/>
    <col min="9232" max="9232" width="15.85546875" style="684" customWidth="1"/>
    <col min="9233" max="9233" width="11.5703125" style="684"/>
    <col min="9234" max="9234" width="14.5703125" style="684" customWidth="1"/>
    <col min="9235" max="9472" width="11.5703125" style="684"/>
    <col min="9473" max="9473" width="7.28515625" style="684" customWidth="1"/>
    <col min="9474" max="9474" width="7.5703125" style="684" customWidth="1"/>
    <col min="9475" max="9475" width="64.28515625" style="684" customWidth="1"/>
    <col min="9476" max="9477" width="7.28515625" style="684" customWidth="1"/>
    <col min="9478" max="9479" width="12.85546875" style="684" customWidth="1"/>
    <col min="9480" max="9480" width="11.5703125" style="684"/>
    <col min="9481" max="9481" width="14.85546875" style="684" customWidth="1"/>
    <col min="9482" max="9482" width="14.28515625" style="684" customWidth="1"/>
    <col min="9483" max="9483" width="15.85546875" style="684" customWidth="1"/>
    <col min="9484" max="9484" width="14.7109375" style="684" customWidth="1"/>
    <col min="9485" max="9487" width="11.5703125" style="684"/>
    <col min="9488" max="9488" width="15.85546875" style="684" customWidth="1"/>
    <col min="9489" max="9489" width="11.5703125" style="684"/>
    <col min="9490" max="9490" width="14.5703125" style="684" customWidth="1"/>
    <col min="9491" max="9728" width="11.5703125" style="684"/>
    <col min="9729" max="9729" width="7.28515625" style="684" customWidth="1"/>
    <col min="9730" max="9730" width="7.5703125" style="684" customWidth="1"/>
    <col min="9731" max="9731" width="64.28515625" style="684" customWidth="1"/>
    <col min="9732" max="9733" width="7.28515625" style="684" customWidth="1"/>
    <col min="9734" max="9735" width="12.85546875" style="684" customWidth="1"/>
    <col min="9736" max="9736" width="11.5703125" style="684"/>
    <col min="9737" max="9737" width="14.85546875" style="684" customWidth="1"/>
    <col min="9738" max="9738" width="14.28515625" style="684" customWidth="1"/>
    <col min="9739" max="9739" width="15.85546875" style="684" customWidth="1"/>
    <col min="9740" max="9740" width="14.7109375" style="684" customWidth="1"/>
    <col min="9741" max="9743" width="11.5703125" style="684"/>
    <col min="9744" max="9744" width="15.85546875" style="684" customWidth="1"/>
    <col min="9745" max="9745" width="11.5703125" style="684"/>
    <col min="9746" max="9746" width="14.5703125" style="684" customWidth="1"/>
    <col min="9747" max="9984" width="11.5703125" style="684"/>
    <col min="9985" max="9985" width="7.28515625" style="684" customWidth="1"/>
    <col min="9986" max="9986" width="7.5703125" style="684" customWidth="1"/>
    <col min="9987" max="9987" width="64.28515625" style="684" customWidth="1"/>
    <col min="9988" max="9989" width="7.28515625" style="684" customWidth="1"/>
    <col min="9990" max="9991" width="12.85546875" style="684" customWidth="1"/>
    <col min="9992" max="9992" width="11.5703125" style="684"/>
    <col min="9993" max="9993" width="14.85546875" style="684" customWidth="1"/>
    <col min="9994" max="9994" width="14.28515625" style="684" customWidth="1"/>
    <col min="9995" max="9995" width="15.85546875" style="684" customWidth="1"/>
    <col min="9996" max="9996" width="14.7109375" style="684" customWidth="1"/>
    <col min="9997" max="9999" width="11.5703125" style="684"/>
    <col min="10000" max="10000" width="15.85546875" style="684" customWidth="1"/>
    <col min="10001" max="10001" width="11.5703125" style="684"/>
    <col min="10002" max="10002" width="14.5703125" style="684" customWidth="1"/>
    <col min="10003" max="10240" width="11.5703125" style="684"/>
    <col min="10241" max="10241" width="7.28515625" style="684" customWidth="1"/>
    <col min="10242" max="10242" width="7.5703125" style="684" customWidth="1"/>
    <col min="10243" max="10243" width="64.28515625" style="684" customWidth="1"/>
    <col min="10244" max="10245" width="7.28515625" style="684" customWidth="1"/>
    <col min="10246" max="10247" width="12.85546875" style="684" customWidth="1"/>
    <col min="10248" max="10248" width="11.5703125" style="684"/>
    <col min="10249" max="10249" width="14.85546875" style="684" customWidth="1"/>
    <col min="10250" max="10250" width="14.28515625" style="684" customWidth="1"/>
    <col min="10251" max="10251" width="15.85546875" style="684" customWidth="1"/>
    <col min="10252" max="10252" width="14.7109375" style="684" customWidth="1"/>
    <col min="10253" max="10255" width="11.5703125" style="684"/>
    <col min="10256" max="10256" width="15.85546875" style="684" customWidth="1"/>
    <col min="10257" max="10257" width="11.5703125" style="684"/>
    <col min="10258" max="10258" width="14.5703125" style="684" customWidth="1"/>
    <col min="10259" max="10496" width="11.5703125" style="684"/>
    <col min="10497" max="10497" width="7.28515625" style="684" customWidth="1"/>
    <col min="10498" max="10498" width="7.5703125" style="684" customWidth="1"/>
    <col min="10499" max="10499" width="64.28515625" style="684" customWidth="1"/>
    <col min="10500" max="10501" width="7.28515625" style="684" customWidth="1"/>
    <col min="10502" max="10503" width="12.85546875" style="684" customWidth="1"/>
    <col min="10504" max="10504" width="11.5703125" style="684"/>
    <col min="10505" max="10505" width="14.85546875" style="684" customWidth="1"/>
    <col min="10506" max="10506" width="14.28515625" style="684" customWidth="1"/>
    <col min="10507" max="10507" width="15.85546875" style="684" customWidth="1"/>
    <col min="10508" max="10508" width="14.7109375" style="684" customWidth="1"/>
    <col min="10509" max="10511" width="11.5703125" style="684"/>
    <col min="10512" max="10512" width="15.85546875" style="684" customWidth="1"/>
    <col min="10513" max="10513" width="11.5703125" style="684"/>
    <col min="10514" max="10514" width="14.5703125" style="684" customWidth="1"/>
    <col min="10515" max="10752" width="11.5703125" style="684"/>
    <col min="10753" max="10753" width="7.28515625" style="684" customWidth="1"/>
    <col min="10754" max="10754" width="7.5703125" style="684" customWidth="1"/>
    <col min="10755" max="10755" width="64.28515625" style="684" customWidth="1"/>
    <col min="10756" max="10757" width="7.28515625" style="684" customWidth="1"/>
    <col min="10758" max="10759" width="12.85546875" style="684" customWidth="1"/>
    <col min="10760" max="10760" width="11.5703125" style="684"/>
    <col min="10761" max="10761" width="14.85546875" style="684" customWidth="1"/>
    <col min="10762" max="10762" width="14.28515625" style="684" customWidth="1"/>
    <col min="10763" max="10763" width="15.85546875" style="684" customWidth="1"/>
    <col min="10764" max="10764" width="14.7109375" style="684" customWidth="1"/>
    <col min="10765" max="10767" width="11.5703125" style="684"/>
    <col min="10768" max="10768" width="15.85546875" style="684" customWidth="1"/>
    <col min="10769" max="10769" width="11.5703125" style="684"/>
    <col min="10770" max="10770" width="14.5703125" style="684" customWidth="1"/>
    <col min="10771" max="11008" width="11.5703125" style="684"/>
    <col min="11009" max="11009" width="7.28515625" style="684" customWidth="1"/>
    <col min="11010" max="11010" width="7.5703125" style="684" customWidth="1"/>
    <col min="11011" max="11011" width="64.28515625" style="684" customWidth="1"/>
    <col min="11012" max="11013" width="7.28515625" style="684" customWidth="1"/>
    <col min="11014" max="11015" width="12.85546875" style="684" customWidth="1"/>
    <col min="11016" max="11016" width="11.5703125" style="684"/>
    <col min="11017" max="11017" width="14.85546875" style="684" customWidth="1"/>
    <col min="11018" max="11018" width="14.28515625" style="684" customWidth="1"/>
    <col min="11019" max="11019" width="15.85546875" style="684" customWidth="1"/>
    <col min="11020" max="11020" width="14.7109375" style="684" customWidth="1"/>
    <col min="11021" max="11023" width="11.5703125" style="684"/>
    <col min="11024" max="11024" width="15.85546875" style="684" customWidth="1"/>
    <col min="11025" max="11025" width="11.5703125" style="684"/>
    <col min="11026" max="11026" width="14.5703125" style="684" customWidth="1"/>
    <col min="11027" max="11264" width="11.5703125" style="684"/>
    <col min="11265" max="11265" width="7.28515625" style="684" customWidth="1"/>
    <col min="11266" max="11266" width="7.5703125" style="684" customWidth="1"/>
    <col min="11267" max="11267" width="64.28515625" style="684" customWidth="1"/>
    <col min="11268" max="11269" width="7.28515625" style="684" customWidth="1"/>
    <col min="11270" max="11271" width="12.85546875" style="684" customWidth="1"/>
    <col min="11272" max="11272" width="11.5703125" style="684"/>
    <col min="11273" max="11273" width="14.85546875" style="684" customWidth="1"/>
    <col min="11274" max="11274" width="14.28515625" style="684" customWidth="1"/>
    <col min="11275" max="11275" width="15.85546875" style="684" customWidth="1"/>
    <col min="11276" max="11276" width="14.7109375" style="684" customWidth="1"/>
    <col min="11277" max="11279" width="11.5703125" style="684"/>
    <col min="11280" max="11280" width="15.85546875" style="684" customWidth="1"/>
    <col min="11281" max="11281" width="11.5703125" style="684"/>
    <col min="11282" max="11282" width="14.5703125" style="684" customWidth="1"/>
    <col min="11283" max="11520" width="11.5703125" style="684"/>
    <col min="11521" max="11521" width="7.28515625" style="684" customWidth="1"/>
    <col min="11522" max="11522" width="7.5703125" style="684" customWidth="1"/>
    <col min="11523" max="11523" width="64.28515625" style="684" customWidth="1"/>
    <col min="11524" max="11525" width="7.28515625" style="684" customWidth="1"/>
    <col min="11526" max="11527" width="12.85546875" style="684" customWidth="1"/>
    <col min="11528" max="11528" width="11.5703125" style="684"/>
    <col min="11529" max="11529" width="14.85546875" style="684" customWidth="1"/>
    <col min="11530" max="11530" width="14.28515625" style="684" customWidth="1"/>
    <col min="11531" max="11531" width="15.85546875" style="684" customWidth="1"/>
    <col min="11532" max="11532" width="14.7109375" style="684" customWidth="1"/>
    <col min="11533" max="11535" width="11.5703125" style="684"/>
    <col min="11536" max="11536" width="15.85546875" style="684" customWidth="1"/>
    <col min="11537" max="11537" width="11.5703125" style="684"/>
    <col min="11538" max="11538" width="14.5703125" style="684" customWidth="1"/>
    <col min="11539" max="11776" width="11.5703125" style="684"/>
    <col min="11777" max="11777" width="7.28515625" style="684" customWidth="1"/>
    <col min="11778" max="11778" width="7.5703125" style="684" customWidth="1"/>
    <col min="11779" max="11779" width="64.28515625" style="684" customWidth="1"/>
    <col min="11780" max="11781" width="7.28515625" style="684" customWidth="1"/>
    <col min="11782" max="11783" width="12.85546875" style="684" customWidth="1"/>
    <col min="11784" max="11784" width="11.5703125" style="684"/>
    <col min="11785" max="11785" width="14.85546875" style="684" customWidth="1"/>
    <col min="11786" max="11786" width="14.28515625" style="684" customWidth="1"/>
    <col min="11787" max="11787" width="15.85546875" style="684" customWidth="1"/>
    <col min="11788" max="11788" width="14.7109375" style="684" customWidth="1"/>
    <col min="11789" max="11791" width="11.5703125" style="684"/>
    <col min="11792" max="11792" width="15.85546875" style="684" customWidth="1"/>
    <col min="11793" max="11793" width="11.5703125" style="684"/>
    <col min="11794" max="11794" width="14.5703125" style="684" customWidth="1"/>
    <col min="11795" max="12032" width="11.5703125" style="684"/>
    <col min="12033" max="12033" width="7.28515625" style="684" customWidth="1"/>
    <col min="12034" max="12034" width="7.5703125" style="684" customWidth="1"/>
    <col min="12035" max="12035" width="64.28515625" style="684" customWidth="1"/>
    <col min="12036" max="12037" width="7.28515625" style="684" customWidth="1"/>
    <col min="12038" max="12039" width="12.85546875" style="684" customWidth="1"/>
    <col min="12040" max="12040" width="11.5703125" style="684"/>
    <col min="12041" max="12041" width="14.85546875" style="684" customWidth="1"/>
    <col min="12042" max="12042" width="14.28515625" style="684" customWidth="1"/>
    <col min="12043" max="12043" width="15.85546875" style="684" customWidth="1"/>
    <col min="12044" max="12044" width="14.7109375" style="684" customWidth="1"/>
    <col min="12045" max="12047" width="11.5703125" style="684"/>
    <col min="12048" max="12048" width="15.85546875" style="684" customWidth="1"/>
    <col min="12049" max="12049" width="11.5703125" style="684"/>
    <col min="12050" max="12050" width="14.5703125" style="684" customWidth="1"/>
    <col min="12051" max="12288" width="11.5703125" style="684"/>
    <col min="12289" max="12289" width="7.28515625" style="684" customWidth="1"/>
    <col min="12290" max="12290" width="7.5703125" style="684" customWidth="1"/>
    <col min="12291" max="12291" width="64.28515625" style="684" customWidth="1"/>
    <col min="12292" max="12293" width="7.28515625" style="684" customWidth="1"/>
    <col min="12294" max="12295" width="12.85546875" style="684" customWidth="1"/>
    <col min="12296" max="12296" width="11.5703125" style="684"/>
    <col min="12297" max="12297" width="14.85546875" style="684" customWidth="1"/>
    <col min="12298" max="12298" width="14.28515625" style="684" customWidth="1"/>
    <col min="12299" max="12299" width="15.85546875" style="684" customWidth="1"/>
    <col min="12300" max="12300" width="14.7109375" style="684" customWidth="1"/>
    <col min="12301" max="12303" width="11.5703125" style="684"/>
    <col min="12304" max="12304" width="15.85546875" style="684" customWidth="1"/>
    <col min="12305" max="12305" width="11.5703125" style="684"/>
    <col min="12306" max="12306" width="14.5703125" style="684" customWidth="1"/>
    <col min="12307" max="12544" width="11.5703125" style="684"/>
    <col min="12545" max="12545" width="7.28515625" style="684" customWidth="1"/>
    <col min="12546" max="12546" width="7.5703125" style="684" customWidth="1"/>
    <col min="12547" max="12547" width="64.28515625" style="684" customWidth="1"/>
    <col min="12548" max="12549" width="7.28515625" style="684" customWidth="1"/>
    <col min="12550" max="12551" width="12.85546875" style="684" customWidth="1"/>
    <col min="12552" max="12552" width="11.5703125" style="684"/>
    <col min="12553" max="12553" width="14.85546875" style="684" customWidth="1"/>
    <col min="12554" max="12554" width="14.28515625" style="684" customWidth="1"/>
    <col min="12555" max="12555" width="15.85546875" style="684" customWidth="1"/>
    <col min="12556" max="12556" width="14.7109375" style="684" customWidth="1"/>
    <col min="12557" max="12559" width="11.5703125" style="684"/>
    <col min="12560" max="12560" width="15.85546875" style="684" customWidth="1"/>
    <col min="12561" max="12561" width="11.5703125" style="684"/>
    <col min="12562" max="12562" width="14.5703125" style="684" customWidth="1"/>
    <col min="12563" max="12800" width="11.5703125" style="684"/>
    <col min="12801" max="12801" width="7.28515625" style="684" customWidth="1"/>
    <col min="12802" max="12802" width="7.5703125" style="684" customWidth="1"/>
    <col min="12803" max="12803" width="64.28515625" style="684" customWidth="1"/>
    <col min="12804" max="12805" width="7.28515625" style="684" customWidth="1"/>
    <col min="12806" max="12807" width="12.85546875" style="684" customWidth="1"/>
    <col min="12808" max="12808" width="11.5703125" style="684"/>
    <col min="12809" max="12809" width="14.85546875" style="684" customWidth="1"/>
    <col min="12810" max="12810" width="14.28515625" style="684" customWidth="1"/>
    <col min="12811" max="12811" width="15.85546875" style="684" customWidth="1"/>
    <col min="12812" max="12812" width="14.7109375" style="684" customWidth="1"/>
    <col min="12813" max="12815" width="11.5703125" style="684"/>
    <col min="12816" max="12816" width="15.85546875" style="684" customWidth="1"/>
    <col min="12817" max="12817" width="11.5703125" style="684"/>
    <col min="12818" max="12818" width="14.5703125" style="684" customWidth="1"/>
    <col min="12819" max="13056" width="11.5703125" style="684"/>
    <col min="13057" max="13057" width="7.28515625" style="684" customWidth="1"/>
    <col min="13058" max="13058" width="7.5703125" style="684" customWidth="1"/>
    <col min="13059" max="13059" width="64.28515625" style="684" customWidth="1"/>
    <col min="13060" max="13061" width="7.28515625" style="684" customWidth="1"/>
    <col min="13062" max="13063" width="12.85546875" style="684" customWidth="1"/>
    <col min="13064" max="13064" width="11.5703125" style="684"/>
    <col min="13065" max="13065" width="14.85546875" style="684" customWidth="1"/>
    <col min="13066" max="13066" width="14.28515625" style="684" customWidth="1"/>
    <col min="13067" max="13067" width="15.85546875" style="684" customWidth="1"/>
    <col min="13068" max="13068" width="14.7109375" style="684" customWidth="1"/>
    <col min="13069" max="13071" width="11.5703125" style="684"/>
    <col min="13072" max="13072" width="15.85546875" style="684" customWidth="1"/>
    <col min="13073" max="13073" width="11.5703125" style="684"/>
    <col min="13074" max="13074" width="14.5703125" style="684" customWidth="1"/>
    <col min="13075" max="13312" width="11.5703125" style="684"/>
    <col min="13313" max="13313" width="7.28515625" style="684" customWidth="1"/>
    <col min="13314" max="13314" width="7.5703125" style="684" customWidth="1"/>
    <col min="13315" max="13315" width="64.28515625" style="684" customWidth="1"/>
    <col min="13316" max="13317" width="7.28515625" style="684" customWidth="1"/>
    <col min="13318" max="13319" width="12.85546875" style="684" customWidth="1"/>
    <col min="13320" max="13320" width="11.5703125" style="684"/>
    <col min="13321" max="13321" width="14.85546875" style="684" customWidth="1"/>
    <col min="13322" max="13322" width="14.28515625" style="684" customWidth="1"/>
    <col min="13323" max="13323" width="15.85546875" style="684" customWidth="1"/>
    <col min="13324" max="13324" width="14.7109375" style="684" customWidth="1"/>
    <col min="13325" max="13327" width="11.5703125" style="684"/>
    <col min="13328" max="13328" width="15.85546875" style="684" customWidth="1"/>
    <col min="13329" max="13329" width="11.5703125" style="684"/>
    <col min="13330" max="13330" width="14.5703125" style="684" customWidth="1"/>
    <col min="13331" max="13568" width="11.5703125" style="684"/>
    <col min="13569" max="13569" width="7.28515625" style="684" customWidth="1"/>
    <col min="13570" max="13570" width="7.5703125" style="684" customWidth="1"/>
    <col min="13571" max="13571" width="64.28515625" style="684" customWidth="1"/>
    <col min="13572" max="13573" width="7.28515625" style="684" customWidth="1"/>
    <col min="13574" max="13575" width="12.85546875" style="684" customWidth="1"/>
    <col min="13576" max="13576" width="11.5703125" style="684"/>
    <col min="13577" max="13577" width="14.85546875" style="684" customWidth="1"/>
    <col min="13578" max="13578" width="14.28515625" style="684" customWidth="1"/>
    <col min="13579" max="13579" width="15.85546875" style="684" customWidth="1"/>
    <col min="13580" max="13580" width="14.7109375" style="684" customWidth="1"/>
    <col min="13581" max="13583" width="11.5703125" style="684"/>
    <col min="13584" max="13584" width="15.85546875" style="684" customWidth="1"/>
    <col min="13585" max="13585" width="11.5703125" style="684"/>
    <col min="13586" max="13586" width="14.5703125" style="684" customWidth="1"/>
    <col min="13587" max="13824" width="11.5703125" style="684"/>
    <col min="13825" max="13825" width="7.28515625" style="684" customWidth="1"/>
    <col min="13826" max="13826" width="7.5703125" style="684" customWidth="1"/>
    <col min="13827" max="13827" width="64.28515625" style="684" customWidth="1"/>
    <col min="13828" max="13829" width="7.28515625" style="684" customWidth="1"/>
    <col min="13830" max="13831" width="12.85546875" style="684" customWidth="1"/>
    <col min="13832" max="13832" width="11.5703125" style="684"/>
    <col min="13833" max="13833" width="14.85546875" style="684" customWidth="1"/>
    <col min="13834" max="13834" width="14.28515625" style="684" customWidth="1"/>
    <col min="13835" max="13835" width="15.85546875" style="684" customWidth="1"/>
    <col min="13836" max="13836" width="14.7109375" style="684" customWidth="1"/>
    <col min="13837" max="13839" width="11.5703125" style="684"/>
    <col min="13840" max="13840" width="15.85546875" style="684" customWidth="1"/>
    <col min="13841" max="13841" width="11.5703125" style="684"/>
    <col min="13842" max="13842" width="14.5703125" style="684" customWidth="1"/>
    <col min="13843" max="14080" width="11.5703125" style="684"/>
    <col min="14081" max="14081" width="7.28515625" style="684" customWidth="1"/>
    <col min="14082" max="14082" width="7.5703125" style="684" customWidth="1"/>
    <col min="14083" max="14083" width="64.28515625" style="684" customWidth="1"/>
    <col min="14084" max="14085" width="7.28515625" style="684" customWidth="1"/>
    <col min="14086" max="14087" width="12.85546875" style="684" customWidth="1"/>
    <col min="14088" max="14088" width="11.5703125" style="684"/>
    <col min="14089" max="14089" width="14.85546875" style="684" customWidth="1"/>
    <col min="14090" max="14090" width="14.28515625" style="684" customWidth="1"/>
    <col min="14091" max="14091" width="15.85546875" style="684" customWidth="1"/>
    <col min="14092" max="14092" width="14.7109375" style="684" customWidth="1"/>
    <col min="14093" max="14095" width="11.5703125" style="684"/>
    <col min="14096" max="14096" width="15.85546875" style="684" customWidth="1"/>
    <col min="14097" max="14097" width="11.5703125" style="684"/>
    <col min="14098" max="14098" width="14.5703125" style="684" customWidth="1"/>
    <col min="14099" max="14336" width="11.5703125" style="684"/>
    <col min="14337" max="14337" width="7.28515625" style="684" customWidth="1"/>
    <col min="14338" max="14338" width="7.5703125" style="684" customWidth="1"/>
    <col min="14339" max="14339" width="64.28515625" style="684" customWidth="1"/>
    <col min="14340" max="14341" width="7.28515625" style="684" customWidth="1"/>
    <col min="14342" max="14343" width="12.85546875" style="684" customWidth="1"/>
    <col min="14344" max="14344" width="11.5703125" style="684"/>
    <col min="14345" max="14345" width="14.85546875" style="684" customWidth="1"/>
    <col min="14346" max="14346" width="14.28515625" style="684" customWidth="1"/>
    <col min="14347" max="14347" width="15.85546875" style="684" customWidth="1"/>
    <col min="14348" max="14348" width="14.7109375" style="684" customWidth="1"/>
    <col min="14349" max="14351" width="11.5703125" style="684"/>
    <col min="14352" max="14352" width="15.85546875" style="684" customWidth="1"/>
    <col min="14353" max="14353" width="11.5703125" style="684"/>
    <col min="14354" max="14354" width="14.5703125" style="684" customWidth="1"/>
    <col min="14355" max="14592" width="11.5703125" style="684"/>
    <col min="14593" max="14593" width="7.28515625" style="684" customWidth="1"/>
    <col min="14594" max="14594" width="7.5703125" style="684" customWidth="1"/>
    <col min="14595" max="14595" width="64.28515625" style="684" customWidth="1"/>
    <col min="14596" max="14597" width="7.28515625" style="684" customWidth="1"/>
    <col min="14598" max="14599" width="12.85546875" style="684" customWidth="1"/>
    <col min="14600" max="14600" width="11.5703125" style="684"/>
    <col min="14601" max="14601" width="14.85546875" style="684" customWidth="1"/>
    <col min="14602" max="14602" width="14.28515625" style="684" customWidth="1"/>
    <col min="14603" max="14603" width="15.85546875" style="684" customWidth="1"/>
    <col min="14604" max="14604" width="14.7109375" style="684" customWidth="1"/>
    <col min="14605" max="14607" width="11.5703125" style="684"/>
    <col min="14608" max="14608" width="15.85546875" style="684" customWidth="1"/>
    <col min="14609" max="14609" width="11.5703125" style="684"/>
    <col min="14610" max="14610" width="14.5703125" style="684" customWidth="1"/>
    <col min="14611" max="14848" width="11.5703125" style="684"/>
    <col min="14849" max="14849" width="7.28515625" style="684" customWidth="1"/>
    <col min="14850" max="14850" width="7.5703125" style="684" customWidth="1"/>
    <col min="14851" max="14851" width="64.28515625" style="684" customWidth="1"/>
    <col min="14852" max="14853" width="7.28515625" style="684" customWidth="1"/>
    <col min="14854" max="14855" width="12.85546875" style="684" customWidth="1"/>
    <col min="14856" max="14856" width="11.5703125" style="684"/>
    <col min="14857" max="14857" width="14.85546875" style="684" customWidth="1"/>
    <col min="14858" max="14858" width="14.28515625" style="684" customWidth="1"/>
    <col min="14859" max="14859" width="15.85546875" style="684" customWidth="1"/>
    <col min="14860" max="14860" width="14.7109375" style="684" customWidth="1"/>
    <col min="14861" max="14863" width="11.5703125" style="684"/>
    <col min="14864" max="14864" width="15.85546875" style="684" customWidth="1"/>
    <col min="14865" max="14865" width="11.5703125" style="684"/>
    <col min="14866" max="14866" width="14.5703125" style="684" customWidth="1"/>
    <col min="14867" max="15104" width="11.5703125" style="684"/>
    <col min="15105" max="15105" width="7.28515625" style="684" customWidth="1"/>
    <col min="15106" max="15106" width="7.5703125" style="684" customWidth="1"/>
    <col min="15107" max="15107" width="64.28515625" style="684" customWidth="1"/>
    <col min="15108" max="15109" width="7.28515625" style="684" customWidth="1"/>
    <col min="15110" max="15111" width="12.85546875" style="684" customWidth="1"/>
    <col min="15112" max="15112" width="11.5703125" style="684"/>
    <col min="15113" max="15113" width="14.85546875" style="684" customWidth="1"/>
    <col min="15114" max="15114" width="14.28515625" style="684" customWidth="1"/>
    <col min="15115" max="15115" width="15.85546875" style="684" customWidth="1"/>
    <col min="15116" max="15116" width="14.7109375" style="684" customWidth="1"/>
    <col min="15117" max="15119" width="11.5703125" style="684"/>
    <col min="15120" max="15120" width="15.85546875" style="684" customWidth="1"/>
    <col min="15121" max="15121" width="11.5703125" style="684"/>
    <col min="15122" max="15122" width="14.5703125" style="684" customWidth="1"/>
    <col min="15123" max="15360" width="11.5703125" style="684"/>
    <col min="15361" max="15361" width="7.28515625" style="684" customWidth="1"/>
    <col min="15362" max="15362" width="7.5703125" style="684" customWidth="1"/>
    <col min="15363" max="15363" width="64.28515625" style="684" customWidth="1"/>
    <col min="15364" max="15365" width="7.28515625" style="684" customWidth="1"/>
    <col min="15366" max="15367" width="12.85546875" style="684" customWidth="1"/>
    <col min="15368" max="15368" width="11.5703125" style="684"/>
    <col min="15369" max="15369" width="14.85546875" style="684" customWidth="1"/>
    <col min="15370" max="15370" width="14.28515625" style="684" customWidth="1"/>
    <col min="15371" max="15371" width="15.85546875" style="684" customWidth="1"/>
    <col min="15372" max="15372" width="14.7109375" style="684" customWidth="1"/>
    <col min="15373" max="15375" width="11.5703125" style="684"/>
    <col min="15376" max="15376" width="15.85546875" style="684" customWidth="1"/>
    <col min="15377" max="15377" width="11.5703125" style="684"/>
    <col min="15378" max="15378" width="14.5703125" style="684" customWidth="1"/>
    <col min="15379" max="15616" width="11.5703125" style="684"/>
    <col min="15617" max="15617" width="7.28515625" style="684" customWidth="1"/>
    <col min="15618" max="15618" width="7.5703125" style="684" customWidth="1"/>
    <col min="15619" max="15619" width="64.28515625" style="684" customWidth="1"/>
    <col min="15620" max="15621" width="7.28515625" style="684" customWidth="1"/>
    <col min="15622" max="15623" width="12.85546875" style="684" customWidth="1"/>
    <col min="15624" max="15624" width="11.5703125" style="684"/>
    <col min="15625" max="15625" width="14.85546875" style="684" customWidth="1"/>
    <col min="15626" max="15626" width="14.28515625" style="684" customWidth="1"/>
    <col min="15627" max="15627" width="15.85546875" style="684" customWidth="1"/>
    <col min="15628" max="15628" width="14.7109375" style="684" customWidth="1"/>
    <col min="15629" max="15631" width="11.5703125" style="684"/>
    <col min="15632" max="15632" width="15.85546875" style="684" customWidth="1"/>
    <col min="15633" max="15633" width="11.5703125" style="684"/>
    <col min="15634" max="15634" width="14.5703125" style="684" customWidth="1"/>
    <col min="15635" max="15872" width="11.5703125" style="684"/>
    <col min="15873" max="15873" width="7.28515625" style="684" customWidth="1"/>
    <col min="15874" max="15874" width="7.5703125" style="684" customWidth="1"/>
    <col min="15875" max="15875" width="64.28515625" style="684" customWidth="1"/>
    <col min="15876" max="15877" width="7.28515625" style="684" customWidth="1"/>
    <col min="15878" max="15879" width="12.85546875" style="684" customWidth="1"/>
    <col min="15880" max="15880" width="11.5703125" style="684"/>
    <col min="15881" max="15881" width="14.85546875" style="684" customWidth="1"/>
    <col min="15882" max="15882" width="14.28515625" style="684" customWidth="1"/>
    <col min="15883" max="15883" width="15.85546875" style="684" customWidth="1"/>
    <col min="15884" max="15884" width="14.7109375" style="684" customWidth="1"/>
    <col min="15885" max="15887" width="11.5703125" style="684"/>
    <col min="15888" max="15888" width="15.85546875" style="684" customWidth="1"/>
    <col min="15889" max="15889" width="11.5703125" style="684"/>
    <col min="15890" max="15890" width="14.5703125" style="684" customWidth="1"/>
    <col min="15891" max="16128" width="11.5703125" style="684"/>
    <col min="16129" max="16129" width="7.28515625" style="684" customWidth="1"/>
    <col min="16130" max="16130" width="7.5703125" style="684" customWidth="1"/>
    <col min="16131" max="16131" width="64.28515625" style="684" customWidth="1"/>
    <col min="16132" max="16133" width="7.28515625" style="684" customWidth="1"/>
    <col min="16134" max="16135" width="12.85546875" style="684" customWidth="1"/>
    <col min="16136" max="16136" width="11.5703125" style="684"/>
    <col min="16137" max="16137" width="14.85546875" style="684" customWidth="1"/>
    <col min="16138" max="16138" width="14.28515625" style="684" customWidth="1"/>
    <col min="16139" max="16139" width="15.85546875" style="684" customWidth="1"/>
    <col min="16140" max="16140" width="14.7109375" style="684" customWidth="1"/>
    <col min="16141" max="16143" width="11.5703125" style="684"/>
    <col min="16144" max="16144" width="15.85546875" style="684" customWidth="1"/>
    <col min="16145" max="16145" width="11.5703125" style="684"/>
    <col min="16146" max="16146" width="14.5703125" style="684" customWidth="1"/>
    <col min="16147" max="16384" width="11.5703125" style="684"/>
  </cols>
  <sheetData>
    <row r="1" spans="1:11" ht="15.75" customHeight="1">
      <c r="A1" s="859" t="s">
        <v>4432</v>
      </c>
      <c r="B1" s="859"/>
      <c r="C1" s="859"/>
      <c r="D1" s="859"/>
      <c r="E1" s="859"/>
      <c r="F1" s="859"/>
      <c r="G1" s="859"/>
    </row>
    <row r="2" spans="1:11" ht="15.75" customHeight="1">
      <c r="A2" s="860"/>
      <c r="B2" s="860"/>
      <c r="C2" s="860"/>
      <c r="D2" s="860"/>
      <c r="E2" s="860"/>
      <c r="F2" s="860"/>
      <c r="G2" s="860"/>
    </row>
    <row r="3" spans="1:11" ht="15.75" customHeight="1">
      <c r="A3" s="860"/>
      <c r="B3" s="860"/>
      <c r="C3" s="860"/>
      <c r="D3" s="860"/>
      <c r="E3" s="860"/>
      <c r="F3" s="860"/>
      <c r="G3" s="860"/>
    </row>
    <row r="4" spans="1:11" ht="15.75" customHeight="1">
      <c r="A4" s="860"/>
      <c r="B4" s="860"/>
      <c r="C4" s="860"/>
      <c r="D4" s="860"/>
      <c r="E4" s="860"/>
      <c r="F4" s="860"/>
      <c r="G4" s="860"/>
    </row>
    <row r="5" spans="1:11" ht="15.75" customHeight="1">
      <c r="A5" s="861"/>
      <c r="B5" s="861"/>
      <c r="C5" s="861"/>
      <c r="D5" s="861"/>
      <c r="E5" s="861"/>
      <c r="F5" s="861"/>
      <c r="G5" s="861"/>
    </row>
    <row r="6" spans="1:11" ht="12.75" customHeight="1">
      <c r="A6" s="862" t="s">
        <v>61</v>
      </c>
      <c r="B6" s="862" t="s">
        <v>4385</v>
      </c>
      <c r="C6" s="864" t="s">
        <v>4386</v>
      </c>
      <c r="D6" s="866" t="s">
        <v>137</v>
      </c>
      <c r="E6" s="866" t="s">
        <v>4387</v>
      </c>
      <c r="F6" s="868" t="s">
        <v>4388</v>
      </c>
      <c r="G6" s="866" t="s">
        <v>3956</v>
      </c>
    </row>
    <row r="7" spans="1:11" ht="12.75" customHeight="1">
      <c r="A7" s="862"/>
      <c r="B7" s="862"/>
      <c r="C7" s="864"/>
      <c r="D7" s="866"/>
      <c r="E7" s="866"/>
      <c r="F7" s="868"/>
      <c r="G7" s="866"/>
    </row>
    <row r="8" spans="1:11" ht="12.75" customHeight="1">
      <c r="A8" s="863"/>
      <c r="B8" s="863"/>
      <c r="C8" s="865"/>
      <c r="D8" s="867"/>
      <c r="E8" s="867"/>
      <c r="F8" s="869"/>
      <c r="G8" s="867"/>
    </row>
    <row r="9" spans="1:11" ht="12.75" customHeight="1">
      <c r="A9" s="685"/>
      <c r="B9" s="685"/>
      <c r="C9" s="688"/>
      <c r="D9" s="689"/>
      <c r="E9" s="689"/>
      <c r="F9" s="690"/>
      <c r="G9" s="689"/>
    </row>
    <row r="10" spans="1:11" ht="12.75" customHeight="1">
      <c r="A10" s="685"/>
      <c r="B10" s="685"/>
      <c r="C10" s="688" t="s">
        <v>4433</v>
      </c>
      <c r="D10" s="689"/>
      <c r="E10" s="689"/>
      <c r="F10" s="690"/>
      <c r="G10" s="689"/>
    </row>
    <row r="11" spans="1:11" ht="12.75" customHeight="1">
      <c r="A11" s="686"/>
      <c r="B11" s="687"/>
      <c r="C11" s="689"/>
      <c r="D11" s="689"/>
      <c r="E11" s="689"/>
      <c r="F11" s="690"/>
      <c r="G11" s="689"/>
    </row>
    <row r="12" spans="1:11" s="697" customFormat="1" ht="12.75" customHeight="1">
      <c r="A12" s="691">
        <v>5</v>
      </c>
      <c r="B12" s="692" t="s">
        <v>4434</v>
      </c>
      <c r="C12" s="728" t="s">
        <v>4432</v>
      </c>
      <c r="D12" s="729"/>
      <c r="E12" s="729"/>
      <c r="F12" s="730"/>
      <c r="G12" s="731"/>
    </row>
    <row r="13" spans="1:11" s="697" customFormat="1" ht="118.8">
      <c r="A13" s="686"/>
      <c r="B13" s="702"/>
      <c r="C13" s="703" t="s">
        <v>4435</v>
      </c>
      <c r="D13" s="689" t="s">
        <v>4042</v>
      </c>
      <c r="E13" s="689">
        <v>1</v>
      </c>
      <c r="F13" s="700"/>
      <c r="G13" s="701">
        <f t="shared" ref="G13:G17" si="0">E13*F13</f>
        <v>0</v>
      </c>
      <c r="I13" s="684"/>
      <c r="K13" s="704"/>
    </row>
    <row r="14" spans="1:11" s="697" customFormat="1" ht="64.8">
      <c r="A14" s="686"/>
      <c r="B14" s="702"/>
      <c r="C14" s="732" t="s">
        <v>4436</v>
      </c>
      <c r="D14" s="729" t="s">
        <v>4042</v>
      </c>
      <c r="E14" s="729">
        <v>1</v>
      </c>
      <c r="F14" s="733"/>
      <c r="G14" s="734">
        <f t="shared" si="0"/>
        <v>0</v>
      </c>
      <c r="J14" s="704"/>
    </row>
    <row r="15" spans="1:11" s="697" customFormat="1" ht="21.6">
      <c r="A15" s="686"/>
      <c r="B15" s="702"/>
      <c r="C15" s="703" t="s">
        <v>4423</v>
      </c>
      <c r="D15" s="689" t="s">
        <v>4042</v>
      </c>
      <c r="E15" s="689">
        <v>1</v>
      </c>
      <c r="F15" s="700"/>
      <c r="G15" s="701">
        <f>E15*F15</f>
        <v>0</v>
      </c>
    </row>
    <row r="16" spans="1:11" s="697" customFormat="1" ht="10.8">
      <c r="A16" s="686"/>
      <c r="B16" s="702"/>
      <c r="C16" s="735" t="s">
        <v>4424</v>
      </c>
      <c r="D16" s="736" t="s">
        <v>4042</v>
      </c>
      <c r="E16" s="736">
        <v>1</v>
      </c>
      <c r="F16" s="737"/>
      <c r="G16" s="734">
        <f t="shared" si="0"/>
        <v>0</v>
      </c>
    </row>
    <row r="17" spans="1:8" s="697" customFormat="1" ht="12.75" customHeight="1">
      <c r="A17" s="686"/>
      <c r="B17" s="702"/>
      <c r="C17" s="735" t="s">
        <v>4425</v>
      </c>
      <c r="D17" s="736" t="s">
        <v>2686</v>
      </c>
      <c r="E17" s="736">
        <v>1</v>
      </c>
      <c r="F17" s="737"/>
      <c r="G17" s="738">
        <f t="shared" si="0"/>
        <v>0</v>
      </c>
    </row>
    <row r="18" spans="1:8" s="697" customFormat="1" ht="12.75" customHeight="1">
      <c r="A18" s="686"/>
      <c r="B18" s="739"/>
      <c r="C18" s="740" t="s">
        <v>4426</v>
      </c>
      <c r="D18" s="715"/>
      <c r="E18" s="715"/>
      <c r="F18" s="716"/>
      <c r="G18" s="741">
        <f>SUM(G13:G17)</f>
        <v>0</v>
      </c>
      <c r="H18" s="742"/>
    </row>
    <row r="19" spans="1:8" s="697" customFormat="1" ht="10.8">
      <c r="A19" s="688"/>
      <c r="B19" s="718"/>
      <c r="C19" s="699"/>
      <c r="D19" s="689"/>
      <c r="E19" s="689"/>
      <c r="F19" s="700"/>
      <c r="G19" s="719"/>
    </row>
    <row r="32" spans="1:8">
      <c r="C32" s="743"/>
    </row>
    <row r="36" spans="3:6">
      <c r="C36" s="744"/>
    </row>
    <row r="37" spans="3:6" ht="12.75" customHeight="1">
      <c r="C37" s="745"/>
      <c r="D37" s="745"/>
      <c r="E37" s="745"/>
      <c r="F37" s="745"/>
    </row>
    <row r="38" spans="3:6">
      <c r="D38" s="745"/>
      <c r="E38" s="745"/>
      <c r="F38" s="745"/>
    </row>
  </sheetData>
  <mergeCells count="8">
    <mergeCell ref="A1:G5"/>
    <mergeCell ref="A6:A8"/>
    <mergeCell ref="B6:B8"/>
    <mergeCell ref="C6:C8"/>
    <mergeCell ref="D6:D8"/>
    <mergeCell ref="E6:E8"/>
    <mergeCell ref="F6:F8"/>
    <mergeCell ref="G6:G8"/>
  </mergeCells>
  <pageMargins left="0.59055118110236227" right="0.39370078740157483" top="1.1811023622047245" bottom="0.59055118110236227" header="0.31496062992125984" footer="0.11811023622047245"/>
  <pageSetup paperSize="9" orientation="portrait" useFirstPageNumber="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30BE-285A-4DB0-97EE-B2652D3FC63E}">
  <dimension ref="A1:K34"/>
  <sheetViews>
    <sheetView showZeros="0" view="pageLayout" topLeftCell="A13" zoomScaleNormal="115" zoomScaleSheetLayoutView="115" workbookViewId="0">
      <selection activeCell="D142" sqref="D142:D150"/>
    </sheetView>
  </sheetViews>
  <sheetFormatPr defaultRowHeight="13.2"/>
  <cols>
    <col min="1" max="1" width="7.28515625" style="721" customWidth="1"/>
    <col min="2" max="2" width="7.5703125" style="722" customWidth="1"/>
    <col min="3" max="3" width="64.28515625" style="684" customWidth="1"/>
    <col min="4" max="5" width="7.28515625" style="724" customWidth="1"/>
    <col min="6" max="6" width="12.85546875" style="725" customWidth="1"/>
    <col min="7" max="7" width="12.85546875" style="684" customWidth="1"/>
    <col min="8" max="8" width="9.140625" style="684"/>
    <col min="9" max="9" width="14.85546875" style="684" customWidth="1"/>
    <col min="10" max="10" width="14.28515625" style="684" customWidth="1"/>
    <col min="11" max="11" width="15.85546875" style="684" customWidth="1"/>
    <col min="12" max="12" width="14.7109375" style="684" customWidth="1"/>
    <col min="13" max="15" width="9.140625" style="684"/>
    <col min="16" max="16" width="15.85546875" style="684" customWidth="1"/>
    <col min="17" max="17" width="9.140625" style="684"/>
    <col min="18" max="18" width="14.5703125" style="684" customWidth="1"/>
    <col min="19" max="256" width="9.140625" style="684"/>
    <col min="257" max="257" width="7.28515625" style="684" customWidth="1"/>
    <col min="258" max="258" width="7.5703125" style="684" customWidth="1"/>
    <col min="259" max="259" width="64.28515625" style="684" customWidth="1"/>
    <col min="260" max="261" width="7.28515625" style="684" customWidth="1"/>
    <col min="262" max="263" width="12.85546875" style="684" customWidth="1"/>
    <col min="264" max="264" width="9.140625" style="684"/>
    <col min="265" max="265" width="14.85546875" style="684" customWidth="1"/>
    <col min="266" max="266" width="14.28515625" style="684" customWidth="1"/>
    <col min="267" max="267" width="15.85546875" style="684" customWidth="1"/>
    <col min="268" max="268" width="14.7109375" style="684" customWidth="1"/>
    <col min="269" max="271" width="9.140625" style="684"/>
    <col min="272" max="272" width="15.85546875" style="684" customWidth="1"/>
    <col min="273" max="273" width="9.140625" style="684"/>
    <col min="274" max="274" width="14.5703125" style="684" customWidth="1"/>
    <col min="275" max="512" width="9.140625" style="684"/>
    <col min="513" max="513" width="7.28515625" style="684" customWidth="1"/>
    <col min="514" max="514" width="7.5703125" style="684" customWidth="1"/>
    <col min="515" max="515" width="64.28515625" style="684" customWidth="1"/>
    <col min="516" max="517" width="7.28515625" style="684" customWidth="1"/>
    <col min="518" max="519" width="12.85546875" style="684" customWidth="1"/>
    <col min="520" max="520" width="9.140625" style="684"/>
    <col min="521" max="521" width="14.85546875" style="684" customWidth="1"/>
    <col min="522" max="522" width="14.28515625" style="684" customWidth="1"/>
    <col min="523" max="523" width="15.85546875" style="684" customWidth="1"/>
    <col min="524" max="524" width="14.7109375" style="684" customWidth="1"/>
    <col min="525" max="527" width="9.140625" style="684"/>
    <col min="528" max="528" width="15.85546875" style="684" customWidth="1"/>
    <col min="529" max="529" width="9.140625" style="684"/>
    <col min="530" max="530" width="14.5703125" style="684" customWidth="1"/>
    <col min="531" max="768" width="9.140625" style="684"/>
    <col min="769" max="769" width="7.28515625" style="684" customWidth="1"/>
    <col min="770" max="770" width="7.5703125" style="684" customWidth="1"/>
    <col min="771" max="771" width="64.28515625" style="684" customWidth="1"/>
    <col min="772" max="773" width="7.28515625" style="684" customWidth="1"/>
    <col min="774" max="775" width="12.85546875" style="684" customWidth="1"/>
    <col min="776" max="776" width="9.140625" style="684"/>
    <col min="777" max="777" width="14.85546875" style="684" customWidth="1"/>
    <col min="778" max="778" width="14.28515625" style="684" customWidth="1"/>
    <col min="779" max="779" width="15.85546875" style="684" customWidth="1"/>
    <col min="780" max="780" width="14.7109375" style="684" customWidth="1"/>
    <col min="781" max="783" width="9.140625" style="684"/>
    <col min="784" max="784" width="15.85546875" style="684" customWidth="1"/>
    <col min="785" max="785" width="9.140625" style="684"/>
    <col min="786" max="786" width="14.5703125" style="684" customWidth="1"/>
    <col min="787" max="1024" width="9.140625" style="684"/>
    <col min="1025" max="1025" width="7.28515625" style="684" customWidth="1"/>
    <col min="1026" max="1026" width="7.5703125" style="684" customWidth="1"/>
    <col min="1027" max="1027" width="64.28515625" style="684" customWidth="1"/>
    <col min="1028" max="1029" width="7.28515625" style="684" customWidth="1"/>
    <col min="1030" max="1031" width="12.85546875" style="684" customWidth="1"/>
    <col min="1032" max="1032" width="9.140625" style="684"/>
    <col min="1033" max="1033" width="14.85546875" style="684" customWidth="1"/>
    <col min="1034" max="1034" width="14.28515625" style="684" customWidth="1"/>
    <col min="1035" max="1035" width="15.85546875" style="684" customWidth="1"/>
    <col min="1036" max="1036" width="14.7109375" style="684" customWidth="1"/>
    <col min="1037" max="1039" width="9.140625" style="684"/>
    <col min="1040" max="1040" width="15.85546875" style="684" customWidth="1"/>
    <col min="1041" max="1041" width="9.140625" style="684"/>
    <col min="1042" max="1042" width="14.5703125" style="684" customWidth="1"/>
    <col min="1043" max="1280" width="9.140625" style="684"/>
    <col min="1281" max="1281" width="7.28515625" style="684" customWidth="1"/>
    <col min="1282" max="1282" width="7.5703125" style="684" customWidth="1"/>
    <col min="1283" max="1283" width="64.28515625" style="684" customWidth="1"/>
    <col min="1284" max="1285" width="7.28515625" style="684" customWidth="1"/>
    <col min="1286" max="1287" width="12.85546875" style="684" customWidth="1"/>
    <col min="1288" max="1288" width="9.140625" style="684"/>
    <col min="1289" max="1289" width="14.85546875" style="684" customWidth="1"/>
    <col min="1290" max="1290" width="14.28515625" style="684" customWidth="1"/>
    <col min="1291" max="1291" width="15.85546875" style="684" customWidth="1"/>
    <col min="1292" max="1292" width="14.7109375" style="684" customWidth="1"/>
    <col min="1293" max="1295" width="9.140625" style="684"/>
    <col min="1296" max="1296" width="15.85546875" style="684" customWidth="1"/>
    <col min="1297" max="1297" width="9.140625" style="684"/>
    <col min="1298" max="1298" width="14.5703125" style="684" customWidth="1"/>
    <col min="1299" max="1536" width="9.140625" style="684"/>
    <col min="1537" max="1537" width="7.28515625" style="684" customWidth="1"/>
    <col min="1538" max="1538" width="7.5703125" style="684" customWidth="1"/>
    <col min="1539" max="1539" width="64.28515625" style="684" customWidth="1"/>
    <col min="1540" max="1541" width="7.28515625" style="684" customWidth="1"/>
    <col min="1542" max="1543" width="12.85546875" style="684" customWidth="1"/>
    <col min="1544" max="1544" width="9.140625" style="684"/>
    <col min="1545" max="1545" width="14.85546875" style="684" customWidth="1"/>
    <col min="1546" max="1546" width="14.28515625" style="684" customWidth="1"/>
    <col min="1547" max="1547" width="15.85546875" style="684" customWidth="1"/>
    <col min="1548" max="1548" width="14.7109375" style="684" customWidth="1"/>
    <col min="1549" max="1551" width="9.140625" style="684"/>
    <col min="1552" max="1552" width="15.85546875" style="684" customWidth="1"/>
    <col min="1553" max="1553" width="9.140625" style="684"/>
    <col min="1554" max="1554" width="14.5703125" style="684" customWidth="1"/>
    <col min="1555" max="1792" width="9.140625" style="684"/>
    <col min="1793" max="1793" width="7.28515625" style="684" customWidth="1"/>
    <col min="1794" max="1794" width="7.5703125" style="684" customWidth="1"/>
    <col min="1795" max="1795" width="64.28515625" style="684" customWidth="1"/>
    <col min="1796" max="1797" width="7.28515625" style="684" customWidth="1"/>
    <col min="1798" max="1799" width="12.85546875" style="684" customWidth="1"/>
    <col min="1800" max="1800" width="9.140625" style="684"/>
    <col min="1801" max="1801" width="14.85546875" style="684" customWidth="1"/>
    <col min="1802" max="1802" width="14.28515625" style="684" customWidth="1"/>
    <col min="1803" max="1803" width="15.85546875" style="684" customWidth="1"/>
    <col min="1804" max="1804" width="14.7109375" style="684" customWidth="1"/>
    <col min="1805" max="1807" width="9.140625" style="684"/>
    <col min="1808" max="1808" width="15.85546875" style="684" customWidth="1"/>
    <col min="1809" max="1809" width="9.140625" style="684"/>
    <col min="1810" max="1810" width="14.5703125" style="684" customWidth="1"/>
    <col min="1811" max="2048" width="9.140625" style="684"/>
    <col min="2049" max="2049" width="7.28515625" style="684" customWidth="1"/>
    <col min="2050" max="2050" width="7.5703125" style="684" customWidth="1"/>
    <col min="2051" max="2051" width="64.28515625" style="684" customWidth="1"/>
    <col min="2052" max="2053" width="7.28515625" style="684" customWidth="1"/>
    <col min="2054" max="2055" width="12.85546875" style="684" customWidth="1"/>
    <col min="2056" max="2056" width="9.140625" style="684"/>
    <col min="2057" max="2057" width="14.85546875" style="684" customWidth="1"/>
    <col min="2058" max="2058" width="14.28515625" style="684" customWidth="1"/>
    <col min="2059" max="2059" width="15.85546875" style="684" customWidth="1"/>
    <col min="2060" max="2060" width="14.7109375" style="684" customWidth="1"/>
    <col min="2061" max="2063" width="9.140625" style="684"/>
    <col min="2064" max="2064" width="15.85546875" style="684" customWidth="1"/>
    <col min="2065" max="2065" width="9.140625" style="684"/>
    <col min="2066" max="2066" width="14.5703125" style="684" customWidth="1"/>
    <col min="2067" max="2304" width="9.140625" style="684"/>
    <col min="2305" max="2305" width="7.28515625" style="684" customWidth="1"/>
    <col min="2306" max="2306" width="7.5703125" style="684" customWidth="1"/>
    <col min="2307" max="2307" width="64.28515625" style="684" customWidth="1"/>
    <col min="2308" max="2309" width="7.28515625" style="684" customWidth="1"/>
    <col min="2310" max="2311" width="12.85546875" style="684" customWidth="1"/>
    <col min="2312" max="2312" width="9.140625" style="684"/>
    <col min="2313" max="2313" width="14.85546875" style="684" customWidth="1"/>
    <col min="2314" max="2314" width="14.28515625" style="684" customWidth="1"/>
    <col min="2315" max="2315" width="15.85546875" style="684" customWidth="1"/>
    <col min="2316" max="2316" width="14.7109375" style="684" customWidth="1"/>
    <col min="2317" max="2319" width="9.140625" style="684"/>
    <col min="2320" max="2320" width="15.85546875" style="684" customWidth="1"/>
    <col min="2321" max="2321" width="9.140625" style="684"/>
    <col min="2322" max="2322" width="14.5703125" style="684" customWidth="1"/>
    <col min="2323" max="2560" width="9.140625" style="684"/>
    <col min="2561" max="2561" width="7.28515625" style="684" customWidth="1"/>
    <col min="2562" max="2562" width="7.5703125" style="684" customWidth="1"/>
    <col min="2563" max="2563" width="64.28515625" style="684" customWidth="1"/>
    <col min="2564" max="2565" width="7.28515625" style="684" customWidth="1"/>
    <col min="2566" max="2567" width="12.85546875" style="684" customWidth="1"/>
    <col min="2568" max="2568" width="9.140625" style="684"/>
    <col min="2569" max="2569" width="14.85546875" style="684" customWidth="1"/>
    <col min="2570" max="2570" width="14.28515625" style="684" customWidth="1"/>
    <col min="2571" max="2571" width="15.85546875" style="684" customWidth="1"/>
    <col min="2572" max="2572" width="14.7109375" style="684" customWidth="1"/>
    <col min="2573" max="2575" width="9.140625" style="684"/>
    <col min="2576" max="2576" width="15.85546875" style="684" customWidth="1"/>
    <col min="2577" max="2577" width="9.140625" style="684"/>
    <col min="2578" max="2578" width="14.5703125" style="684" customWidth="1"/>
    <col min="2579" max="2816" width="9.140625" style="684"/>
    <col min="2817" max="2817" width="7.28515625" style="684" customWidth="1"/>
    <col min="2818" max="2818" width="7.5703125" style="684" customWidth="1"/>
    <col min="2819" max="2819" width="64.28515625" style="684" customWidth="1"/>
    <col min="2820" max="2821" width="7.28515625" style="684" customWidth="1"/>
    <col min="2822" max="2823" width="12.85546875" style="684" customWidth="1"/>
    <col min="2824" max="2824" width="9.140625" style="684"/>
    <col min="2825" max="2825" width="14.85546875" style="684" customWidth="1"/>
    <col min="2826" max="2826" width="14.28515625" style="684" customWidth="1"/>
    <col min="2827" max="2827" width="15.85546875" style="684" customWidth="1"/>
    <col min="2828" max="2828" width="14.7109375" style="684" customWidth="1"/>
    <col min="2829" max="2831" width="9.140625" style="684"/>
    <col min="2832" max="2832" width="15.85546875" style="684" customWidth="1"/>
    <col min="2833" max="2833" width="9.140625" style="684"/>
    <col min="2834" max="2834" width="14.5703125" style="684" customWidth="1"/>
    <col min="2835" max="3072" width="9.140625" style="684"/>
    <col min="3073" max="3073" width="7.28515625" style="684" customWidth="1"/>
    <col min="3074" max="3074" width="7.5703125" style="684" customWidth="1"/>
    <col min="3075" max="3075" width="64.28515625" style="684" customWidth="1"/>
    <col min="3076" max="3077" width="7.28515625" style="684" customWidth="1"/>
    <col min="3078" max="3079" width="12.85546875" style="684" customWidth="1"/>
    <col min="3080" max="3080" width="9.140625" style="684"/>
    <col min="3081" max="3081" width="14.85546875" style="684" customWidth="1"/>
    <col min="3082" max="3082" width="14.28515625" style="684" customWidth="1"/>
    <col min="3083" max="3083" width="15.85546875" style="684" customWidth="1"/>
    <col min="3084" max="3084" width="14.7109375" style="684" customWidth="1"/>
    <col min="3085" max="3087" width="9.140625" style="684"/>
    <col min="3088" max="3088" width="15.85546875" style="684" customWidth="1"/>
    <col min="3089" max="3089" width="9.140625" style="684"/>
    <col min="3090" max="3090" width="14.5703125" style="684" customWidth="1"/>
    <col min="3091" max="3328" width="9.140625" style="684"/>
    <col min="3329" max="3329" width="7.28515625" style="684" customWidth="1"/>
    <col min="3330" max="3330" width="7.5703125" style="684" customWidth="1"/>
    <col min="3331" max="3331" width="64.28515625" style="684" customWidth="1"/>
    <col min="3332" max="3333" width="7.28515625" style="684" customWidth="1"/>
    <col min="3334" max="3335" width="12.85546875" style="684" customWidth="1"/>
    <col min="3336" max="3336" width="9.140625" style="684"/>
    <col min="3337" max="3337" width="14.85546875" style="684" customWidth="1"/>
    <col min="3338" max="3338" width="14.28515625" style="684" customWidth="1"/>
    <col min="3339" max="3339" width="15.85546875" style="684" customWidth="1"/>
    <col min="3340" max="3340" width="14.7109375" style="684" customWidth="1"/>
    <col min="3341" max="3343" width="9.140625" style="684"/>
    <col min="3344" max="3344" width="15.85546875" style="684" customWidth="1"/>
    <col min="3345" max="3345" width="9.140625" style="684"/>
    <col min="3346" max="3346" width="14.5703125" style="684" customWidth="1"/>
    <col min="3347" max="3584" width="9.140625" style="684"/>
    <col min="3585" max="3585" width="7.28515625" style="684" customWidth="1"/>
    <col min="3586" max="3586" width="7.5703125" style="684" customWidth="1"/>
    <col min="3587" max="3587" width="64.28515625" style="684" customWidth="1"/>
    <col min="3588" max="3589" width="7.28515625" style="684" customWidth="1"/>
    <col min="3590" max="3591" width="12.85546875" style="684" customWidth="1"/>
    <col min="3592" max="3592" width="9.140625" style="684"/>
    <col min="3593" max="3593" width="14.85546875" style="684" customWidth="1"/>
    <col min="3594" max="3594" width="14.28515625" style="684" customWidth="1"/>
    <col min="3595" max="3595" width="15.85546875" style="684" customWidth="1"/>
    <col min="3596" max="3596" width="14.7109375" style="684" customWidth="1"/>
    <col min="3597" max="3599" width="9.140625" style="684"/>
    <col min="3600" max="3600" width="15.85546875" style="684" customWidth="1"/>
    <col min="3601" max="3601" width="9.140625" style="684"/>
    <col min="3602" max="3602" width="14.5703125" style="684" customWidth="1"/>
    <col min="3603" max="3840" width="9.140625" style="684"/>
    <col min="3841" max="3841" width="7.28515625" style="684" customWidth="1"/>
    <col min="3842" max="3842" width="7.5703125" style="684" customWidth="1"/>
    <col min="3843" max="3843" width="64.28515625" style="684" customWidth="1"/>
    <col min="3844" max="3845" width="7.28515625" style="684" customWidth="1"/>
    <col min="3846" max="3847" width="12.85546875" style="684" customWidth="1"/>
    <col min="3848" max="3848" width="9.140625" style="684"/>
    <col min="3849" max="3849" width="14.85546875" style="684" customWidth="1"/>
    <col min="3850" max="3850" width="14.28515625" style="684" customWidth="1"/>
    <col min="3851" max="3851" width="15.85546875" style="684" customWidth="1"/>
    <col min="3852" max="3852" width="14.7109375" style="684" customWidth="1"/>
    <col min="3853" max="3855" width="9.140625" style="684"/>
    <col min="3856" max="3856" width="15.85546875" style="684" customWidth="1"/>
    <col min="3857" max="3857" width="9.140625" style="684"/>
    <col min="3858" max="3858" width="14.5703125" style="684" customWidth="1"/>
    <col min="3859" max="4096" width="9.140625" style="684"/>
    <col min="4097" max="4097" width="7.28515625" style="684" customWidth="1"/>
    <col min="4098" max="4098" width="7.5703125" style="684" customWidth="1"/>
    <col min="4099" max="4099" width="64.28515625" style="684" customWidth="1"/>
    <col min="4100" max="4101" width="7.28515625" style="684" customWidth="1"/>
    <col min="4102" max="4103" width="12.85546875" style="684" customWidth="1"/>
    <col min="4104" max="4104" width="9.140625" style="684"/>
    <col min="4105" max="4105" width="14.85546875" style="684" customWidth="1"/>
    <col min="4106" max="4106" width="14.28515625" style="684" customWidth="1"/>
    <col min="4107" max="4107" width="15.85546875" style="684" customWidth="1"/>
    <col min="4108" max="4108" width="14.7109375" style="684" customWidth="1"/>
    <col min="4109" max="4111" width="9.140625" style="684"/>
    <col min="4112" max="4112" width="15.85546875" style="684" customWidth="1"/>
    <col min="4113" max="4113" width="9.140625" style="684"/>
    <col min="4114" max="4114" width="14.5703125" style="684" customWidth="1"/>
    <col min="4115" max="4352" width="9.140625" style="684"/>
    <col min="4353" max="4353" width="7.28515625" style="684" customWidth="1"/>
    <col min="4354" max="4354" width="7.5703125" style="684" customWidth="1"/>
    <col min="4355" max="4355" width="64.28515625" style="684" customWidth="1"/>
    <col min="4356" max="4357" width="7.28515625" style="684" customWidth="1"/>
    <col min="4358" max="4359" width="12.85546875" style="684" customWidth="1"/>
    <col min="4360" max="4360" width="9.140625" style="684"/>
    <col min="4361" max="4361" width="14.85546875" style="684" customWidth="1"/>
    <col min="4362" max="4362" width="14.28515625" style="684" customWidth="1"/>
    <col min="4363" max="4363" width="15.85546875" style="684" customWidth="1"/>
    <col min="4364" max="4364" width="14.7109375" style="684" customWidth="1"/>
    <col min="4365" max="4367" width="9.140625" style="684"/>
    <col min="4368" max="4368" width="15.85546875" style="684" customWidth="1"/>
    <col min="4369" max="4369" width="9.140625" style="684"/>
    <col min="4370" max="4370" width="14.5703125" style="684" customWidth="1"/>
    <col min="4371" max="4608" width="9.140625" style="684"/>
    <col min="4609" max="4609" width="7.28515625" style="684" customWidth="1"/>
    <col min="4610" max="4610" width="7.5703125" style="684" customWidth="1"/>
    <col min="4611" max="4611" width="64.28515625" style="684" customWidth="1"/>
    <col min="4612" max="4613" width="7.28515625" style="684" customWidth="1"/>
    <col min="4614" max="4615" width="12.85546875" style="684" customWidth="1"/>
    <col min="4616" max="4616" width="9.140625" style="684"/>
    <col min="4617" max="4617" width="14.85546875" style="684" customWidth="1"/>
    <col min="4618" max="4618" width="14.28515625" style="684" customWidth="1"/>
    <col min="4619" max="4619" width="15.85546875" style="684" customWidth="1"/>
    <col min="4620" max="4620" width="14.7109375" style="684" customWidth="1"/>
    <col min="4621" max="4623" width="9.140625" style="684"/>
    <col min="4624" max="4624" width="15.85546875" style="684" customWidth="1"/>
    <col min="4625" max="4625" width="9.140625" style="684"/>
    <col min="4626" max="4626" width="14.5703125" style="684" customWidth="1"/>
    <col min="4627" max="4864" width="9.140625" style="684"/>
    <col min="4865" max="4865" width="7.28515625" style="684" customWidth="1"/>
    <col min="4866" max="4866" width="7.5703125" style="684" customWidth="1"/>
    <col min="4867" max="4867" width="64.28515625" style="684" customWidth="1"/>
    <col min="4868" max="4869" width="7.28515625" style="684" customWidth="1"/>
    <col min="4870" max="4871" width="12.85546875" style="684" customWidth="1"/>
    <col min="4872" max="4872" width="9.140625" style="684"/>
    <col min="4873" max="4873" width="14.85546875" style="684" customWidth="1"/>
    <col min="4874" max="4874" width="14.28515625" style="684" customWidth="1"/>
    <col min="4875" max="4875" width="15.85546875" style="684" customWidth="1"/>
    <col min="4876" max="4876" width="14.7109375" style="684" customWidth="1"/>
    <col min="4877" max="4879" width="9.140625" style="684"/>
    <col min="4880" max="4880" width="15.85546875" style="684" customWidth="1"/>
    <col min="4881" max="4881" width="9.140625" style="684"/>
    <col min="4882" max="4882" width="14.5703125" style="684" customWidth="1"/>
    <col min="4883" max="5120" width="9.140625" style="684"/>
    <col min="5121" max="5121" width="7.28515625" style="684" customWidth="1"/>
    <col min="5122" max="5122" width="7.5703125" style="684" customWidth="1"/>
    <col min="5123" max="5123" width="64.28515625" style="684" customWidth="1"/>
    <col min="5124" max="5125" width="7.28515625" style="684" customWidth="1"/>
    <col min="5126" max="5127" width="12.85546875" style="684" customWidth="1"/>
    <col min="5128" max="5128" width="9.140625" style="684"/>
    <col min="5129" max="5129" width="14.85546875" style="684" customWidth="1"/>
    <col min="5130" max="5130" width="14.28515625" style="684" customWidth="1"/>
    <col min="5131" max="5131" width="15.85546875" style="684" customWidth="1"/>
    <col min="5132" max="5132" width="14.7109375" style="684" customWidth="1"/>
    <col min="5133" max="5135" width="9.140625" style="684"/>
    <col min="5136" max="5136" width="15.85546875" style="684" customWidth="1"/>
    <col min="5137" max="5137" width="9.140625" style="684"/>
    <col min="5138" max="5138" width="14.5703125" style="684" customWidth="1"/>
    <col min="5139" max="5376" width="9.140625" style="684"/>
    <col min="5377" max="5377" width="7.28515625" style="684" customWidth="1"/>
    <col min="5378" max="5378" width="7.5703125" style="684" customWidth="1"/>
    <col min="5379" max="5379" width="64.28515625" style="684" customWidth="1"/>
    <col min="5380" max="5381" width="7.28515625" style="684" customWidth="1"/>
    <col min="5382" max="5383" width="12.85546875" style="684" customWidth="1"/>
    <col min="5384" max="5384" width="9.140625" style="684"/>
    <col min="5385" max="5385" width="14.85546875" style="684" customWidth="1"/>
    <col min="5386" max="5386" width="14.28515625" style="684" customWidth="1"/>
    <col min="5387" max="5387" width="15.85546875" style="684" customWidth="1"/>
    <col min="5388" max="5388" width="14.7109375" style="684" customWidth="1"/>
    <col min="5389" max="5391" width="9.140625" style="684"/>
    <col min="5392" max="5392" width="15.85546875" style="684" customWidth="1"/>
    <col min="5393" max="5393" width="9.140625" style="684"/>
    <col min="5394" max="5394" width="14.5703125" style="684" customWidth="1"/>
    <col min="5395" max="5632" width="9.140625" style="684"/>
    <col min="5633" max="5633" width="7.28515625" style="684" customWidth="1"/>
    <col min="5634" max="5634" width="7.5703125" style="684" customWidth="1"/>
    <col min="5635" max="5635" width="64.28515625" style="684" customWidth="1"/>
    <col min="5636" max="5637" width="7.28515625" style="684" customWidth="1"/>
    <col min="5638" max="5639" width="12.85546875" style="684" customWidth="1"/>
    <col min="5640" max="5640" width="9.140625" style="684"/>
    <col min="5641" max="5641" width="14.85546875" style="684" customWidth="1"/>
    <col min="5642" max="5642" width="14.28515625" style="684" customWidth="1"/>
    <col min="5643" max="5643" width="15.85546875" style="684" customWidth="1"/>
    <col min="5644" max="5644" width="14.7109375" style="684" customWidth="1"/>
    <col min="5645" max="5647" width="9.140625" style="684"/>
    <col min="5648" max="5648" width="15.85546875" style="684" customWidth="1"/>
    <col min="5649" max="5649" width="9.140625" style="684"/>
    <col min="5650" max="5650" width="14.5703125" style="684" customWidth="1"/>
    <col min="5651" max="5888" width="9.140625" style="684"/>
    <col min="5889" max="5889" width="7.28515625" style="684" customWidth="1"/>
    <col min="5890" max="5890" width="7.5703125" style="684" customWidth="1"/>
    <col min="5891" max="5891" width="64.28515625" style="684" customWidth="1"/>
    <col min="5892" max="5893" width="7.28515625" style="684" customWidth="1"/>
    <col min="5894" max="5895" width="12.85546875" style="684" customWidth="1"/>
    <col min="5896" max="5896" width="9.140625" style="684"/>
    <col min="5897" max="5897" width="14.85546875" style="684" customWidth="1"/>
    <col min="5898" max="5898" width="14.28515625" style="684" customWidth="1"/>
    <col min="5899" max="5899" width="15.85546875" style="684" customWidth="1"/>
    <col min="5900" max="5900" width="14.7109375" style="684" customWidth="1"/>
    <col min="5901" max="5903" width="9.140625" style="684"/>
    <col min="5904" max="5904" width="15.85546875" style="684" customWidth="1"/>
    <col min="5905" max="5905" width="9.140625" style="684"/>
    <col min="5906" max="5906" width="14.5703125" style="684" customWidth="1"/>
    <col min="5907" max="6144" width="9.140625" style="684"/>
    <col min="6145" max="6145" width="7.28515625" style="684" customWidth="1"/>
    <col min="6146" max="6146" width="7.5703125" style="684" customWidth="1"/>
    <col min="6147" max="6147" width="64.28515625" style="684" customWidth="1"/>
    <col min="6148" max="6149" width="7.28515625" style="684" customWidth="1"/>
    <col min="6150" max="6151" width="12.85546875" style="684" customWidth="1"/>
    <col min="6152" max="6152" width="9.140625" style="684"/>
    <col min="6153" max="6153" width="14.85546875" style="684" customWidth="1"/>
    <col min="6154" max="6154" width="14.28515625" style="684" customWidth="1"/>
    <col min="6155" max="6155" width="15.85546875" style="684" customWidth="1"/>
    <col min="6156" max="6156" width="14.7109375" style="684" customWidth="1"/>
    <col min="6157" max="6159" width="9.140625" style="684"/>
    <col min="6160" max="6160" width="15.85546875" style="684" customWidth="1"/>
    <col min="6161" max="6161" width="9.140625" style="684"/>
    <col min="6162" max="6162" width="14.5703125" style="684" customWidth="1"/>
    <col min="6163" max="6400" width="9.140625" style="684"/>
    <col min="6401" max="6401" width="7.28515625" style="684" customWidth="1"/>
    <col min="6402" max="6402" width="7.5703125" style="684" customWidth="1"/>
    <col min="6403" max="6403" width="64.28515625" style="684" customWidth="1"/>
    <col min="6404" max="6405" width="7.28515625" style="684" customWidth="1"/>
    <col min="6406" max="6407" width="12.85546875" style="684" customWidth="1"/>
    <col min="6408" max="6408" width="9.140625" style="684"/>
    <col min="6409" max="6409" width="14.85546875" style="684" customWidth="1"/>
    <col min="6410" max="6410" width="14.28515625" style="684" customWidth="1"/>
    <col min="6411" max="6411" width="15.85546875" style="684" customWidth="1"/>
    <col min="6412" max="6412" width="14.7109375" style="684" customWidth="1"/>
    <col min="6413" max="6415" width="9.140625" style="684"/>
    <col min="6416" max="6416" width="15.85546875" style="684" customWidth="1"/>
    <col min="6417" max="6417" width="9.140625" style="684"/>
    <col min="6418" max="6418" width="14.5703125" style="684" customWidth="1"/>
    <col min="6419" max="6656" width="9.140625" style="684"/>
    <col min="6657" max="6657" width="7.28515625" style="684" customWidth="1"/>
    <col min="6658" max="6658" width="7.5703125" style="684" customWidth="1"/>
    <col min="6659" max="6659" width="64.28515625" style="684" customWidth="1"/>
    <col min="6660" max="6661" width="7.28515625" style="684" customWidth="1"/>
    <col min="6662" max="6663" width="12.85546875" style="684" customWidth="1"/>
    <col min="6664" max="6664" width="9.140625" style="684"/>
    <col min="6665" max="6665" width="14.85546875" style="684" customWidth="1"/>
    <col min="6666" max="6666" width="14.28515625" style="684" customWidth="1"/>
    <col min="6667" max="6667" width="15.85546875" style="684" customWidth="1"/>
    <col min="6668" max="6668" width="14.7109375" style="684" customWidth="1"/>
    <col min="6669" max="6671" width="9.140625" style="684"/>
    <col min="6672" max="6672" width="15.85546875" style="684" customWidth="1"/>
    <col min="6673" max="6673" width="9.140625" style="684"/>
    <col min="6674" max="6674" width="14.5703125" style="684" customWidth="1"/>
    <col min="6675" max="6912" width="9.140625" style="684"/>
    <col min="6913" max="6913" width="7.28515625" style="684" customWidth="1"/>
    <col min="6914" max="6914" width="7.5703125" style="684" customWidth="1"/>
    <col min="6915" max="6915" width="64.28515625" style="684" customWidth="1"/>
    <col min="6916" max="6917" width="7.28515625" style="684" customWidth="1"/>
    <col min="6918" max="6919" width="12.85546875" style="684" customWidth="1"/>
    <col min="6920" max="6920" width="9.140625" style="684"/>
    <col min="6921" max="6921" width="14.85546875" style="684" customWidth="1"/>
    <col min="6922" max="6922" width="14.28515625" style="684" customWidth="1"/>
    <col min="6923" max="6923" width="15.85546875" style="684" customWidth="1"/>
    <col min="6924" max="6924" width="14.7109375" style="684" customWidth="1"/>
    <col min="6925" max="6927" width="9.140625" style="684"/>
    <col min="6928" max="6928" width="15.85546875" style="684" customWidth="1"/>
    <col min="6929" max="6929" width="9.140625" style="684"/>
    <col min="6930" max="6930" width="14.5703125" style="684" customWidth="1"/>
    <col min="6931" max="7168" width="9.140625" style="684"/>
    <col min="7169" max="7169" width="7.28515625" style="684" customWidth="1"/>
    <col min="7170" max="7170" width="7.5703125" style="684" customWidth="1"/>
    <col min="7171" max="7171" width="64.28515625" style="684" customWidth="1"/>
    <col min="7172" max="7173" width="7.28515625" style="684" customWidth="1"/>
    <col min="7174" max="7175" width="12.85546875" style="684" customWidth="1"/>
    <col min="7176" max="7176" width="9.140625" style="684"/>
    <col min="7177" max="7177" width="14.85546875" style="684" customWidth="1"/>
    <col min="7178" max="7178" width="14.28515625" style="684" customWidth="1"/>
    <col min="7179" max="7179" width="15.85546875" style="684" customWidth="1"/>
    <col min="7180" max="7180" width="14.7109375" style="684" customWidth="1"/>
    <col min="7181" max="7183" width="9.140625" style="684"/>
    <col min="7184" max="7184" width="15.85546875" style="684" customWidth="1"/>
    <col min="7185" max="7185" width="9.140625" style="684"/>
    <col min="7186" max="7186" width="14.5703125" style="684" customWidth="1"/>
    <col min="7187" max="7424" width="9.140625" style="684"/>
    <col min="7425" max="7425" width="7.28515625" style="684" customWidth="1"/>
    <col min="7426" max="7426" width="7.5703125" style="684" customWidth="1"/>
    <col min="7427" max="7427" width="64.28515625" style="684" customWidth="1"/>
    <col min="7428" max="7429" width="7.28515625" style="684" customWidth="1"/>
    <col min="7430" max="7431" width="12.85546875" style="684" customWidth="1"/>
    <col min="7432" max="7432" width="9.140625" style="684"/>
    <col min="7433" max="7433" width="14.85546875" style="684" customWidth="1"/>
    <col min="7434" max="7434" width="14.28515625" style="684" customWidth="1"/>
    <col min="7435" max="7435" width="15.85546875" style="684" customWidth="1"/>
    <col min="7436" max="7436" width="14.7109375" style="684" customWidth="1"/>
    <col min="7437" max="7439" width="9.140625" style="684"/>
    <col min="7440" max="7440" width="15.85546875" style="684" customWidth="1"/>
    <col min="7441" max="7441" width="9.140625" style="684"/>
    <col min="7442" max="7442" width="14.5703125" style="684" customWidth="1"/>
    <col min="7443" max="7680" width="9.140625" style="684"/>
    <col min="7681" max="7681" width="7.28515625" style="684" customWidth="1"/>
    <col min="7682" max="7682" width="7.5703125" style="684" customWidth="1"/>
    <col min="7683" max="7683" width="64.28515625" style="684" customWidth="1"/>
    <col min="7684" max="7685" width="7.28515625" style="684" customWidth="1"/>
    <col min="7686" max="7687" width="12.85546875" style="684" customWidth="1"/>
    <col min="7688" max="7688" width="9.140625" style="684"/>
    <col min="7689" max="7689" width="14.85546875" style="684" customWidth="1"/>
    <col min="7690" max="7690" width="14.28515625" style="684" customWidth="1"/>
    <col min="7691" max="7691" width="15.85546875" style="684" customWidth="1"/>
    <col min="7692" max="7692" width="14.7109375" style="684" customWidth="1"/>
    <col min="7693" max="7695" width="9.140625" style="684"/>
    <col min="7696" max="7696" width="15.85546875" style="684" customWidth="1"/>
    <col min="7697" max="7697" width="9.140625" style="684"/>
    <col min="7698" max="7698" width="14.5703125" style="684" customWidth="1"/>
    <col min="7699" max="7936" width="9.140625" style="684"/>
    <col min="7937" max="7937" width="7.28515625" style="684" customWidth="1"/>
    <col min="7938" max="7938" width="7.5703125" style="684" customWidth="1"/>
    <col min="7939" max="7939" width="64.28515625" style="684" customWidth="1"/>
    <col min="7940" max="7941" width="7.28515625" style="684" customWidth="1"/>
    <col min="7942" max="7943" width="12.85546875" style="684" customWidth="1"/>
    <col min="7944" max="7944" width="9.140625" style="684"/>
    <col min="7945" max="7945" width="14.85546875" style="684" customWidth="1"/>
    <col min="7946" max="7946" width="14.28515625" style="684" customWidth="1"/>
    <col min="7947" max="7947" width="15.85546875" style="684" customWidth="1"/>
    <col min="7948" max="7948" width="14.7109375" style="684" customWidth="1"/>
    <col min="7949" max="7951" width="9.140625" style="684"/>
    <col min="7952" max="7952" width="15.85546875" style="684" customWidth="1"/>
    <col min="7953" max="7953" width="9.140625" style="684"/>
    <col min="7954" max="7954" width="14.5703125" style="684" customWidth="1"/>
    <col min="7955" max="8192" width="9.140625" style="684"/>
    <col min="8193" max="8193" width="7.28515625" style="684" customWidth="1"/>
    <col min="8194" max="8194" width="7.5703125" style="684" customWidth="1"/>
    <col min="8195" max="8195" width="64.28515625" style="684" customWidth="1"/>
    <col min="8196" max="8197" width="7.28515625" style="684" customWidth="1"/>
    <col min="8198" max="8199" width="12.85546875" style="684" customWidth="1"/>
    <col min="8200" max="8200" width="9.140625" style="684"/>
    <col min="8201" max="8201" width="14.85546875" style="684" customWidth="1"/>
    <col min="8202" max="8202" width="14.28515625" style="684" customWidth="1"/>
    <col min="8203" max="8203" width="15.85546875" style="684" customWidth="1"/>
    <col min="8204" max="8204" width="14.7109375" style="684" customWidth="1"/>
    <col min="8205" max="8207" width="9.140625" style="684"/>
    <col min="8208" max="8208" width="15.85546875" style="684" customWidth="1"/>
    <col min="8209" max="8209" width="9.140625" style="684"/>
    <col min="8210" max="8210" width="14.5703125" style="684" customWidth="1"/>
    <col min="8211" max="8448" width="9.140625" style="684"/>
    <col min="8449" max="8449" width="7.28515625" style="684" customWidth="1"/>
    <col min="8450" max="8450" width="7.5703125" style="684" customWidth="1"/>
    <col min="8451" max="8451" width="64.28515625" style="684" customWidth="1"/>
    <col min="8452" max="8453" width="7.28515625" style="684" customWidth="1"/>
    <col min="8454" max="8455" width="12.85546875" style="684" customWidth="1"/>
    <col min="8456" max="8456" width="9.140625" style="684"/>
    <col min="8457" max="8457" width="14.85546875" style="684" customWidth="1"/>
    <col min="8458" max="8458" width="14.28515625" style="684" customWidth="1"/>
    <col min="8459" max="8459" width="15.85546875" style="684" customWidth="1"/>
    <col min="8460" max="8460" width="14.7109375" style="684" customWidth="1"/>
    <col min="8461" max="8463" width="9.140625" style="684"/>
    <col min="8464" max="8464" width="15.85546875" style="684" customWidth="1"/>
    <col min="8465" max="8465" width="9.140625" style="684"/>
    <col min="8466" max="8466" width="14.5703125" style="684" customWidth="1"/>
    <col min="8467" max="8704" width="9.140625" style="684"/>
    <col min="8705" max="8705" width="7.28515625" style="684" customWidth="1"/>
    <col min="8706" max="8706" width="7.5703125" style="684" customWidth="1"/>
    <col min="8707" max="8707" width="64.28515625" style="684" customWidth="1"/>
    <col min="8708" max="8709" width="7.28515625" style="684" customWidth="1"/>
    <col min="8710" max="8711" width="12.85546875" style="684" customWidth="1"/>
    <col min="8712" max="8712" width="9.140625" style="684"/>
    <col min="8713" max="8713" width="14.85546875" style="684" customWidth="1"/>
    <col min="8714" max="8714" width="14.28515625" style="684" customWidth="1"/>
    <col min="8715" max="8715" width="15.85546875" style="684" customWidth="1"/>
    <col min="8716" max="8716" width="14.7109375" style="684" customWidth="1"/>
    <col min="8717" max="8719" width="9.140625" style="684"/>
    <col min="8720" max="8720" width="15.85546875" style="684" customWidth="1"/>
    <col min="8721" max="8721" width="9.140625" style="684"/>
    <col min="8722" max="8722" width="14.5703125" style="684" customWidth="1"/>
    <col min="8723" max="8960" width="9.140625" style="684"/>
    <col min="8961" max="8961" width="7.28515625" style="684" customWidth="1"/>
    <col min="8962" max="8962" width="7.5703125" style="684" customWidth="1"/>
    <col min="8963" max="8963" width="64.28515625" style="684" customWidth="1"/>
    <col min="8964" max="8965" width="7.28515625" style="684" customWidth="1"/>
    <col min="8966" max="8967" width="12.85546875" style="684" customWidth="1"/>
    <col min="8968" max="8968" width="9.140625" style="684"/>
    <col min="8969" max="8969" width="14.85546875" style="684" customWidth="1"/>
    <col min="8970" max="8970" width="14.28515625" style="684" customWidth="1"/>
    <col min="8971" max="8971" width="15.85546875" style="684" customWidth="1"/>
    <col min="8972" max="8972" width="14.7109375" style="684" customWidth="1"/>
    <col min="8973" max="8975" width="9.140625" style="684"/>
    <col min="8976" max="8976" width="15.85546875" style="684" customWidth="1"/>
    <col min="8977" max="8977" width="9.140625" style="684"/>
    <col min="8978" max="8978" width="14.5703125" style="684" customWidth="1"/>
    <col min="8979" max="9216" width="9.140625" style="684"/>
    <col min="9217" max="9217" width="7.28515625" style="684" customWidth="1"/>
    <col min="9218" max="9218" width="7.5703125" style="684" customWidth="1"/>
    <col min="9219" max="9219" width="64.28515625" style="684" customWidth="1"/>
    <col min="9220" max="9221" width="7.28515625" style="684" customWidth="1"/>
    <col min="9222" max="9223" width="12.85546875" style="684" customWidth="1"/>
    <col min="9224" max="9224" width="9.140625" style="684"/>
    <col min="9225" max="9225" width="14.85546875" style="684" customWidth="1"/>
    <col min="9226" max="9226" width="14.28515625" style="684" customWidth="1"/>
    <col min="9227" max="9227" width="15.85546875" style="684" customWidth="1"/>
    <col min="9228" max="9228" width="14.7109375" style="684" customWidth="1"/>
    <col min="9229" max="9231" width="9.140625" style="684"/>
    <col min="9232" max="9232" width="15.85546875" style="684" customWidth="1"/>
    <col min="9233" max="9233" width="9.140625" style="684"/>
    <col min="9234" max="9234" width="14.5703125" style="684" customWidth="1"/>
    <col min="9235" max="9472" width="9.140625" style="684"/>
    <col min="9473" max="9473" width="7.28515625" style="684" customWidth="1"/>
    <col min="9474" max="9474" width="7.5703125" style="684" customWidth="1"/>
    <col min="9475" max="9475" width="64.28515625" style="684" customWidth="1"/>
    <col min="9476" max="9477" width="7.28515625" style="684" customWidth="1"/>
    <col min="9478" max="9479" width="12.85546875" style="684" customWidth="1"/>
    <col min="9480" max="9480" width="9.140625" style="684"/>
    <col min="9481" max="9481" width="14.85546875" style="684" customWidth="1"/>
    <col min="9482" max="9482" width="14.28515625" style="684" customWidth="1"/>
    <col min="9483" max="9483" width="15.85546875" style="684" customWidth="1"/>
    <col min="9484" max="9484" width="14.7109375" style="684" customWidth="1"/>
    <col min="9485" max="9487" width="9.140625" style="684"/>
    <col min="9488" max="9488" width="15.85546875" style="684" customWidth="1"/>
    <col min="9489" max="9489" width="9.140625" style="684"/>
    <col min="9490" max="9490" width="14.5703125" style="684" customWidth="1"/>
    <col min="9491" max="9728" width="9.140625" style="684"/>
    <col min="9729" max="9729" width="7.28515625" style="684" customWidth="1"/>
    <col min="9730" max="9730" width="7.5703125" style="684" customWidth="1"/>
    <col min="9731" max="9731" width="64.28515625" style="684" customWidth="1"/>
    <col min="9732" max="9733" width="7.28515625" style="684" customWidth="1"/>
    <col min="9734" max="9735" width="12.85546875" style="684" customWidth="1"/>
    <col min="9736" max="9736" width="9.140625" style="684"/>
    <col min="9737" max="9737" width="14.85546875" style="684" customWidth="1"/>
    <col min="9738" max="9738" width="14.28515625" style="684" customWidth="1"/>
    <col min="9739" max="9739" width="15.85546875" style="684" customWidth="1"/>
    <col min="9740" max="9740" width="14.7109375" style="684" customWidth="1"/>
    <col min="9741" max="9743" width="9.140625" style="684"/>
    <col min="9744" max="9744" width="15.85546875" style="684" customWidth="1"/>
    <col min="9745" max="9745" width="9.140625" style="684"/>
    <col min="9746" max="9746" width="14.5703125" style="684" customWidth="1"/>
    <col min="9747" max="9984" width="9.140625" style="684"/>
    <col min="9985" max="9985" width="7.28515625" style="684" customWidth="1"/>
    <col min="9986" max="9986" width="7.5703125" style="684" customWidth="1"/>
    <col min="9987" max="9987" width="64.28515625" style="684" customWidth="1"/>
    <col min="9988" max="9989" width="7.28515625" style="684" customWidth="1"/>
    <col min="9990" max="9991" width="12.85546875" style="684" customWidth="1"/>
    <col min="9992" max="9992" width="9.140625" style="684"/>
    <col min="9993" max="9993" width="14.85546875" style="684" customWidth="1"/>
    <col min="9994" max="9994" width="14.28515625" style="684" customWidth="1"/>
    <col min="9995" max="9995" width="15.85546875" style="684" customWidth="1"/>
    <col min="9996" max="9996" width="14.7109375" style="684" customWidth="1"/>
    <col min="9997" max="9999" width="9.140625" style="684"/>
    <col min="10000" max="10000" width="15.85546875" style="684" customWidth="1"/>
    <col min="10001" max="10001" width="9.140625" style="684"/>
    <col min="10002" max="10002" width="14.5703125" style="684" customWidth="1"/>
    <col min="10003" max="10240" width="9.140625" style="684"/>
    <col min="10241" max="10241" width="7.28515625" style="684" customWidth="1"/>
    <col min="10242" max="10242" width="7.5703125" style="684" customWidth="1"/>
    <col min="10243" max="10243" width="64.28515625" style="684" customWidth="1"/>
    <col min="10244" max="10245" width="7.28515625" style="684" customWidth="1"/>
    <col min="10246" max="10247" width="12.85546875" style="684" customWidth="1"/>
    <col min="10248" max="10248" width="9.140625" style="684"/>
    <col min="10249" max="10249" width="14.85546875" style="684" customWidth="1"/>
    <col min="10250" max="10250" width="14.28515625" style="684" customWidth="1"/>
    <col min="10251" max="10251" width="15.85546875" style="684" customWidth="1"/>
    <col min="10252" max="10252" width="14.7109375" style="684" customWidth="1"/>
    <col min="10253" max="10255" width="9.140625" style="684"/>
    <col min="10256" max="10256" width="15.85546875" style="684" customWidth="1"/>
    <col min="10257" max="10257" width="9.140625" style="684"/>
    <col min="10258" max="10258" width="14.5703125" style="684" customWidth="1"/>
    <col min="10259" max="10496" width="9.140625" style="684"/>
    <col min="10497" max="10497" width="7.28515625" style="684" customWidth="1"/>
    <col min="10498" max="10498" width="7.5703125" style="684" customWidth="1"/>
    <col min="10499" max="10499" width="64.28515625" style="684" customWidth="1"/>
    <col min="10500" max="10501" width="7.28515625" style="684" customWidth="1"/>
    <col min="10502" max="10503" width="12.85546875" style="684" customWidth="1"/>
    <col min="10504" max="10504" width="9.140625" style="684"/>
    <col min="10505" max="10505" width="14.85546875" style="684" customWidth="1"/>
    <col min="10506" max="10506" width="14.28515625" style="684" customWidth="1"/>
    <col min="10507" max="10507" width="15.85546875" style="684" customWidth="1"/>
    <col min="10508" max="10508" width="14.7109375" style="684" customWidth="1"/>
    <col min="10509" max="10511" width="9.140625" style="684"/>
    <col min="10512" max="10512" width="15.85546875" style="684" customWidth="1"/>
    <col min="10513" max="10513" width="9.140625" style="684"/>
    <col min="10514" max="10514" width="14.5703125" style="684" customWidth="1"/>
    <col min="10515" max="10752" width="9.140625" style="684"/>
    <col min="10753" max="10753" width="7.28515625" style="684" customWidth="1"/>
    <col min="10754" max="10754" width="7.5703125" style="684" customWidth="1"/>
    <col min="10755" max="10755" width="64.28515625" style="684" customWidth="1"/>
    <col min="10756" max="10757" width="7.28515625" style="684" customWidth="1"/>
    <col min="10758" max="10759" width="12.85546875" style="684" customWidth="1"/>
    <col min="10760" max="10760" width="9.140625" style="684"/>
    <col min="10761" max="10761" width="14.85546875" style="684" customWidth="1"/>
    <col min="10762" max="10762" width="14.28515625" style="684" customWidth="1"/>
    <col min="10763" max="10763" width="15.85546875" style="684" customWidth="1"/>
    <col min="10764" max="10764" width="14.7109375" style="684" customWidth="1"/>
    <col min="10765" max="10767" width="9.140625" style="684"/>
    <col min="10768" max="10768" width="15.85546875" style="684" customWidth="1"/>
    <col min="10769" max="10769" width="9.140625" style="684"/>
    <col min="10770" max="10770" width="14.5703125" style="684" customWidth="1"/>
    <col min="10771" max="11008" width="9.140625" style="684"/>
    <col min="11009" max="11009" width="7.28515625" style="684" customWidth="1"/>
    <col min="11010" max="11010" width="7.5703125" style="684" customWidth="1"/>
    <col min="11011" max="11011" width="64.28515625" style="684" customWidth="1"/>
    <col min="11012" max="11013" width="7.28515625" style="684" customWidth="1"/>
    <col min="11014" max="11015" width="12.85546875" style="684" customWidth="1"/>
    <col min="11016" max="11016" width="9.140625" style="684"/>
    <col min="11017" max="11017" width="14.85546875" style="684" customWidth="1"/>
    <col min="11018" max="11018" width="14.28515625" style="684" customWidth="1"/>
    <col min="11019" max="11019" width="15.85546875" style="684" customWidth="1"/>
    <col min="11020" max="11020" width="14.7109375" style="684" customWidth="1"/>
    <col min="11021" max="11023" width="9.140625" style="684"/>
    <col min="11024" max="11024" width="15.85546875" style="684" customWidth="1"/>
    <col min="11025" max="11025" width="9.140625" style="684"/>
    <col min="11026" max="11026" width="14.5703125" style="684" customWidth="1"/>
    <col min="11027" max="11264" width="9.140625" style="684"/>
    <col min="11265" max="11265" width="7.28515625" style="684" customWidth="1"/>
    <col min="11266" max="11266" width="7.5703125" style="684" customWidth="1"/>
    <col min="11267" max="11267" width="64.28515625" style="684" customWidth="1"/>
    <col min="11268" max="11269" width="7.28515625" style="684" customWidth="1"/>
    <col min="11270" max="11271" width="12.85546875" style="684" customWidth="1"/>
    <col min="11272" max="11272" width="9.140625" style="684"/>
    <col min="11273" max="11273" width="14.85546875" style="684" customWidth="1"/>
    <col min="11274" max="11274" width="14.28515625" style="684" customWidth="1"/>
    <col min="11275" max="11275" width="15.85546875" style="684" customWidth="1"/>
    <col min="11276" max="11276" width="14.7109375" style="684" customWidth="1"/>
    <col min="11277" max="11279" width="9.140625" style="684"/>
    <col min="11280" max="11280" width="15.85546875" style="684" customWidth="1"/>
    <col min="11281" max="11281" width="9.140625" style="684"/>
    <col min="11282" max="11282" width="14.5703125" style="684" customWidth="1"/>
    <col min="11283" max="11520" width="9.140625" style="684"/>
    <col min="11521" max="11521" width="7.28515625" style="684" customWidth="1"/>
    <col min="11522" max="11522" width="7.5703125" style="684" customWidth="1"/>
    <col min="11523" max="11523" width="64.28515625" style="684" customWidth="1"/>
    <col min="11524" max="11525" width="7.28515625" style="684" customWidth="1"/>
    <col min="11526" max="11527" width="12.85546875" style="684" customWidth="1"/>
    <col min="11528" max="11528" width="9.140625" style="684"/>
    <col min="11529" max="11529" width="14.85546875" style="684" customWidth="1"/>
    <col min="11530" max="11530" width="14.28515625" style="684" customWidth="1"/>
    <col min="11531" max="11531" width="15.85546875" style="684" customWidth="1"/>
    <col min="11532" max="11532" width="14.7109375" style="684" customWidth="1"/>
    <col min="11533" max="11535" width="9.140625" style="684"/>
    <col min="11536" max="11536" width="15.85546875" style="684" customWidth="1"/>
    <col min="11537" max="11537" width="9.140625" style="684"/>
    <col min="11538" max="11538" width="14.5703125" style="684" customWidth="1"/>
    <col min="11539" max="11776" width="9.140625" style="684"/>
    <col min="11777" max="11777" width="7.28515625" style="684" customWidth="1"/>
    <col min="11778" max="11778" width="7.5703125" style="684" customWidth="1"/>
    <col min="11779" max="11779" width="64.28515625" style="684" customWidth="1"/>
    <col min="11780" max="11781" width="7.28515625" style="684" customWidth="1"/>
    <col min="11782" max="11783" width="12.85546875" style="684" customWidth="1"/>
    <col min="11784" max="11784" width="9.140625" style="684"/>
    <col min="11785" max="11785" width="14.85546875" style="684" customWidth="1"/>
    <col min="11786" max="11786" width="14.28515625" style="684" customWidth="1"/>
    <col min="11787" max="11787" width="15.85546875" style="684" customWidth="1"/>
    <col min="11788" max="11788" width="14.7109375" style="684" customWidth="1"/>
    <col min="11789" max="11791" width="9.140625" style="684"/>
    <col min="11792" max="11792" width="15.85546875" style="684" customWidth="1"/>
    <col min="11793" max="11793" width="9.140625" style="684"/>
    <col min="11794" max="11794" width="14.5703125" style="684" customWidth="1"/>
    <col min="11795" max="12032" width="9.140625" style="684"/>
    <col min="12033" max="12033" width="7.28515625" style="684" customWidth="1"/>
    <col min="12034" max="12034" width="7.5703125" style="684" customWidth="1"/>
    <col min="12035" max="12035" width="64.28515625" style="684" customWidth="1"/>
    <col min="12036" max="12037" width="7.28515625" style="684" customWidth="1"/>
    <col min="12038" max="12039" width="12.85546875" style="684" customWidth="1"/>
    <col min="12040" max="12040" width="9.140625" style="684"/>
    <col min="12041" max="12041" width="14.85546875" style="684" customWidth="1"/>
    <col min="12042" max="12042" width="14.28515625" style="684" customWidth="1"/>
    <col min="12043" max="12043" width="15.85546875" style="684" customWidth="1"/>
    <col min="12044" max="12044" width="14.7109375" style="684" customWidth="1"/>
    <col min="12045" max="12047" width="9.140625" style="684"/>
    <col min="12048" max="12048" width="15.85546875" style="684" customWidth="1"/>
    <col min="12049" max="12049" width="9.140625" style="684"/>
    <col min="12050" max="12050" width="14.5703125" style="684" customWidth="1"/>
    <col min="12051" max="12288" width="9.140625" style="684"/>
    <col min="12289" max="12289" width="7.28515625" style="684" customWidth="1"/>
    <col min="12290" max="12290" width="7.5703125" style="684" customWidth="1"/>
    <col min="12291" max="12291" width="64.28515625" style="684" customWidth="1"/>
    <col min="12292" max="12293" width="7.28515625" style="684" customWidth="1"/>
    <col min="12294" max="12295" width="12.85546875" style="684" customWidth="1"/>
    <col min="12296" max="12296" width="9.140625" style="684"/>
    <col min="12297" max="12297" width="14.85546875" style="684" customWidth="1"/>
    <col min="12298" max="12298" width="14.28515625" style="684" customWidth="1"/>
    <col min="12299" max="12299" width="15.85546875" style="684" customWidth="1"/>
    <col min="12300" max="12300" width="14.7109375" style="684" customWidth="1"/>
    <col min="12301" max="12303" width="9.140625" style="684"/>
    <col min="12304" max="12304" width="15.85546875" style="684" customWidth="1"/>
    <col min="12305" max="12305" width="9.140625" style="684"/>
    <col min="12306" max="12306" width="14.5703125" style="684" customWidth="1"/>
    <col min="12307" max="12544" width="9.140625" style="684"/>
    <col min="12545" max="12545" width="7.28515625" style="684" customWidth="1"/>
    <col min="12546" max="12546" width="7.5703125" style="684" customWidth="1"/>
    <col min="12547" max="12547" width="64.28515625" style="684" customWidth="1"/>
    <col min="12548" max="12549" width="7.28515625" style="684" customWidth="1"/>
    <col min="12550" max="12551" width="12.85546875" style="684" customWidth="1"/>
    <col min="12552" max="12552" width="9.140625" style="684"/>
    <col min="12553" max="12553" width="14.85546875" style="684" customWidth="1"/>
    <col min="12554" max="12554" width="14.28515625" style="684" customWidth="1"/>
    <col min="12555" max="12555" width="15.85546875" style="684" customWidth="1"/>
    <col min="12556" max="12556" width="14.7109375" style="684" customWidth="1"/>
    <col min="12557" max="12559" width="9.140625" style="684"/>
    <col min="12560" max="12560" width="15.85546875" style="684" customWidth="1"/>
    <col min="12561" max="12561" width="9.140625" style="684"/>
    <col min="12562" max="12562" width="14.5703125" style="684" customWidth="1"/>
    <col min="12563" max="12800" width="9.140625" style="684"/>
    <col min="12801" max="12801" width="7.28515625" style="684" customWidth="1"/>
    <col min="12802" max="12802" width="7.5703125" style="684" customWidth="1"/>
    <col min="12803" max="12803" width="64.28515625" style="684" customWidth="1"/>
    <col min="12804" max="12805" width="7.28515625" style="684" customWidth="1"/>
    <col min="12806" max="12807" width="12.85546875" style="684" customWidth="1"/>
    <col min="12808" max="12808" width="9.140625" style="684"/>
    <col min="12809" max="12809" width="14.85546875" style="684" customWidth="1"/>
    <col min="12810" max="12810" width="14.28515625" style="684" customWidth="1"/>
    <col min="12811" max="12811" width="15.85546875" style="684" customWidth="1"/>
    <col min="12812" max="12812" width="14.7109375" style="684" customWidth="1"/>
    <col min="12813" max="12815" width="9.140625" style="684"/>
    <col min="12816" max="12816" width="15.85546875" style="684" customWidth="1"/>
    <col min="12817" max="12817" width="9.140625" style="684"/>
    <col min="12818" max="12818" width="14.5703125" style="684" customWidth="1"/>
    <col min="12819" max="13056" width="9.140625" style="684"/>
    <col min="13057" max="13057" width="7.28515625" style="684" customWidth="1"/>
    <col min="13058" max="13058" width="7.5703125" style="684" customWidth="1"/>
    <col min="13059" max="13059" width="64.28515625" style="684" customWidth="1"/>
    <col min="13060" max="13061" width="7.28515625" style="684" customWidth="1"/>
    <col min="13062" max="13063" width="12.85546875" style="684" customWidth="1"/>
    <col min="13064" max="13064" width="9.140625" style="684"/>
    <col min="13065" max="13065" width="14.85546875" style="684" customWidth="1"/>
    <col min="13066" max="13066" width="14.28515625" style="684" customWidth="1"/>
    <col min="13067" max="13067" width="15.85546875" style="684" customWidth="1"/>
    <col min="13068" max="13068" width="14.7109375" style="684" customWidth="1"/>
    <col min="13069" max="13071" width="9.140625" style="684"/>
    <col min="13072" max="13072" width="15.85546875" style="684" customWidth="1"/>
    <col min="13073" max="13073" width="9.140625" style="684"/>
    <col min="13074" max="13074" width="14.5703125" style="684" customWidth="1"/>
    <col min="13075" max="13312" width="9.140625" style="684"/>
    <col min="13313" max="13313" width="7.28515625" style="684" customWidth="1"/>
    <col min="13314" max="13314" width="7.5703125" style="684" customWidth="1"/>
    <col min="13315" max="13315" width="64.28515625" style="684" customWidth="1"/>
    <col min="13316" max="13317" width="7.28515625" style="684" customWidth="1"/>
    <col min="13318" max="13319" width="12.85546875" style="684" customWidth="1"/>
    <col min="13320" max="13320" width="9.140625" style="684"/>
    <col min="13321" max="13321" width="14.85546875" style="684" customWidth="1"/>
    <col min="13322" max="13322" width="14.28515625" style="684" customWidth="1"/>
    <col min="13323" max="13323" width="15.85546875" style="684" customWidth="1"/>
    <col min="13324" max="13324" width="14.7109375" style="684" customWidth="1"/>
    <col min="13325" max="13327" width="9.140625" style="684"/>
    <col min="13328" max="13328" width="15.85546875" style="684" customWidth="1"/>
    <col min="13329" max="13329" width="9.140625" style="684"/>
    <col min="13330" max="13330" width="14.5703125" style="684" customWidth="1"/>
    <col min="13331" max="13568" width="9.140625" style="684"/>
    <col min="13569" max="13569" width="7.28515625" style="684" customWidth="1"/>
    <col min="13570" max="13570" width="7.5703125" style="684" customWidth="1"/>
    <col min="13571" max="13571" width="64.28515625" style="684" customWidth="1"/>
    <col min="13572" max="13573" width="7.28515625" style="684" customWidth="1"/>
    <col min="13574" max="13575" width="12.85546875" style="684" customWidth="1"/>
    <col min="13576" max="13576" width="9.140625" style="684"/>
    <col min="13577" max="13577" width="14.85546875" style="684" customWidth="1"/>
    <col min="13578" max="13578" width="14.28515625" style="684" customWidth="1"/>
    <col min="13579" max="13579" width="15.85546875" style="684" customWidth="1"/>
    <col min="13580" max="13580" width="14.7109375" style="684" customWidth="1"/>
    <col min="13581" max="13583" width="9.140625" style="684"/>
    <col min="13584" max="13584" width="15.85546875" style="684" customWidth="1"/>
    <col min="13585" max="13585" width="9.140625" style="684"/>
    <col min="13586" max="13586" width="14.5703125" style="684" customWidth="1"/>
    <col min="13587" max="13824" width="9.140625" style="684"/>
    <col min="13825" max="13825" width="7.28515625" style="684" customWidth="1"/>
    <col min="13826" max="13826" width="7.5703125" style="684" customWidth="1"/>
    <col min="13827" max="13827" width="64.28515625" style="684" customWidth="1"/>
    <col min="13828" max="13829" width="7.28515625" style="684" customWidth="1"/>
    <col min="13830" max="13831" width="12.85546875" style="684" customWidth="1"/>
    <col min="13832" max="13832" width="9.140625" style="684"/>
    <col min="13833" max="13833" width="14.85546875" style="684" customWidth="1"/>
    <col min="13834" max="13834" width="14.28515625" style="684" customWidth="1"/>
    <col min="13835" max="13835" width="15.85546875" style="684" customWidth="1"/>
    <col min="13836" max="13836" width="14.7109375" style="684" customWidth="1"/>
    <col min="13837" max="13839" width="9.140625" style="684"/>
    <col min="13840" max="13840" width="15.85546875" style="684" customWidth="1"/>
    <col min="13841" max="13841" width="9.140625" style="684"/>
    <col min="13842" max="13842" width="14.5703125" style="684" customWidth="1"/>
    <col min="13843" max="14080" width="9.140625" style="684"/>
    <col min="14081" max="14081" width="7.28515625" style="684" customWidth="1"/>
    <col min="14082" max="14082" width="7.5703125" style="684" customWidth="1"/>
    <col min="14083" max="14083" width="64.28515625" style="684" customWidth="1"/>
    <col min="14084" max="14085" width="7.28515625" style="684" customWidth="1"/>
    <col min="14086" max="14087" width="12.85546875" style="684" customWidth="1"/>
    <col min="14088" max="14088" width="9.140625" style="684"/>
    <col min="14089" max="14089" width="14.85546875" style="684" customWidth="1"/>
    <col min="14090" max="14090" width="14.28515625" style="684" customWidth="1"/>
    <col min="14091" max="14091" width="15.85546875" style="684" customWidth="1"/>
    <col min="14092" max="14092" width="14.7109375" style="684" customWidth="1"/>
    <col min="14093" max="14095" width="9.140625" style="684"/>
    <col min="14096" max="14096" width="15.85546875" style="684" customWidth="1"/>
    <col min="14097" max="14097" width="9.140625" style="684"/>
    <col min="14098" max="14098" width="14.5703125" style="684" customWidth="1"/>
    <col min="14099" max="14336" width="9.140625" style="684"/>
    <col min="14337" max="14337" width="7.28515625" style="684" customWidth="1"/>
    <col min="14338" max="14338" width="7.5703125" style="684" customWidth="1"/>
    <col min="14339" max="14339" width="64.28515625" style="684" customWidth="1"/>
    <col min="14340" max="14341" width="7.28515625" style="684" customWidth="1"/>
    <col min="14342" max="14343" width="12.85546875" style="684" customWidth="1"/>
    <col min="14344" max="14344" width="9.140625" style="684"/>
    <col min="14345" max="14345" width="14.85546875" style="684" customWidth="1"/>
    <col min="14346" max="14346" width="14.28515625" style="684" customWidth="1"/>
    <col min="14347" max="14347" width="15.85546875" style="684" customWidth="1"/>
    <col min="14348" max="14348" width="14.7109375" style="684" customWidth="1"/>
    <col min="14349" max="14351" width="9.140625" style="684"/>
    <col min="14352" max="14352" width="15.85546875" style="684" customWidth="1"/>
    <col min="14353" max="14353" width="9.140625" style="684"/>
    <col min="14354" max="14354" width="14.5703125" style="684" customWidth="1"/>
    <col min="14355" max="14592" width="9.140625" style="684"/>
    <col min="14593" max="14593" width="7.28515625" style="684" customWidth="1"/>
    <col min="14594" max="14594" width="7.5703125" style="684" customWidth="1"/>
    <col min="14595" max="14595" width="64.28515625" style="684" customWidth="1"/>
    <col min="14596" max="14597" width="7.28515625" style="684" customWidth="1"/>
    <col min="14598" max="14599" width="12.85546875" style="684" customWidth="1"/>
    <col min="14600" max="14600" width="9.140625" style="684"/>
    <col min="14601" max="14601" width="14.85546875" style="684" customWidth="1"/>
    <col min="14602" max="14602" width="14.28515625" style="684" customWidth="1"/>
    <col min="14603" max="14603" width="15.85546875" style="684" customWidth="1"/>
    <col min="14604" max="14604" width="14.7109375" style="684" customWidth="1"/>
    <col min="14605" max="14607" width="9.140625" style="684"/>
    <col min="14608" max="14608" width="15.85546875" style="684" customWidth="1"/>
    <col min="14609" max="14609" width="9.140625" style="684"/>
    <col min="14610" max="14610" width="14.5703125" style="684" customWidth="1"/>
    <col min="14611" max="14848" width="9.140625" style="684"/>
    <col min="14849" max="14849" width="7.28515625" style="684" customWidth="1"/>
    <col min="14850" max="14850" width="7.5703125" style="684" customWidth="1"/>
    <col min="14851" max="14851" width="64.28515625" style="684" customWidth="1"/>
    <col min="14852" max="14853" width="7.28515625" style="684" customWidth="1"/>
    <col min="14854" max="14855" width="12.85546875" style="684" customWidth="1"/>
    <col min="14856" max="14856" width="9.140625" style="684"/>
    <col min="14857" max="14857" width="14.85546875" style="684" customWidth="1"/>
    <col min="14858" max="14858" width="14.28515625" style="684" customWidth="1"/>
    <col min="14859" max="14859" width="15.85546875" style="684" customWidth="1"/>
    <col min="14860" max="14860" width="14.7109375" style="684" customWidth="1"/>
    <col min="14861" max="14863" width="9.140625" style="684"/>
    <col min="14864" max="14864" width="15.85546875" style="684" customWidth="1"/>
    <col min="14865" max="14865" width="9.140625" style="684"/>
    <col min="14866" max="14866" width="14.5703125" style="684" customWidth="1"/>
    <col min="14867" max="15104" width="9.140625" style="684"/>
    <col min="15105" max="15105" width="7.28515625" style="684" customWidth="1"/>
    <col min="15106" max="15106" width="7.5703125" style="684" customWidth="1"/>
    <col min="15107" max="15107" width="64.28515625" style="684" customWidth="1"/>
    <col min="15108" max="15109" width="7.28515625" style="684" customWidth="1"/>
    <col min="15110" max="15111" width="12.85546875" style="684" customWidth="1"/>
    <col min="15112" max="15112" width="9.140625" style="684"/>
    <col min="15113" max="15113" width="14.85546875" style="684" customWidth="1"/>
    <col min="15114" max="15114" width="14.28515625" style="684" customWidth="1"/>
    <col min="15115" max="15115" width="15.85546875" style="684" customWidth="1"/>
    <col min="15116" max="15116" width="14.7109375" style="684" customWidth="1"/>
    <col min="15117" max="15119" width="9.140625" style="684"/>
    <col min="15120" max="15120" width="15.85546875" style="684" customWidth="1"/>
    <col min="15121" max="15121" width="9.140625" style="684"/>
    <col min="15122" max="15122" width="14.5703125" style="684" customWidth="1"/>
    <col min="15123" max="15360" width="9.140625" style="684"/>
    <col min="15361" max="15361" width="7.28515625" style="684" customWidth="1"/>
    <col min="15362" max="15362" width="7.5703125" style="684" customWidth="1"/>
    <col min="15363" max="15363" width="64.28515625" style="684" customWidth="1"/>
    <col min="15364" max="15365" width="7.28515625" style="684" customWidth="1"/>
    <col min="15366" max="15367" width="12.85546875" style="684" customWidth="1"/>
    <col min="15368" max="15368" width="9.140625" style="684"/>
    <col min="15369" max="15369" width="14.85546875" style="684" customWidth="1"/>
    <col min="15370" max="15370" width="14.28515625" style="684" customWidth="1"/>
    <col min="15371" max="15371" width="15.85546875" style="684" customWidth="1"/>
    <col min="15372" max="15372" width="14.7109375" style="684" customWidth="1"/>
    <col min="15373" max="15375" width="9.140625" style="684"/>
    <col min="15376" max="15376" width="15.85546875" style="684" customWidth="1"/>
    <col min="15377" max="15377" width="9.140625" style="684"/>
    <col min="15378" max="15378" width="14.5703125" style="684" customWidth="1"/>
    <col min="15379" max="15616" width="9.140625" style="684"/>
    <col min="15617" max="15617" width="7.28515625" style="684" customWidth="1"/>
    <col min="15618" max="15618" width="7.5703125" style="684" customWidth="1"/>
    <col min="15619" max="15619" width="64.28515625" style="684" customWidth="1"/>
    <col min="15620" max="15621" width="7.28515625" style="684" customWidth="1"/>
    <col min="15622" max="15623" width="12.85546875" style="684" customWidth="1"/>
    <col min="15624" max="15624" width="9.140625" style="684"/>
    <col min="15625" max="15625" width="14.85546875" style="684" customWidth="1"/>
    <col min="15626" max="15626" width="14.28515625" style="684" customWidth="1"/>
    <col min="15627" max="15627" width="15.85546875" style="684" customWidth="1"/>
    <col min="15628" max="15628" width="14.7109375" style="684" customWidth="1"/>
    <col min="15629" max="15631" width="9.140625" style="684"/>
    <col min="15632" max="15632" width="15.85546875" style="684" customWidth="1"/>
    <col min="15633" max="15633" width="9.140625" style="684"/>
    <col min="15634" max="15634" width="14.5703125" style="684" customWidth="1"/>
    <col min="15635" max="15872" width="9.140625" style="684"/>
    <col min="15873" max="15873" width="7.28515625" style="684" customWidth="1"/>
    <col min="15874" max="15874" width="7.5703125" style="684" customWidth="1"/>
    <col min="15875" max="15875" width="64.28515625" style="684" customWidth="1"/>
    <col min="15876" max="15877" width="7.28515625" style="684" customWidth="1"/>
    <col min="15878" max="15879" width="12.85546875" style="684" customWidth="1"/>
    <col min="15880" max="15880" width="9.140625" style="684"/>
    <col min="15881" max="15881" width="14.85546875" style="684" customWidth="1"/>
    <col min="15882" max="15882" width="14.28515625" style="684" customWidth="1"/>
    <col min="15883" max="15883" width="15.85546875" style="684" customWidth="1"/>
    <col min="15884" max="15884" width="14.7109375" style="684" customWidth="1"/>
    <col min="15885" max="15887" width="9.140625" style="684"/>
    <col min="15888" max="15888" width="15.85546875" style="684" customWidth="1"/>
    <col min="15889" max="15889" width="9.140625" style="684"/>
    <col min="15890" max="15890" width="14.5703125" style="684" customWidth="1"/>
    <col min="15891" max="16128" width="9.140625" style="684"/>
    <col min="16129" max="16129" width="7.28515625" style="684" customWidth="1"/>
    <col min="16130" max="16130" width="7.5703125" style="684" customWidth="1"/>
    <col min="16131" max="16131" width="64.28515625" style="684" customWidth="1"/>
    <col min="16132" max="16133" width="7.28515625" style="684" customWidth="1"/>
    <col min="16134" max="16135" width="12.85546875" style="684" customWidth="1"/>
    <col min="16136" max="16136" width="9.140625" style="684"/>
    <col min="16137" max="16137" width="14.85546875" style="684" customWidth="1"/>
    <col min="16138" max="16138" width="14.28515625" style="684" customWidth="1"/>
    <col min="16139" max="16139" width="15.85546875" style="684" customWidth="1"/>
    <col min="16140" max="16140" width="14.7109375" style="684" customWidth="1"/>
    <col min="16141" max="16143" width="9.140625" style="684"/>
    <col min="16144" max="16144" width="15.85546875" style="684" customWidth="1"/>
    <col min="16145" max="16145" width="9.140625" style="684"/>
    <col min="16146" max="16146" width="14.5703125" style="684" customWidth="1"/>
    <col min="16147" max="16384" width="9.140625" style="684"/>
  </cols>
  <sheetData>
    <row r="1" spans="1:11" ht="15.75" customHeight="1">
      <c r="A1" s="859" t="s">
        <v>4437</v>
      </c>
      <c r="B1" s="859"/>
      <c r="C1" s="859"/>
      <c r="D1" s="859"/>
      <c r="E1" s="859"/>
      <c r="F1" s="859"/>
      <c r="G1" s="859"/>
    </row>
    <row r="2" spans="1:11" ht="15.75" customHeight="1">
      <c r="A2" s="860"/>
      <c r="B2" s="860"/>
      <c r="C2" s="860"/>
      <c r="D2" s="860"/>
      <c r="E2" s="860"/>
      <c r="F2" s="860"/>
      <c r="G2" s="860"/>
    </row>
    <row r="3" spans="1:11" ht="15.75" customHeight="1">
      <c r="A3" s="860"/>
      <c r="B3" s="860"/>
      <c r="C3" s="860"/>
      <c r="D3" s="860"/>
      <c r="E3" s="860"/>
      <c r="F3" s="860"/>
      <c r="G3" s="860"/>
    </row>
    <row r="4" spans="1:11" ht="15.75" customHeight="1">
      <c r="A4" s="860"/>
      <c r="B4" s="860"/>
      <c r="C4" s="860"/>
      <c r="D4" s="860"/>
      <c r="E4" s="860"/>
      <c r="F4" s="860"/>
      <c r="G4" s="860"/>
    </row>
    <row r="5" spans="1:11" ht="15.75" customHeight="1">
      <c r="A5" s="861"/>
      <c r="B5" s="861"/>
      <c r="C5" s="861"/>
      <c r="D5" s="861"/>
      <c r="E5" s="861"/>
      <c r="F5" s="861"/>
      <c r="G5" s="861"/>
    </row>
    <row r="6" spans="1:11" ht="12.75" customHeight="1">
      <c r="A6" s="862" t="s">
        <v>61</v>
      </c>
      <c r="B6" s="862" t="s">
        <v>4385</v>
      </c>
      <c r="C6" s="864" t="s">
        <v>4386</v>
      </c>
      <c r="D6" s="866" t="s">
        <v>137</v>
      </c>
      <c r="E6" s="866" t="s">
        <v>4387</v>
      </c>
      <c r="F6" s="868" t="s">
        <v>4388</v>
      </c>
      <c r="G6" s="866" t="s">
        <v>3956</v>
      </c>
    </row>
    <row r="7" spans="1:11" ht="12.75" customHeight="1">
      <c r="A7" s="862"/>
      <c r="B7" s="862"/>
      <c r="C7" s="864"/>
      <c r="D7" s="866"/>
      <c r="E7" s="866"/>
      <c r="F7" s="868"/>
      <c r="G7" s="866"/>
    </row>
    <row r="8" spans="1:11" ht="12.75" customHeight="1">
      <c r="A8" s="863"/>
      <c r="B8" s="863"/>
      <c r="C8" s="865"/>
      <c r="D8" s="867"/>
      <c r="E8" s="867"/>
      <c r="F8" s="869"/>
      <c r="G8" s="867"/>
    </row>
    <row r="9" spans="1:11" ht="12.75" customHeight="1">
      <c r="A9" s="685"/>
      <c r="B9" s="685"/>
      <c r="C9" s="688"/>
      <c r="D9" s="689"/>
      <c r="E9" s="689"/>
      <c r="F9" s="690"/>
      <c r="G9" s="689"/>
    </row>
    <row r="10" spans="1:11" ht="12.75" customHeight="1">
      <c r="A10" s="685"/>
      <c r="B10" s="685"/>
      <c r="C10" s="688" t="s">
        <v>4419</v>
      </c>
      <c r="D10" s="689"/>
      <c r="E10" s="689"/>
      <c r="F10" s="690"/>
      <c r="G10" s="689"/>
    </row>
    <row r="11" spans="1:11" ht="12.75" customHeight="1">
      <c r="A11" s="686"/>
      <c r="B11" s="687"/>
      <c r="C11" s="689"/>
      <c r="D11" s="689"/>
      <c r="E11" s="689"/>
      <c r="F11" s="690"/>
      <c r="G11" s="689"/>
    </row>
    <row r="12" spans="1:11" s="697" customFormat="1" ht="12.75" customHeight="1">
      <c r="A12" s="691">
        <v>6</v>
      </c>
      <c r="B12" s="692" t="s">
        <v>4438</v>
      </c>
      <c r="C12" s="728" t="s">
        <v>4437</v>
      </c>
      <c r="D12" s="729"/>
      <c r="E12" s="729"/>
      <c r="F12" s="730"/>
      <c r="G12" s="731"/>
    </row>
    <row r="13" spans="1:11" s="697" customFormat="1" ht="140.4">
      <c r="A13" s="686"/>
      <c r="B13" s="702"/>
      <c r="C13" s="703" t="s">
        <v>4439</v>
      </c>
      <c r="D13" s="689" t="s">
        <v>4042</v>
      </c>
      <c r="E13" s="689">
        <v>1</v>
      </c>
      <c r="F13" s="700"/>
      <c r="G13" s="701">
        <f t="shared" ref="G13:G17" si="0">E13*F13</f>
        <v>0</v>
      </c>
      <c r="I13" s="684"/>
      <c r="K13" s="704"/>
    </row>
    <row r="14" spans="1:11" s="697" customFormat="1" ht="135.75" customHeight="1">
      <c r="A14" s="686"/>
      <c r="B14" s="702"/>
      <c r="C14" s="732" t="s">
        <v>4440</v>
      </c>
      <c r="D14" s="729" t="s">
        <v>4042</v>
      </c>
      <c r="E14" s="729">
        <v>1</v>
      </c>
      <c r="F14" s="733"/>
      <c r="G14" s="734">
        <f t="shared" si="0"/>
        <v>0</v>
      </c>
      <c r="J14" s="704"/>
    </row>
    <row r="15" spans="1:11" s="697" customFormat="1" ht="21.6">
      <c r="A15" s="686"/>
      <c r="B15" s="702"/>
      <c r="C15" s="703" t="s">
        <v>4423</v>
      </c>
      <c r="D15" s="689" t="s">
        <v>4042</v>
      </c>
      <c r="E15" s="689">
        <v>1</v>
      </c>
      <c r="F15" s="700"/>
      <c r="G15" s="701">
        <f>E15*F15</f>
        <v>0</v>
      </c>
      <c r="J15" s="704"/>
    </row>
    <row r="16" spans="1:11" s="697" customFormat="1" ht="10.8">
      <c r="A16" s="686"/>
      <c r="B16" s="702"/>
      <c r="C16" s="735" t="s">
        <v>4424</v>
      </c>
      <c r="D16" s="736" t="s">
        <v>4042</v>
      </c>
      <c r="E16" s="736">
        <v>1</v>
      </c>
      <c r="F16" s="737"/>
      <c r="G16" s="734">
        <f t="shared" si="0"/>
        <v>0</v>
      </c>
    </row>
    <row r="17" spans="1:8" s="697" customFormat="1" ht="12.75" customHeight="1">
      <c r="A17" s="686"/>
      <c r="B17" s="702"/>
      <c r="C17" s="735" t="s">
        <v>4425</v>
      </c>
      <c r="D17" s="736" t="s">
        <v>2686</v>
      </c>
      <c r="E17" s="736">
        <v>1</v>
      </c>
      <c r="F17" s="737"/>
      <c r="G17" s="738">
        <f t="shared" si="0"/>
        <v>0</v>
      </c>
    </row>
    <row r="18" spans="1:8" s="697" customFormat="1" ht="12.75" customHeight="1">
      <c r="A18" s="686"/>
      <c r="B18" s="739"/>
      <c r="C18" s="740" t="s">
        <v>4441</v>
      </c>
      <c r="D18" s="715"/>
      <c r="E18" s="715"/>
      <c r="F18" s="716"/>
      <c r="G18" s="741">
        <f>SUM(G13:G17)</f>
        <v>0</v>
      </c>
      <c r="H18" s="742"/>
    </row>
    <row r="19" spans="1:8" s="697" customFormat="1" ht="10.8">
      <c r="A19" s="688"/>
      <c r="B19" s="718"/>
      <c r="C19" s="699"/>
      <c r="D19" s="689"/>
      <c r="E19" s="689"/>
      <c r="F19" s="700"/>
      <c r="G19" s="719"/>
    </row>
    <row r="20" spans="1:8">
      <c r="A20" s="684"/>
      <c r="B20" s="684"/>
      <c r="D20" s="684"/>
      <c r="E20" s="684"/>
      <c r="F20" s="684"/>
    </row>
    <row r="34" spans="3:3">
      <c r="C34" s="743"/>
    </row>
  </sheetData>
  <mergeCells count="8">
    <mergeCell ref="A1:G5"/>
    <mergeCell ref="A6:A8"/>
    <mergeCell ref="B6:B8"/>
    <mergeCell ref="C6:C8"/>
    <mergeCell ref="D6:D8"/>
    <mergeCell ref="E6:E8"/>
    <mergeCell ref="F6:F8"/>
    <mergeCell ref="G6:G8"/>
  </mergeCells>
  <pageMargins left="0.59055118110236227" right="0.39370078740157483" top="1.1811023622047245" bottom="0.59055118110236227" header="0.31496062992125984" footer="0.11811023622047245"/>
  <pageSetup paperSize="9" orientation="portrait" useFirstPageNumber="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4535-2A8B-4C4C-B45F-239AB9883690}">
  <sheetPr>
    <tabColor theme="3"/>
    <pageSetUpPr fitToPage="1"/>
  </sheetPr>
  <dimension ref="A1:G43"/>
  <sheetViews>
    <sheetView view="pageBreakPreview" zoomScaleNormal="100" zoomScaleSheetLayoutView="100" workbookViewId="0">
      <selection activeCell="D142" sqref="D142:D150"/>
    </sheetView>
  </sheetViews>
  <sheetFormatPr defaultRowHeight="13.2" outlineLevelRow="1"/>
  <cols>
    <col min="1" max="1" width="9.140625" style="746"/>
    <col min="2" max="2" width="125.5703125" style="788" customWidth="1"/>
    <col min="3" max="3" width="11" style="789" customWidth="1"/>
    <col min="4" max="4" width="9.140625" style="746"/>
    <col min="5" max="5" width="23.28515625" style="748" customWidth="1"/>
    <col min="6" max="6" width="23.28515625" style="749" customWidth="1"/>
    <col min="7" max="7" width="23.28515625" style="746" customWidth="1"/>
    <col min="8" max="16384" width="9.140625" style="746"/>
  </cols>
  <sheetData>
    <row r="1" spans="1:7" ht="13.8">
      <c r="B1" s="747" t="s">
        <v>4442</v>
      </c>
      <c r="C1" s="870" t="s">
        <v>4443</v>
      </c>
      <c r="D1" s="870"/>
      <c r="E1" s="748" t="s">
        <v>4491</v>
      </c>
      <c r="F1" s="749" t="s">
        <v>4492</v>
      </c>
    </row>
    <row r="2" spans="1:7" ht="13.8">
      <c r="B2" s="750"/>
      <c r="C2" s="751"/>
    </row>
    <row r="3" spans="1:7" ht="13.8">
      <c r="B3" s="750"/>
      <c r="C3" s="751"/>
      <c r="E3" s="748" t="s">
        <v>4446</v>
      </c>
      <c r="F3" s="749" t="s">
        <v>4493</v>
      </c>
    </row>
    <row r="4" spans="1:7" ht="13.8">
      <c r="B4" s="747" t="s">
        <v>4494</v>
      </c>
      <c r="C4" s="751"/>
      <c r="E4" s="748" t="s">
        <v>4447</v>
      </c>
      <c r="F4" s="752">
        <v>256</v>
      </c>
    </row>
    <row r="5" spans="1:7" ht="13.8">
      <c r="B5" s="750"/>
      <c r="C5" s="751"/>
      <c r="E5" s="748" t="s">
        <v>4448</v>
      </c>
      <c r="F5" s="752">
        <v>52</v>
      </c>
    </row>
    <row r="6" spans="1:7" ht="13.8">
      <c r="B6" s="750"/>
      <c r="C6" s="751"/>
    </row>
    <row r="8" spans="1:7" ht="20.399999999999999">
      <c r="A8" s="753" t="s">
        <v>4449</v>
      </c>
      <c r="B8" s="754" t="s">
        <v>4386</v>
      </c>
      <c r="C8" s="754" t="s">
        <v>4450</v>
      </c>
      <c r="D8" s="754" t="s">
        <v>3478</v>
      </c>
      <c r="E8" s="755" t="s">
        <v>4451</v>
      </c>
      <c r="F8" s="756" t="s">
        <v>4452</v>
      </c>
      <c r="G8" s="757"/>
    </row>
    <row r="9" spans="1:7" s="764" customFormat="1" ht="13.8">
      <c r="A9" s="758" t="s">
        <v>4453</v>
      </c>
      <c r="B9" s="759" t="s">
        <v>4454</v>
      </c>
      <c r="C9" s="760" t="s">
        <v>4455</v>
      </c>
      <c r="D9" s="761"/>
      <c r="E9" s="762"/>
      <c r="F9" s="763">
        <f>SUM(F11:F41)</f>
        <v>0</v>
      </c>
    </row>
    <row r="10" spans="1:7" ht="13.8">
      <c r="A10" s="765">
        <v>1</v>
      </c>
      <c r="B10" s="766" t="s">
        <v>4456</v>
      </c>
      <c r="C10" s="767" t="s">
        <v>4455</v>
      </c>
      <c r="D10" s="768"/>
      <c r="E10" s="769"/>
      <c r="F10" s="770"/>
    </row>
    <row r="11" spans="1:7" ht="30" customHeight="1">
      <c r="A11" s="790" t="s">
        <v>4490</v>
      </c>
      <c r="B11" s="791" t="s">
        <v>4495</v>
      </c>
      <c r="C11" s="792" t="s">
        <v>2733</v>
      </c>
      <c r="D11" s="793">
        <v>1</v>
      </c>
      <c r="E11" s="794"/>
      <c r="F11" s="795">
        <f>ROUND(D11*E11,0)</f>
        <v>0</v>
      </c>
    </row>
    <row r="12" spans="1:7" s="782" customFormat="1" ht="236.25" customHeight="1" outlineLevel="1">
      <c r="A12" s="777"/>
      <c r="B12" s="778" t="s">
        <v>4496</v>
      </c>
      <c r="C12" s="779"/>
      <c r="D12" s="777"/>
      <c r="E12" s="780"/>
      <c r="F12" s="781"/>
    </row>
    <row r="13" spans="1:7" ht="13.8">
      <c r="A13" s="771" t="s">
        <v>4458</v>
      </c>
      <c r="B13" s="772" t="s">
        <v>4459</v>
      </c>
      <c r="C13" s="773" t="s">
        <v>4460</v>
      </c>
      <c r="D13" s="774">
        <v>5.3</v>
      </c>
      <c r="E13" s="775"/>
      <c r="F13" s="776">
        <f>ROUND(D13*E13,0)</f>
        <v>0</v>
      </c>
    </row>
    <row r="14" spans="1:7" s="782" customFormat="1" ht="45.6" outlineLevel="1">
      <c r="A14" s="777"/>
      <c r="B14" s="778" t="s">
        <v>4461</v>
      </c>
      <c r="C14" s="779"/>
      <c r="D14" s="777"/>
      <c r="E14" s="780"/>
      <c r="F14" s="781"/>
    </row>
    <row r="15" spans="1:7" ht="13.8">
      <c r="A15" s="783" t="s">
        <v>4497</v>
      </c>
      <c r="B15" s="784" t="s">
        <v>4463</v>
      </c>
      <c r="C15" s="785" t="s">
        <v>2733</v>
      </c>
      <c r="D15" s="786">
        <v>1</v>
      </c>
      <c r="E15" s="787"/>
      <c r="F15" s="776">
        <f>ROUND(D15*E15,0)</f>
        <v>0</v>
      </c>
    </row>
    <row r="16" spans="1:7" s="782" customFormat="1" ht="125.25" customHeight="1" outlineLevel="1">
      <c r="A16" s="777"/>
      <c r="B16" s="778" t="s">
        <v>4464</v>
      </c>
      <c r="C16" s="779"/>
      <c r="D16" s="777"/>
      <c r="E16" s="780"/>
      <c r="F16" s="781"/>
    </row>
    <row r="17" spans="1:6" ht="13.8">
      <c r="A17" s="765">
        <v>2</v>
      </c>
      <c r="B17" s="766" t="s">
        <v>4465</v>
      </c>
      <c r="C17" s="767" t="s">
        <v>4455</v>
      </c>
      <c r="D17" s="768"/>
      <c r="E17" s="769"/>
      <c r="F17" s="770"/>
    </row>
    <row r="18" spans="1:6" ht="13.8">
      <c r="A18" s="783" t="s">
        <v>4466</v>
      </c>
      <c r="B18" s="784" t="s">
        <v>4498</v>
      </c>
      <c r="C18" s="785" t="s">
        <v>4457</v>
      </c>
      <c r="D18" s="786">
        <v>1</v>
      </c>
      <c r="E18" s="787"/>
      <c r="F18" s="776">
        <f>ROUND(D18*E18,0)</f>
        <v>0</v>
      </c>
    </row>
    <row r="19" spans="1:6" s="782" customFormat="1" ht="135" customHeight="1" outlineLevel="1">
      <c r="A19" s="777"/>
      <c r="B19" s="778" t="s">
        <v>4467</v>
      </c>
      <c r="C19" s="779"/>
      <c r="D19" s="777"/>
      <c r="E19" s="780"/>
      <c r="F19" s="781"/>
    </row>
    <row r="20" spans="1:6" ht="13.8">
      <c r="A20" s="783" t="s">
        <v>4468</v>
      </c>
      <c r="B20" s="784" t="s">
        <v>4469</v>
      </c>
      <c r="C20" s="785" t="s">
        <v>4457</v>
      </c>
      <c r="D20" s="786">
        <v>2</v>
      </c>
      <c r="E20" s="787"/>
      <c r="F20" s="776">
        <f>ROUND(D20*E20,0)</f>
        <v>0</v>
      </c>
    </row>
    <row r="21" spans="1:6" s="782" customFormat="1" ht="45.6" outlineLevel="1">
      <c r="A21" s="777"/>
      <c r="B21" s="778" t="s">
        <v>4470</v>
      </c>
      <c r="C21" s="779"/>
      <c r="D21" s="777"/>
      <c r="E21" s="780"/>
      <c r="F21" s="781"/>
    </row>
    <row r="22" spans="1:6" ht="13.8">
      <c r="A22" s="765">
        <v>3</v>
      </c>
      <c r="B22" s="766" t="s">
        <v>4471</v>
      </c>
      <c r="C22" s="767" t="s">
        <v>4455</v>
      </c>
      <c r="D22" s="768"/>
      <c r="E22" s="769"/>
      <c r="F22" s="770"/>
    </row>
    <row r="23" spans="1:6" ht="13.8">
      <c r="A23" s="783" t="s">
        <v>4472</v>
      </c>
      <c r="B23" s="784" t="s">
        <v>4499</v>
      </c>
      <c r="C23" s="785" t="s">
        <v>4457</v>
      </c>
      <c r="D23" s="786">
        <v>1</v>
      </c>
      <c r="E23" s="787"/>
      <c r="F23" s="776">
        <f>ROUND(D23*E23,0)</f>
        <v>0</v>
      </c>
    </row>
    <row r="24" spans="1:6" s="782" customFormat="1" ht="148.19999999999999" outlineLevel="1">
      <c r="A24" s="777"/>
      <c r="B24" s="778" t="s">
        <v>4500</v>
      </c>
      <c r="C24" s="779"/>
      <c r="D24" s="777"/>
      <c r="E24" s="780"/>
      <c r="F24" s="781"/>
    </row>
    <row r="25" spans="1:6" ht="13.8">
      <c r="A25" s="783" t="s">
        <v>4473</v>
      </c>
      <c r="B25" s="784" t="s">
        <v>4476</v>
      </c>
      <c r="C25" s="785" t="s">
        <v>4457</v>
      </c>
      <c r="D25" s="786">
        <v>2</v>
      </c>
      <c r="E25" s="787"/>
      <c r="F25" s="776">
        <f>ROUND(D25*E25,0)</f>
        <v>0</v>
      </c>
    </row>
    <row r="26" spans="1:6" s="782" customFormat="1" ht="45.6" outlineLevel="1">
      <c r="A26" s="777"/>
      <c r="B26" s="778" t="s">
        <v>4477</v>
      </c>
      <c r="C26" s="779"/>
      <c r="D26" s="777"/>
      <c r="E26" s="780"/>
      <c r="F26" s="781"/>
    </row>
    <row r="27" spans="1:6" ht="13.8">
      <c r="A27" s="783" t="s">
        <v>4474</v>
      </c>
      <c r="B27" s="784" t="s">
        <v>4479</v>
      </c>
      <c r="C27" s="785" t="s">
        <v>4457</v>
      </c>
      <c r="D27" s="786">
        <v>2</v>
      </c>
      <c r="E27" s="787"/>
      <c r="F27" s="776">
        <f>ROUND(D27*E27,0)</f>
        <v>0</v>
      </c>
    </row>
    <row r="28" spans="1:6" s="782" customFormat="1" ht="22.8" outlineLevel="1">
      <c r="A28" s="777"/>
      <c r="B28" s="778" t="s">
        <v>4480</v>
      </c>
      <c r="C28" s="779"/>
      <c r="D28" s="777"/>
      <c r="E28" s="780"/>
      <c r="F28" s="781"/>
    </row>
    <row r="29" spans="1:6" ht="13.8">
      <c r="A29" s="783" t="s">
        <v>4475</v>
      </c>
      <c r="B29" s="784" t="s">
        <v>4501</v>
      </c>
      <c r="C29" s="785" t="s">
        <v>4457</v>
      </c>
      <c r="D29" s="786">
        <v>1</v>
      </c>
      <c r="E29" s="787"/>
      <c r="F29" s="776">
        <f>ROUND(D29*E29,0)</f>
        <v>0</v>
      </c>
    </row>
    <row r="30" spans="1:6" s="782" customFormat="1" ht="149.25" customHeight="1" outlineLevel="1">
      <c r="A30" s="777"/>
      <c r="B30" s="778" t="s">
        <v>4502</v>
      </c>
      <c r="C30" s="779"/>
      <c r="D30" s="777"/>
      <c r="E30" s="780"/>
      <c r="F30" s="781"/>
    </row>
    <row r="31" spans="1:6" ht="13.8">
      <c r="A31" s="783" t="s">
        <v>4478</v>
      </c>
      <c r="B31" s="784" t="s">
        <v>4503</v>
      </c>
      <c r="C31" s="785" t="s">
        <v>2733</v>
      </c>
      <c r="D31" s="786">
        <v>1</v>
      </c>
      <c r="E31" s="787"/>
      <c r="F31" s="776">
        <f>ROUND(D31*E31,0)</f>
        <v>0</v>
      </c>
    </row>
    <row r="32" spans="1:6" s="782" customFormat="1" outlineLevel="1">
      <c r="A32" s="777"/>
      <c r="B32" s="778" t="s">
        <v>4482</v>
      </c>
      <c r="C32" s="779"/>
      <c r="D32" s="777"/>
      <c r="E32" s="780"/>
      <c r="F32" s="781"/>
    </row>
    <row r="33" spans="1:6" ht="13.8">
      <c r="A33" s="765">
        <v>4</v>
      </c>
      <c r="B33" s="766" t="s">
        <v>4483</v>
      </c>
      <c r="C33" s="767" t="s">
        <v>4455</v>
      </c>
      <c r="D33" s="768"/>
      <c r="E33" s="769"/>
      <c r="F33" s="770"/>
    </row>
    <row r="34" spans="1:6" ht="13.8">
      <c r="A34" s="783" t="s">
        <v>4484</v>
      </c>
      <c r="B34" s="784" t="s">
        <v>4504</v>
      </c>
      <c r="C34" s="785" t="s">
        <v>4462</v>
      </c>
      <c r="D34" s="786">
        <v>14</v>
      </c>
      <c r="E34" s="787"/>
      <c r="F34" s="776">
        <f>ROUND(D34*E34,0)</f>
        <v>0</v>
      </c>
    </row>
    <row r="35" spans="1:6" s="782" customFormat="1" ht="110.25" customHeight="1" outlineLevel="1">
      <c r="A35" s="777"/>
      <c r="B35" s="778" t="s">
        <v>4505</v>
      </c>
      <c r="C35" s="779"/>
      <c r="D35" s="777"/>
      <c r="E35" s="780"/>
      <c r="F35" s="781"/>
    </row>
    <row r="36" spans="1:6" ht="13.8">
      <c r="A36" s="765">
        <v>5</v>
      </c>
      <c r="B36" s="766" t="s">
        <v>4485</v>
      </c>
      <c r="C36" s="767" t="s">
        <v>4455</v>
      </c>
      <c r="D36" s="768"/>
      <c r="E36" s="769"/>
      <c r="F36" s="770"/>
    </row>
    <row r="37" spans="1:6" ht="13.8">
      <c r="A37" s="783" t="s">
        <v>4486</v>
      </c>
      <c r="B37" s="784" t="s">
        <v>4506</v>
      </c>
      <c r="C37" s="785" t="s">
        <v>4457</v>
      </c>
      <c r="D37" s="786">
        <v>10</v>
      </c>
      <c r="E37" s="787"/>
      <c r="F37" s="776">
        <f>ROUND(D37*E37,0)</f>
        <v>0</v>
      </c>
    </row>
    <row r="38" spans="1:6" s="782" customFormat="1" ht="68.400000000000006" outlineLevel="1">
      <c r="A38" s="777"/>
      <c r="B38" s="778" t="s">
        <v>4489</v>
      </c>
      <c r="C38" s="779"/>
      <c r="D38" s="777"/>
      <c r="E38" s="780"/>
      <c r="F38" s="781"/>
    </row>
    <row r="39" spans="1:6" ht="13.8">
      <c r="A39" s="783" t="s">
        <v>4487</v>
      </c>
      <c r="B39" s="784" t="s">
        <v>4507</v>
      </c>
      <c r="C39" s="785" t="s">
        <v>4457</v>
      </c>
      <c r="D39" s="786">
        <v>3</v>
      </c>
      <c r="E39" s="787"/>
      <c r="F39" s="776">
        <f>ROUND(D39*E39,0)</f>
        <v>0</v>
      </c>
    </row>
    <row r="40" spans="1:6" s="782" customFormat="1" ht="110.25" customHeight="1" outlineLevel="1">
      <c r="A40" s="777"/>
      <c r="B40" s="778" t="s">
        <v>4508</v>
      </c>
      <c r="C40" s="779"/>
      <c r="D40" s="777"/>
      <c r="E40" s="780"/>
      <c r="F40" s="781"/>
    </row>
    <row r="41" spans="1:6" ht="13.8">
      <c r="A41" s="783" t="s">
        <v>4488</v>
      </c>
      <c r="B41" s="784" t="s">
        <v>4509</v>
      </c>
      <c r="C41" s="785" t="s">
        <v>4457</v>
      </c>
      <c r="D41" s="786">
        <v>10</v>
      </c>
      <c r="E41" s="787"/>
      <c r="F41" s="776">
        <f>ROUND(D41*E41,0)</f>
        <v>0</v>
      </c>
    </row>
    <row r="42" spans="1:6" s="782" customFormat="1" ht="22.8" outlineLevel="1">
      <c r="A42" s="777"/>
      <c r="B42" s="778" t="s">
        <v>4510</v>
      </c>
      <c r="C42" s="779"/>
      <c r="D42" s="777"/>
      <c r="E42" s="780"/>
      <c r="F42" s="781"/>
    </row>
    <row r="43" spans="1:6" s="764" customFormat="1" ht="13.8">
      <c r="A43" s="758"/>
      <c r="B43" s="759" t="s">
        <v>4454</v>
      </c>
      <c r="C43" s="760" t="s">
        <v>4455</v>
      </c>
      <c r="D43" s="761"/>
      <c r="E43" s="762"/>
      <c r="F43" s="763">
        <f>F9</f>
        <v>0</v>
      </c>
    </row>
  </sheetData>
  <mergeCells count="1">
    <mergeCell ref="C1:D1"/>
  </mergeCells>
  <pageMargins left="0.7" right="0.7" top="0.78740157499999996" bottom="0.78740157499999996" header="0.3" footer="0.3"/>
  <pageSetup paperSize="9" scale="49" fitToHeight="0" orientation="portrait" r:id="rId1"/>
  <rowBreaks count="1" manualBreakCount="1">
    <brk id="3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22A0-4EB2-4156-942C-D6D07F71745B}">
  <sheetPr>
    <pageSetUpPr fitToPage="1"/>
  </sheetPr>
  <dimension ref="A1:G43"/>
  <sheetViews>
    <sheetView view="pageBreakPreview" topLeftCell="A46" zoomScaleNormal="100" zoomScaleSheetLayoutView="100" workbookViewId="0">
      <selection activeCell="D142" sqref="D142:D150"/>
    </sheetView>
  </sheetViews>
  <sheetFormatPr defaultRowHeight="13.2" outlineLevelRow="1"/>
  <cols>
    <col min="1" max="1" width="9.140625" style="746"/>
    <col min="2" max="2" width="125.5703125" style="788" customWidth="1"/>
    <col min="3" max="3" width="11" style="789" customWidth="1"/>
    <col min="4" max="4" width="9.140625" style="746"/>
    <col min="5" max="5" width="23.28515625" style="748" customWidth="1"/>
    <col min="6" max="6" width="23.28515625" style="749" customWidth="1"/>
    <col min="7" max="7" width="23.28515625" style="746" customWidth="1"/>
    <col min="8" max="16384" width="9.140625" style="746"/>
  </cols>
  <sheetData>
    <row r="1" spans="1:7" ht="13.8">
      <c r="B1" s="747" t="s">
        <v>4442</v>
      </c>
      <c r="C1" s="870" t="s">
        <v>4443</v>
      </c>
      <c r="D1" s="870"/>
      <c r="E1" s="748" t="s">
        <v>4491</v>
      </c>
      <c r="F1" s="749" t="s">
        <v>4492</v>
      </c>
    </row>
    <row r="2" spans="1:7" ht="13.8">
      <c r="B2" s="750"/>
      <c r="C2" s="751"/>
    </row>
    <row r="3" spans="1:7" ht="13.8">
      <c r="B3" s="750"/>
      <c r="C3" s="751"/>
      <c r="E3" s="748" t="s">
        <v>4446</v>
      </c>
      <c r="F3" s="749" t="s">
        <v>4493</v>
      </c>
    </row>
    <row r="4" spans="1:7" ht="13.8">
      <c r="B4" s="747" t="s">
        <v>4511</v>
      </c>
      <c r="C4" s="751"/>
      <c r="E4" s="748" t="s">
        <v>4447</v>
      </c>
      <c r="F4" s="752">
        <v>256</v>
      </c>
    </row>
    <row r="5" spans="1:7" ht="13.8">
      <c r="B5" s="750"/>
      <c r="C5" s="751"/>
      <c r="E5" s="748" t="s">
        <v>4448</v>
      </c>
      <c r="F5" s="752">
        <v>52</v>
      </c>
    </row>
    <row r="6" spans="1:7" ht="13.8">
      <c r="B6" s="750"/>
      <c r="C6" s="751"/>
    </row>
    <row r="8" spans="1:7" ht="20.399999999999999">
      <c r="A8" s="753" t="s">
        <v>4449</v>
      </c>
      <c r="B8" s="754" t="s">
        <v>4386</v>
      </c>
      <c r="C8" s="754" t="s">
        <v>4450</v>
      </c>
      <c r="D8" s="754" t="s">
        <v>3478</v>
      </c>
      <c r="E8" s="755" t="s">
        <v>4451</v>
      </c>
      <c r="F8" s="756" t="s">
        <v>4452</v>
      </c>
      <c r="G8" s="757"/>
    </row>
    <row r="9" spans="1:7" s="764" customFormat="1" ht="13.8">
      <c r="A9" s="758" t="s">
        <v>4453</v>
      </c>
      <c r="B9" s="759" t="s">
        <v>4454</v>
      </c>
      <c r="C9" s="760" t="s">
        <v>4455</v>
      </c>
      <c r="D9" s="761"/>
      <c r="E9" s="762"/>
      <c r="F9" s="763">
        <f>SUM(F11:F41)</f>
        <v>0</v>
      </c>
    </row>
    <row r="10" spans="1:7" ht="13.8">
      <c r="A10" s="765">
        <v>1</v>
      </c>
      <c r="B10" s="766" t="s">
        <v>4456</v>
      </c>
      <c r="C10" s="767" t="s">
        <v>4455</v>
      </c>
      <c r="D10" s="768"/>
      <c r="E10" s="769"/>
      <c r="F10" s="770"/>
    </row>
    <row r="11" spans="1:7" ht="32.25" customHeight="1">
      <c r="A11" s="790" t="s">
        <v>4490</v>
      </c>
      <c r="B11" s="791" t="s">
        <v>4495</v>
      </c>
      <c r="C11" s="792" t="s">
        <v>2733</v>
      </c>
      <c r="D11" s="793">
        <v>1</v>
      </c>
      <c r="E11" s="794"/>
      <c r="F11" s="795">
        <f>ROUND(D11*E11,0)</f>
        <v>0</v>
      </c>
    </row>
    <row r="12" spans="1:7" s="782" customFormat="1" ht="236.25" customHeight="1" outlineLevel="1">
      <c r="A12" s="777"/>
      <c r="B12" s="778" t="s">
        <v>4496</v>
      </c>
      <c r="C12" s="779"/>
      <c r="D12" s="777"/>
      <c r="E12" s="780"/>
      <c r="F12" s="781"/>
    </row>
    <row r="13" spans="1:7" ht="13.8">
      <c r="A13" s="771" t="s">
        <v>4458</v>
      </c>
      <c r="B13" s="772" t="s">
        <v>4459</v>
      </c>
      <c r="C13" s="773" t="s">
        <v>4460</v>
      </c>
      <c r="D13" s="774">
        <v>5.3</v>
      </c>
      <c r="E13" s="775"/>
      <c r="F13" s="776">
        <f>ROUND(D13*E13,0)</f>
        <v>0</v>
      </c>
    </row>
    <row r="14" spans="1:7" s="782" customFormat="1" ht="45.6" outlineLevel="1">
      <c r="A14" s="777"/>
      <c r="B14" s="778" t="s">
        <v>4461</v>
      </c>
      <c r="C14" s="779"/>
      <c r="D14" s="777"/>
      <c r="E14" s="780"/>
      <c r="F14" s="781"/>
    </row>
    <row r="15" spans="1:7" ht="13.8">
      <c r="A15" s="783" t="s">
        <v>4497</v>
      </c>
      <c r="B15" s="784" t="s">
        <v>4463</v>
      </c>
      <c r="C15" s="785" t="s">
        <v>2733</v>
      </c>
      <c r="D15" s="786">
        <v>1</v>
      </c>
      <c r="E15" s="787"/>
      <c r="F15" s="776">
        <f>ROUND(D15*E15,0)</f>
        <v>0</v>
      </c>
    </row>
    <row r="16" spans="1:7" s="782" customFormat="1" ht="125.25" customHeight="1" outlineLevel="1">
      <c r="A16" s="777"/>
      <c r="B16" s="778" t="s">
        <v>4464</v>
      </c>
      <c r="C16" s="779"/>
      <c r="D16" s="777"/>
      <c r="E16" s="780"/>
      <c r="F16" s="781"/>
    </row>
    <row r="17" spans="1:6" ht="13.8">
      <c r="A17" s="765">
        <v>2</v>
      </c>
      <c r="B17" s="766" t="s">
        <v>4465</v>
      </c>
      <c r="C17" s="767" t="s">
        <v>4455</v>
      </c>
      <c r="D17" s="768"/>
      <c r="E17" s="769"/>
      <c r="F17" s="770"/>
    </row>
    <row r="18" spans="1:6" ht="13.8">
      <c r="A18" s="783" t="s">
        <v>4466</v>
      </c>
      <c r="B18" s="784" t="s">
        <v>4498</v>
      </c>
      <c r="C18" s="785" t="s">
        <v>4457</v>
      </c>
      <c r="D18" s="786">
        <v>1</v>
      </c>
      <c r="E18" s="787"/>
      <c r="F18" s="776">
        <f>ROUND(D18*E18,0)</f>
        <v>0</v>
      </c>
    </row>
    <row r="19" spans="1:6" s="782" customFormat="1" ht="135" customHeight="1" outlineLevel="1">
      <c r="A19" s="777"/>
      <c r="B19" s="778" t="s">
        <v>4467</v>
      </c>
      <c r="C19" s="779"/>
      <c r="D19" s="777"/>
      <c r="E19" s="780"/>
      <c r="F19" s="781"/>
    </row>
    <row r="20" spans="1:6" ht="13.8">
      <c r="A20" s="783" t="s">
        <v>4468</v>
      </c>
      <c r="B20" s="784" t="s">
        <v>4469</v>
      </c>
      <c r="C20" s="785" t="s">
        <v>4457</v>
      </c>
      <c r="D20" s="786">
        <v>2</v>
      </c>
      <c r="E20" s="787"/>
      <c r="F20" s="776">
        <f>ROUND(D20*E20,0)</f>
        <v>0</v>
      </c>
    </row>
    <row r="21" spans="1:6" s="782" customFormat="1" ht="45.6" outlineLevel="1">
      <c r="A21" s="777"/>
      <c r="B21" s="778" t="s">
        <v>4470</v>
      </c>
      <c r="C21" s="779"/>
      <c r="D21" s="777"/>
      <c r="E21" s="780"/>
      <c r="F21" s="781"/>
    </row>
    <row r="22" spans="1:6" ht="13.8">
      <c r="A22" s="765">
        <v>3</v>
      </c>
      <c r="B22" s="766" t="s">
        <v>4471</v>
      </c>
      <c r="C22" s="767" t="s">
        <v>4455</v>
      </c>
      <c r="D22" s="768"/>
      <c r="E22" s="769"/>
      <c r="F22" s="770"/>
    </row>
    <row r="23" spans="1:6" ht="13.8">
      <c r="A23" s="783" t="s">
        <v>4472</v>
      </c>
      <c r="B23" s="784" t="s">
        <v>4499</v>
      </c>
      <c r="C23" s="785" t="s">
        <v>4457</v>
      </c>
      <c r="D23" s="786">
        <v>1</v>
      </c>
      <c r="E23" s="787"/>
      <c r="F23" s="776">
        <f>ROUND(D23*E23,0)</f>
        <v>0</v>
      </c>
    </row>
    <row r="24" spans="1:6" s="782" customFormat="1" ht="148.19999999999999" outlineLevel="1">
      <c r="A24" s="777"/>
      <c r="B24" s="778" t="s">
        <v>4500</v>
      </c>
      <c r="C24" s="779"/>
      <c r="D24" s="777"/>
      <c r="E24" s="780"/>
      <c r="F24" s="781"/>
    </row>
    <row r="25" spans="1:6" ht="13.8">
      <c r="A25" s="783" t="s">
        <v>4473</v>
      </c>
      <c r="B25" s="784" t="s">
        <v>4476</v>
      </c>
      <c r="C25" s="785" t="s">
        <v>4457</v>
      </c>
      <c r="D25" s="786">
        <v>2</v>
      </c>
      <c r="E25" s="787"/>
      <c r="F25" s="776">
        <f>ROUND(D25*E25,0)</f>
        <v>0</v>
      </c>
    </row>
    <row r="26" spans="1:6" s="782" customFormat="1" ht="45.6" outlineLevel="1">
      <c r="A26" s="777"/>
      <c r="B26" s="778" t="s">
        <v>4477</v>
      </c>
      <c r="C26" s="779"/>
      <c r="D26" s="777"/>
      <c r="E26" s="780"/>
      <c r="F26" s="781"/>
    </row>
    <row r="27" spans="1:6" ht="13.8">
      <c r="A27" s="783" t="s">
        <v>4474</v>
      </c>
      <c r="B27" s="784" t="s">
        <v>4479</v>
      </c>
      <c r="C27" s="785" t="s">
        <v>4457</v>
      </c>
      <c r="D27" s="786">
        <v>2</v>
      </c>
      <c r="E27" s="787"/>
      <c r="F27" s="776">
        <f>ROUND(D27*E27,0)</f>
        <v>0</v>
      </c>
    </row>
    <row r="28" spans="1:6" s="782" customFormat="1" ht="22.8" outlineLevel="1">
      <c r="A28" s="777"/>
      <c r="B28" s="778" t="s">
        <v>4480</v>
      </c>
      <c r="C28" s="779"/>
      <c r="D28" s="777"/>
      <c r="E28" s="780"/>
      <c r="F28" s="781"/>
    </row>
    <row r="29" spans="1:6" ht="13.8">
      <c r="A29" s="783" t="s">
        <v>4475</v>
      </c>
      <c r="B29" s="784" t="s">
        <v>4501</v>
      </c>
      <c r="C29" s="785" t="s">
        <v>4457</v>
      </c>
      <c r="D29" s="786">
        <v>1</v>
      </c>
      <c r="E29" s="787"/>
      <c r="F29" s="776">
        <f>ROUND(D29*E29,0)</f>
        <v>0</v>
      </c>
    </row>
    <row r="30" spans="1:6" s="782" customFormat="1" ht="149.25" customHeight="1" outlineLevel="1">
      <c r="A30" s="777"/>
      <c r="B30" s="778" t="s">
        <v>4502</v>
      </c>
      <c r="C30" s="779"/>
      <c r="D30" s="777"/>
      <c r="E30" s="780"/>
      <c r="F30" s="781"/>
    </row>
    <row r="31" spans="1:6" ht="13.8">
      <c r="A31" s="783" t="s">
        <v>4478</v>
      </c>
      <c r="B31" s="784" t="s">
        <v>4503</v>
      </c>
      <c r="C31" s="785" t="s">
        <v>2733</v>
      </c>
      <c r="D31" s="786">
        <v>1</v>
      </c>
      <c r="E31" s="787"/>
      <c r="F31" s="776">
        <f>ROUND(D31*E31,0)</f>
        <v>0</v>
      </c>
    </row>
    <row r="32" spans="1:6" s="782" customFormat="1" outlineLevel="1">
      <c r="A32" s="777"/>
      <c r="B32" s="778" t="s">
        <v>4482</v>
      </c>
      <c r="C32" s="779"/>
      <c r="D32" s="777"/>
      <c r="E32" s="780"/>
      <c r="F32" s="781"/>
    </row>
    <row r="33" spans="1:6" ht="13.8">
      <c r="A33" s="765">
        <v>4</v>
      </c>
      <c r="B33" s="766" t="s">
        <v>4483</v>
      </c>
      <c r="C33" s="767" t="s">
        <v>4455</v>
      </c>
      <c r="D33" s="768"/>
      <c r="E33" s="769"/>
      <c r="F33" s="770"/>
    </row>
    <row r="34" spans="1:6" ht="13.8">
      <c r="A34" s="783" t="s">
        <v>4484</v>
      </c>
      <c r="B34" s="784" t="s">
        <v>4504</v>
      </c>
      <c r="C34" s="785" t="s">
        <v>4462</v>
      </c>
      <c r="D34" s="786">
        <v>14</v>
      </c>
      <c r="E34" s="787"/>
      <c r="F34" s="776">
        <f>ROUND(D34*E34,0)</f>
        <v>0</v>
      </c>
    </row>
    <row r="35" spans="1:6" s="782" customFormat="1" ht="108" customHeight="1" outlineLevel="1">
      <c r="A35" s="777"/>
      <c r="B35" s="778" t="s">
        <v>4505</v>
      </c>
      <c r="C35" s="779"/>
      <c r="D35" s="777"/>
      <c r="E35" s="780"/>
      <c r="F35" s="781"/>
    </row>
    <row r="36" spans="1:6" ht="13.8">
      <c r="A36" s="765">
        <v>5</v>
      </c>
      <c r="B36" s="766" t="s">
        <v>4485</v>
      </c>
      <c r="C36" s="767" t="s">
        <v>4455</v>
      </c>
      <c r="D36" s="768"/>
      <c r="E36" s="769"/>
      <c r="F36" s="770"/>
    </row>
    <row r="37" spans="1:6" ht="13.8">
      <c r="A37" s="783" t="s">
        <v>4486</v>
      </c>
      <c r="B37" s="784" t="s">
        <v>4506</v>
      </c>
      <c r="C37" s="785" t="s">
        <v>4457</v>
      </c>
      <c r="D37" s="786">
        <v>10</v>
      </c>
      <c r="E37" s="787"/>
      <c r="F37" s="776">
        <f>ROUND(D37*E37,0)</f>
        <v>0</v>
      </c>
    </row>
    <row r="38" spans="1:6" s="782" customFormat="1" ht="68.400000000000006" outlineLevel="1">
      <c r="A38" s="777"/>
      <c r="B38" s="778" t="s">
        <v>4489</v>
      </c>
      <c r="C38" s="779"/>
      <c r="D38" s="777"/>
      <c r="E38" s="780"/>
      <c r="F38" s="781"/>
    </row>
    <row r="39" spans="1:6" ht="13.8">
      <c r="A39" s="783" t="s">
        <v>4487</v>
      </c>
      <c r="B39" s="784" t="s">
        <v>4507</v>
      </c>
      <c r="C39" s="785" t="s">
        <v>4457</v>
      </c>
      <c r="D39" s="786">
        <v>3</v>
      </c>
      <c r="E39" s="787"/>
      <c r="F39" s="776">
        <f>ROUND(D39*E39,0)</f>
        <v>0</v>
      </c>
    </row>
    <row r="40" spans="1:6" s="782" customFormat="1" ht="110.25" customHeight="1" outlineLevel="1">
      <c r="A40" s="777"/>
      <c r="B40" s="778" t="s">
        <v>4508</v>
      </c>
      <c r="C40" s="779"/>
      <c r="D40" s="777"/>
      <c r="E40" s="780"/>
      <c r="F40" s="781"/>
    </row>
    <row r="41" spans="1:6" ht="13.8">
      <c r="A41" s="783" t="s">
        <v>4488</v>
      </c>
      <c r="B41" s="784" t="s">
        <v>4509</v>
      </c>
      <c r="C41" s="785" t="s">
        <v>4457</v>
      </c>
      <c r="D41" s="786">
        <v>10</v>
      </c>
      <c r="E41" s="787"/>
      <c r="F41" s="776">
        <f>ROUND(D41*E41,0)</f>
        <v>0</v>
      </c>
    </row>
    <row r="42" spans="1:6" s="782" customFormat="1" ht="22.8" outlineLevel="1">
      <c r="A42" s="777"/>
      <c r="B42" s="778" t="s">
        <v>4510</v>
      </c>
      <c r="C42" s="779"/>
      <c r="D42" s="777"/>
      <c r="E42" s="780"/>
      <c r="F42" s="781"/>
    </row>
    <row r="43" spans="1:6" s="764" customFormat="1" ht="13.8">
      <c r="A43" s="758"/>
      <c r="B43" s="759" t="s">
        <v>4454</v>
      </c>
      <c r="C43" s="760" t="s">
        <v>4455</v>
      </c>
      <c r="D43" s="761"/>
      <c r="E43" s="762"/>
      <c r="F43" s="763">
        <f>F9</f>
        <v>0</v>
      </c>
    </row>
  </sheetData>
  <mergeCells count="1">
    <mergeCell ref="C1:D1"/>
  </mergeCells>
  <pageMargins left="0.7" right="0.7" top="0.78740157499999996" bottom="0.78740157499999996" header="0.3" footer="0.3"/>
  <pageSetup paperSize="9" scale="49" fitToHeight="0" orientation="portrait" r:id="rId1"/>
  <rowBreaks count="1" manualBreakCount="1">
    <brk id="3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FE30-FFBA-4F8B-A55E-EB2A566D0ADC}">
  <sheetPr>
    <tabColor theme="3"/>
    <pageSetUpPr fitToPage="1"/>
  </sheetPr>
  <dimension ref="A1:G35"/>
  <sheetViews>
    <sheetView view="pageBreakPreview" zoomScaleNormal="100" zoomScaleSheetLayoutView="100" workbookViewId="0">
      <selection activeCell="D142" sqref="D142:D150"/>
    </sheetView>
  </sheetViews>
  <sheetFormatPr defaultRowHeight="13.2" outlineLevelRow="1"/>
  <cols>
    <col min="1" max="1" width="9.140625" style="746"/>
    <col min="2" max="2" width="125.5703125" style="788" customWidth="1"/>
    <col min="3" max="3" width="11" style="789" customWidth="1"/>
    <col min="4" max="4" width="9.140625" style="746"/>
    <col min="5" max="5" width="23.28515625" style="748" customWidth="1"/>
    <col min="6" max="6" width="23.28515625" style="749" customWidth="1"/>
    <col min="7" max="7" width="23.28515625" style="746" customWidth="1"/>
    <col min="8" max="16384" width="9.140625" style="746"/>
  </cols>
  <sheetData>
    <row r="1" spans="1:7" ht="13.8">
      <c r="B1" s="747" t="s">
        <v>4442</v>
      </c>
      <c r="C1" s="870" t="s">
        <v>4443</v>
      </c>
      <c r="D1" s="870"/>
      <c r="E1" s="748" t="s">
        <v>4444</v>
      </c>
      <c r="F1" s="749" t="s">
        <v>4512</v>
      </c>
    </row>
    <row r="2" spans="1:7" ht="13.8">
      <c r="B2" s="750"/>
      <c r="C2" s="751"/>
      <c r="E2" s="748" t="s">
        <v>4445</v>
      </c>
      <c r="F2" s="749" t="s">
        <v>4513</v>
      </c>
    </row>
    <row r="3" spans="1:7" ht="13.8">
      <c r="B3" s="750"/>
      <c r="C3" s="751"/>
      <c r="E3" s="748" t="s">
        <v>4446</v>
      </c>
      <c r="F3" s="749" t="s">
        <v>4514</v>
      </c>
    </row>
    <row r="4" spans="1:7" ht="13.8">
      <c r="B4" s="747" t="s">
        <v>4515</v>
      </c>
      <c r="C4" s="751"/>
      <c r="F4" s="752"/>
    </row>
    <row r="5" spans="1:7" ht="13.8">
      <c r="B5" s="750"/>
      <c r="C5" s="751"/>
      <c r="F5" s="752"/>
    </row>
    <row r="6" spans="1:7" ht="13.8">
      <c r="B6" s="750"/>
      <c r="C6" s="751"/>
    </row>
    <row r="8" spans="1:7" ht="20.399999999999999">
      <c r="A8" s="753" t="s">
        <v>4449</v>
      </c>
      <c r="B8" s="754" t="s">
        <v>4386</v>
      </c>
      <c r="C8" s="754" t="s">
        <v>4450</v>
      </c>
      <c r="D8" s="754" t="s">
        <v>3478</v>
      </c>
      <c r="E8" s="755" t="s">
        <v>4451</v>
      </c>
      <c r="F8" s="756" t="s">
        <v>4452</v>
      </c>
      <c r="G8" s="757"/>
    </row>
    <row r="9" spans="1:7" s="764" customFormat="1" ht="13.8">
      <c r="A9" s="758" t="s">
        <v>4453</v>
      </c>
      <c r="B9" s="759" t="s">
        <v>4454</v>
      </c>
      <c r="C9" s="760" t="s">
        <v>4455</v>
      </c>
      <c r="D9" s="761"/>
      <c r="E9" s="762"/>
      <c r="F9" s="763">
        <f>SUM(F11:F33)</f>
        <v>0</v>
      </c>
    </row>
    <row r="10" spans="1:7" ht="13.8">
      <c r="A10" s="765">
        <v>1</v>
      </c>
      <c r="B10" s="766" t="s">
        <v>4456</v>
      </c>
      <c r="C10" s="767" t="s">
        <v>4455</v>
      </c>
      <c r="D10" s="768"/>
      <c r="E10" s="769"/>
      <c r="F10" s="770"/>
    </row>
    <row r="11" spans="1:7" ht="27.6">
      <c r="A11" s="790" t="s">
        <v>4490</v>
      </c>
      <c r="B11" s="796" t="s">
        <v>4516</v>
      </c>
      <c r="C11" s="792" t="s">
        <v>2733</v>
      </c>
      <c r="D11" s="793">
        <v>1</v>
      </c>
      <c r="E11" s="794"/>
      <c r="F11" s="795">
        <f>ROUND(D11*E11,0)</f>
        <v>0</v>
      </c>
    </row>
    <row r="12" spans="1:7" s="782" customFormat="1" ht="147.75" customHeight="1" outlineLevel="1">
      <c r="A12" s="777"/>
      <c r="B12" s="778" t="s">
        <v>4517</v>
      </c>
      <c r="C12" s="779"/>
      <c r="D12" s="777"/>
      <c r="E12" s="780"/>
      <c r="F12" s="781"/>
    </row>
    <row r="13" spans="1:7" ht="13.8">
      <c r="A13" s="771" t="s">
        <v>4458</v>
      </c>
      <c r="B13" s="772" t="s">
        <v>4518</v>
      </c>
      <c r="C13" s="773" t="s">
        <v>4460</v>
      </c>
      <c r="D13" s="774">
        <v>11.4</v>
      </c>
      <c r="E13" s="775"/>
      <c r="F13" s="776">
        <f>ROUND(D13*E13,0)</f>
        <v>0</v>
      </c>
    </row>
    <row r="14" spans="1:7" s="782" customFormat="1" ht="34.200000000000003" outlineLevel="1">
      <c r="A14" s="777"/>
      <c r="B14" s="778" t="s">
        <v>4519</v>
      </c>
      <c r="C14" s="779"/>
      <c r="D14" s="777"/>
      <c r="E14" s="780"/>
      <c r="F14" s="781"/>
    </row>
    <row r="15" spans="1:7" ht="13.8">
      <c r="A15" s="783" t="s">
        <v>4520</v>
      </c>
      <c r="B15" s="784" t="s">
        <v>4463</v>
      </c>
      <c r="C15" s="785" t="s">
        <v>2733</v>
      </c>
      <c r="D15" s="786">
        <v>1</v>
      </c>
      <c r="E15" s="787"/>
      <c r="F15" s="776">
        <f>ROUND(D15*E15,0)</f>
        <v>0</v>
      </c>
    </row>
    <row r="16" spans="1:7" s="782" customFormat="1" ht="126" customHeight="1" outlineLevel="1">
      <c r="A16" s="777"/>
      <c r="B16" s="778" t="s">
        <v>4521</v>
      </c>
      <c r="C16" s="779"/>
      <c r="D16" s="777"/>
      <c r="E16" s="780"/>
      <c r="F16" s="781"/>
    </row>
    <row r="17" spans="1:6" ht="13.8">
      <c r="A17" s="765">
        <v>2</v>
      </c>
      <c r="B17" s="766" t="s">
        <v>4465</v>
      </c>
      <c r="C17" s="767" t="s">
        <v>4455</v>
      </c>
      <c r="D17" s="768"/>
      <c r="E17" s="769"/>
      <c r="F17" s="770"/>
    </row>
    <row r="18" spans="1:6" ht="27.6">
      <c r="A18" s="797" t="s">
        <v>4466</v>
      </c>
      <c r="B18" s="796" t="s">
        <v>4522</v>
      </c>
      <c r="C18" s="798" t="s">
        <v>2733</v>
      </c>
      <c r="D18" s="799">
        <v>1</v>
      </c>
      <c r="E18" s="800"/>
      <c r="F18" s="795">
        <f>ROUND(D18*E18,0)</f>
        <v>0</v>
      </c>
    </row>
    <row r="19" spans="1:6" s="782" customFormat="1" ht="41.25" customHeight="1" outlineLevel="1">
      <c r="A19" s="777"/>
      <c r="B19" s="778" t="s">
        <v>4523</v>
      </c>
      <c r="C19" s="779"/>
      <c r="D19" s="777"/>
      <c r="E19" s="780"/>
      <c r="F19" s="781"/>
    </row>
    <row r="20" spans="1:6" ht="13.8">
      <c r="A20" s="765">
        <v>3</v>
      </c>
      <c r="B20" s="766" t="s">
        <v>4471</v>
      </c>
      <c r="C20" s="767" t="s">
        <v>4455</v>
      </c>
      <c r="D20" s="768"/>
      <c r="E20" s="769"/>
      <c r="F20" s="770"/>
    </row>
    <row r="21" spans="1:6" ht="13.8">
      <c r="A21" s="783" t="s">
        <v>4472</v>
      </c>
      <c r="B21" s="784" t="s">
        <v>4524</v>
      </c>
      <c r="C21" s="785" t="s">
        <v>4457</v>
      </c>
      <c r="D21" s="786">
        <v>6</v>
      </c>
      <c r="E21" s="787"/>
      <c r="F21" s="776">
        <f>ROUND(D21*E21,0)</f>
        <v>0</v>
      </c>
    </row>
    <row r="22" spans="1:6" s="782" customFormat="1" ht="87.75" customHeight="1" outlineLevel="1">
      <c r="A22" s="777"/>
      <c r="B22" s="778" t="s">
        <v>4525</v>
      </c>
      <c r="C22" s="779"/>
      <c r="D22" s="777"/>
      <c r="E22" s="780"/>
      <c r="F22" s="781"/>
    </row>
    <row r="23" spans="1:6" ht="13.8">
      <c r="A23" s="783" t="s">
        <v>4473</v>
      </c>
      <c r="B23" s="784" t="s">
        <v>4526</v>
      </c>
      <c r="C23" s="785" t="s">
        <v>4457</v>
      </c>
      <c r="D23" s="786">
        <v>9</v>
      </c>
      <c r="E23" s="787"/>
      <c r="F23" s="776">
        <f>ROUND(D23*E23,0)</f>
        <v>0</v>
      </c>
    </row>
    <row r="24" spans="1:6" s="782" customFormat="1" ht="34.200000000000003" outlineLevel="1">
      <c r="A24" s="777"/>
      <c r="B24" s="778" t="s">
        <v>4527</v>
      </c>
      <c r="C24" s="779"/>
      <c r="D24" s="777"/>
      <c r="E24" s="780"/>
      <c r="F24" s="781"/>
    </row>
    <row r="25" spans="1:6" ht="13.8">
      <c r="A25" s="783" t="s">
        <v>4474</v>
      </c>
      <c r="B25" s="784" t="s">
        <v>4528</v>
      </c>
      <c r="C25" s="785" t="s">
        <v>4457</v>
      </c>
      <c r="D25" s="786">
        <v>8</v>
      </c>
      <c r="E25" s="787"/>
      <c r="F25" s="776">
        <f>ROUND(D25*E25,0)</f>
        <v>0</v>
      </c>
    </row>
    <row r="26" spans="1:6" s="782" customFormat="1" outlineLevel="1">
      <c r="A26" s="777"/>
      <c r="B26" s="778" t="s">
        <v>4529</v>
      </c>
      <c r="C26" s="779"/>
      <c r="D26" s="777"/>
      <c r="E26" s="780"/>
      <c r="F26" s="781"/>
    </row>
    <row r="27" spans="1:6" ht="13.8">
      <c r="A27" s="783" t="s">
        <v>4475</v>
      </c>
      <c r="B27" s="784" t="s">
        <v>4530</v>
      </c>
      <c r="C27" s="785" t="s">
        <v>4457</v>
      </c>
      <c r="D27" s="786">
        <v>1</v>
      </c>
      <c r="E27" s="787"/>
      <c r="F27" s="776">
        <f>ROUND(D27*E27,0)</f>
        <v>0</v>
      </c>
    </row>
    <row r="28" spans="1:6" s="782" customFormat="1" ht="22.8" outlineLevel="1">
      <c r="A28" s="777"/>
      <c r="B28" s="778" t="s">
        <v>4531</v>
      </c>
      <c r="C28" s="779"/>
      <c r="D28" s="777"/>
      <c r="E28" s="780"/>
      <c r="F28" s="781"/>
    </row>
    <row r="29" spans="1:6" ht="13.8">
      <c r="A29" s="783" t="s">
        <v>4478</v>
      </c>
      <c r="B29" s="784" t="s">
        <v>4481</v>
      </c>
      <c r="C29" s="785" t="s">
        <v>2733</v>
      </c>
      <c r="D29" s="786">
        <v>1</v>
      </c>
      <c r="E29" s="787"/>
      <c r="F29" s="776">
        <f>ROUND(D29*E29,0)</f>
        <v>0</v>
      </c>
    </row>
    <row r="30" spans="1:6" s="782" customFormat="1" outlineLevel="1">
      <c r="A30" s="777"/>
      <c r="B30" s="778" t="s">
        <v>4482</v>
      </c>
      <c r="C30" s="779"/>
      <c r="D30" s="777"/>
      <c r="E30" s="780"/>
      <c r="F30" s="781"/>
    </row>
    <row r="31" spans="1:6" ht="13.8">
      <c r="A31" s="765">
        <v>4</v>
      </c>
      <c r="B31" s="766" t="s">
        <v>4483</v>
      </c>
      <c r="C31" s="767" t="s">
        <v>4455</v>
      </c>
      <c r="D31" s="768"/>
      <c r="E31" s="769"/>
      <c r="F31" s="770"/>
    </row>
    <row r="32" spans="1:6" ht="13.8">
      <c r="A32" s="765">
        <v>5</v>
      </c>
      <c r="B32" s="766" t="s">
        <v>4485</v>
      </c>
      <c r="C32" s="801" t="s">
        <v>4455</v>
      </c>
      <c r="D32" s="768"/>
      <c r="E32" s="769"/>
      <c r="F32" s="770"/>
    </row>
    <row r="33" spans="1:6" ht="27.6">
      <c r="A33" s="797" t="s">
        <v>4486</v>
      </c>
      <c r="B33" s="796" t="s">
        <v>4532</v>
      </c>
      <c r="C33" s="798" t="s">
        <v>2733</v>
      </c>
      <c r="D33" s="799">
        <v>1</v>
      </c>
      <c r="E33" s="800"/>
      <c r="F33" s="795">
        <f>ROUND(D33*E33,0)</f>
        <v>0</v>
      </c>
    </row>
    <row r="34" spans="1:6" s="782" customFormat="1" ht="45.6" outlineLevel="1">
      <c r="A34" s="777"/>
      <c r="B34" s="778" t="s">
        <v>4533</v>
      </c>
      <c r="C34" s="779"/>
      <c r="D34" s="777"/>
      <c r="E34" s="780"/>
      <c r="F34" s="781"/>
    </row>
    <row r="35" spans="1:6" s="764" customFormat="1" ht="13.8">
      <c r="A35" s="758"/>
      <c r="B35" s="759" t="s">
        <v>4454</v>
      </c>
      <c r="C35" s="760" t="s">
        <v>4455</v>
      </c>
      <c r="D35" s="761"/>
      <c r="E35" s="762"/>
      <c r="F35" s="763">
        <f>F9</f>
        <v>0</v>
      </c>
    </row>
  </sheetData>
  <mergeCells count="1">
    <mergeCell ref="C1:D1"/>
  </mergeCells>
  <pageMargins left="0.7" right="0.7" top="0.78740157499999996" bottom="0.78740157499999996" header="0.3" footer="0.3"/>
  <pageSetup paperSize="9" scale="4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02"/>
  <sheetViews>
    <sheetView showGridLines="0" tabSelected="1"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809"/>
      <c r="M2" s="809"/>
      <c r="N2" s="809"/>
      <c r="O2" s="809"/>
      <c r="P2" s="809"/>
      <c r="Q2" s="809"/>
      <c r="R2" s="809"/>
      <c r="S2" s="809"/>
      <c r="T2" s="809"/>
      <c r="U2" s="809"/>
      <c r="V2" s="809"/>
      <c r="AT2" s="18" t="s">
        <v>122</v>
      </c>
    </row>
    <row r="3" spans="2:46" ht="6.9" customHeight="1">
      <c r="B3" s="19"/>
      <c r="C3" s="20"/>
      <c r="D3" s="20"/>
      <c r="E3" s="20"/>
      <c r="F3" s="20"/>
      <c r="G3" s="20"/>
      <c r="H3" s="20"/>
      <c r="I3" s="20"/>
      <c r="J3" s="20"/>
      <c r="K3" s="20"/>
      <c r="L3" s="21"/>
      <c r="AT3" s="18" t="s">
        <v>89</v>
      </c>
    </row>
    <row r="4" spans="2:46" ht="24.9" customHeight="1">
      <c r="B4" s="21"/>
      <c r="D4" s="22" t="s">
        <v>123</v>
      </c>
      <c r="L4" s="21"/>
      <c r="M4" s="87" t="s">
        <v>10</v>
      </c>
      <c r="AT4" s="18" t="s">
        <v>4</v>
      </c>
    </row>
    <row r="5" spans="2:46" ht="6.9" customHeight="1">
      <c r="B5" s="21"/>
      <c r="L5" s="21"/>
    </row>
    <row r="6" spans="2:46" ht="12" customHeight="1">
      <c r="B6" s="21"/>
      <c r="D6" s="28" t="s">
        <v>16</v>
      </c>
      <c r="L6" s="21"/>
    </row>
    <row r="7" spans="2:46" ht="16.5" customHeight="1">
      <c r="B7" s="21"/>
      <c r="E7" s="840" t="str">
        <f>'Rekapitulace stavby'!K6</f>
        <v>Dostavba sportovně rekreačního areálu Petynka</v>
      </c>
      <c r="F7" s="841"/>
      <c r="G7" s="841"/>
      <c r="H7" s="841"/>
      <c r="L7" s="21"/>
    </row>
    <row r="8" spans="2:46" s="1" customFormat="1" ht="12" customHeight="1">
      <c r="B8" s="34"/>
      <c r="D8" s="28" t="s">
        <v>124</v>
      </c>
      <c r="L8" s="34"/>
    </row>
    <row r="9" spans="2:46" s="1" customFormat="1" ht="16.5" customHeight="1">
      <c r="B9" s="34"/>
      <c r="E9" s="833" t="s">
        <v>2840</v>
      </c>
      <c r="F9" s="839"/>
      <c r="G9" s="839"/>
      <c r="H9" s="839"/>
      <c r="L9" s="34"/>
    </row>
    <row r="10" spans="2:46" s="1" customFormat="1">
      <c r="B10" s="34"/>
      <c r="L10" s="34"/>
    </row>
    <row r="11" spans="2:46" s="1" customFormat="1" ht="12" customHeight="1">
      <c r="B11" s="34"/>
      <c r="D11" s="28" t="s">
        <v>18</v>
      </c>
      <c r="F11" s="26" t="s">
        <v>19</v>
      </c>
      <c r="I11" s="28" t="s">
        <v>20</v>
      </c>
      <c r="J11" s="26" t="s">
        <v>32</v>
      </c>
      <c r="L11" s="34"/>
    </row>
    <row r="12" spans="2:46" s="1" customFormat="1" ht="12" customHeight="1">
      <c r="B12" s="34"/>
      <c r="D12" s="28" t="s">
        <v>22</v>
      </c>
      <c r="F12" s="26" t="s">
        <v>23</v>
      </c>
      <c r="I12" s="28" t="s">
        <v>24</v>
      </c>
      <c r="J12" s="51" t="str">
        <f>'Rekapitulace stavby'!AN8</f>
        <v>24. 3. 2025</v>
      </c>
      <c r="L12" s="34"/>
    </row>
    <row r="13" spans="2:46" s="1" customFormat="1" ht="10.8"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842" t="str">
        <f>'Rekapitulace stavby'!E14</f>
        <v>Vyplň údaj</v>
      </c>
      <c r="F18" s="825"/>
      <c r="G18" s="825"/>
      <c r="H18" s="825"/>
      <c r="I18" s="28" t="s">
        <v>34</v>
      </c>
      <c r="J18" s="29" t="str">
        <f>'Rekapitulace stavby'!AN14</f>
        <v>Vyplň údaj</v>
      </c>
      <c r="L18" s="34"/>
    </row>
    <row r="19" spans="2:12" s="1" customFormat="1" ht="6.9" customHeight="1">
      <c r="B19" s="34"/>
      <c r="L19" s="34"/>
    </row>
    <row r="20" spans="2:12" s="1" customFormat="1" ht="12" customHeight="1">
      <c r="B20" s="34"/>
      <c r="D20" s="28" t="s">
        <v>37</v>
      </c>
      <c r="I20" s="28" t="s">
        <v>31</v>
      </c>
      <c r="J20" s="26" t="s">
        <v>32</v>
      </c>
      <c r="L20" s="34"/>
    </row>
    <row r="21" spans="2:12" s="1" customFormat="1" ht="18" customHeight="1">
      <c r="B21" s="34"/>
      <c r="E21" s="26" t="s">
        <v>39</v>
      </c>
      <c r="I21" s="28" t="s">
        <v>34</v>
      </c>
      <c r="J21" s="26" t="s">
        <v>32</v>
      </c>
      <c r="L21" s="34"/>
    </row>
    <row r="22" spans="2:12" s="1" customFormat="1" ht="6.9" customHeight="1">
      <c r="B22" s="34"/>
      <c r="L22" s="34"/>
    </row>
    <row r="23" spans="2:12" s="1" customFormat="1" ht="12" customHeight="1">
      <c r="B23" s="34"/>
      <c r="D23" s="28" t="s">
        <v>41</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 customHeight="1">
      <c r="B25" s="34"/>
      <c r="L25" s="34"/>
    </row>
    <row r="26" spans="2:12" s="1" customFormat="1" ht="12" customHeight="1">
      <c r="B26" s="34"/>
      <c r="D26" s="28" t="s">
        <v>44</v>
      </c>
      <c r="L26" s="34"/>
    </row>
    <row r="27" spans="2:12" s="7" customFormat="1" ht="71.25" customHeight="1">
      <c r="B27" s="88"/>
      <c r="E27" s="829" t="s">
        <v>126</v>
      </c>
      <c r="F27" s="829"/>
      <c r="G27" s="829"/>
      <c r="H27" s="829"/>
      <c r="L27" s="88"/>
    </row>
    <row r="28" spans="2:12" s="1" customFormat="1" ht="6.9" customHeight="1">
      <c r="B28" s="34"/>
      <c r="L28" s="34"/>
    </row>
    <row r="29" spans="2:12" s="1" customFormat="1" ht="6.9" customHeight="1">
      <c r="B29" s="34"/>
      <c r="D29" s="52"/>
      <c r="E29" s="52"/>
      <c r="F29" s="52"/>
      <c r="G29" s="52"/>
      <c r="H29" s="52"/>
      <c r="I29" s="52"/>
      <c r="J29" s="52"/>
      <c r="K29" s="52"/>
      <c r="L29" s="34"/>
    </row>
    <row r="30" spans="2:12" s="1" customFormat="1" ht="25.35" customHeight="1">
      <c r="B30" s="34"/>
      <c r="D30" s="89" t="s">
        <v>46</v>
      </c>
      <c r="J30" s="65">
        <f>ROUND(J85, 0)</f>
        <v>0</v>
      </c>
      <c r="L30" s="34"/>
    </row>
    <row r="31" spans="2:12" s="1" customFormat="1" ht="6.9" customHeight="1">
      <c r="B31" s="34"/>
      <c r="D31" s="52"/>
      <c r="E31" s="52"/>
      <c r="F31" s="52"/>
      <c r="G31" s="52"/>
      <c r="H31" s="52"/>
      <c r="I31" s="52"/>
      <c r="J31" s="52"/>
      <c r="K31" s="52"/>
      <c r="L31" s="34"/>
    </row>
    <row r="32" spans="2:12" s="1" customFormat="1" ht="14.4" customHeight="1">
      <c r="B32" s="34"/>
      <c r="F32" s="37" t="s">
        <v>48</v>
      </c>
      <c r="I32" s="37" t="s">
        <v>47</v>
      </c>
      <c r="J32" s="37" t="s">
        <v>49</v>
      </c>
      <c r="L32" s="34"/>
    </row>
    <row r="33" spans="2:12" s="1" customFormat="1" ht="14.4" customHeight="1">
      <c r="B33" s="34"/>
      <c r="D33" s="54" t="s">
        <v>50</v>
      </c>
      <c r="E33" s="28" t="s">
        <v>51</v>
      </c>
      <c r="F33" s="90">
        <f>ROUND((SUM(BE85:BE101)),  0)</f>
        <v>0</v>
      </c>
      <c r="I33" s="91">
        <v>0.21</v>
      </c>
      <c r="J33" s="90">
        <f>ROUND(((SUM(BE85:BE101))*I33),  0)</f>
        <v>0</v>
      </c>
      <c r="L33" s="34"/>
    </row>
    <row r="34" spans="2:12" s="1" customFormat="1" ht="14.4" customHeight="1">
      <c r="B34" s="34"/>
      <c r="E34" s="28" t="s">
        <v>52</v>
      </c>
      <c r="F34" s="90">
        <f>ROUND((SUM(BF85:BF101)),  0)</f>
        <v>0</v>
      </c>
      <c r="I34" s="91">
        <v>0.12</v>
      </c>
      <c r="J34" s="90">
        <f>ROUND(((SUM(BF85:BF101))*I34),  0)</f>
        <v>0</v>
      </c>
      <c r="L34" s="34"/>
    </row>
    <row r="35" spans="2:12" s="1" customFormat="1" ht="14.4" hidden="1" customHeight="1">
      <c r="B35" s="34"/>
      <c r="E35" s="28" t="s">
        <v>53</v>
      </c>
      <c r="F35" s="90">
        <f>ROUND((SUM(BG85:BG101)),  0)</f>
        <v>0</v>
      </c>
      <c r="I35" s="91">
        <v>0.21</v>
      </c>
      <c r="J35" s="90">
        <f>0</f>
        <v>0</v>
      </c>
      <c r="L35" s="34"/>
    </row>
    <row r="36" spans="2:12" s="1" customFormat="1" ht="14.4" hidden="1" customHeight="1">
      <c r="B36" s="34"/>
      <c r="E36" s="28" t="s">
        <v>54</v>
      </c>
      <c r="F36" s="90">
        <f>ROUND((SUM(BH85:BH101)),  0)</f>
        <v>0</v>
      </c>
      <c r="I36" s="91">
        <v>0.12</v>
      </c>
      <c r="J36" s="90">
        <f>0</f>
        <v>0</v>
      </c>
      <c r="L36" s="34"/>
    </row>
    <row r="37" spans="2:12" s="1" customFormat="1" ht="14.4" hidden="1" customHeight="1">
      <c r="B37" s="34"/>
      <c r="E37" s="28" t="s">
        <v>55</v>
      </c>
      <c r="F37" s="90">
        <f>ROUND((SUM(BI85:BI101)),  0)</f>
        <v>0</v>
      </c>
      <c r="I37" s="91">
        <v>0</v>
      </c>
      <c r="J37" s="90">
        <f>0</f>
        <v>0</v>
      </c>
      <c r="L37" s="34"/>
    </row>
    <row r="38" spans="2:12" s="1" customFormat="1" ht="6.9"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 customHeight="1">
      <c r="B40" s="43"/>
      <c r="C40" s="44"/>
      <c r="D40" s="44"/>
      <c r="E40" s="44"/>
      <c r="F40" s="44"/>
      <c r="G40" s="44"/>
      <c r="H40" s="44"/>
      <c r="I40" s="44"/>
      <c r="J40" s="44"/>
      <c r="K40" s="44"/>
      <c r="L40" s="34"/>
    </row>
    <row r="44" spans="2:12" s="1" customFormat="1" ht="6.9" customHeight="1">
      <c r="B44" s="45"/>
      <c r="C44" s="46"/>
      <c r="D44" s="46"/>
      <c r="E44" s="46"/>
      <c r="F44" s="46"/>
      <c r="G44" s="46"/>
      <c r="H44" s="46"/>
      <c r="I44" s="46"/>
      <c r="J44" s="46"/>
      <c r="K44" s="46"/>
      <c r="L44" s="34"/>
    </row>
    <row r="45" spans="2:12" s="1" customFormat="1" ht="24.9" customHeight="1">
      <c r="B45" s="34"/>
      <c r="C45" s="22" t="s">
        <v>127</v>
      </c>
      <c r="L45" s="34"/>
    </row>
    <row r="46" spans="2:12" s="1" customFormat="1" ht="6.9" customHeight="1">
      <c r="B46" s="34"/>
      <c r="L46" s="34"/>
    </row>
    <row r="47" spans="2:12" s="1" customFormat="1" ht="12" customHeight="1">
      <c r="B47" s="34"/>
      <c r="C47" s="28" t="s">
        <v>16</v>
      </c>
      <c r="L47" s="34"/>
    </row>
    <row r="48" spans="2:12" s="1" customFormat="1" ht="16.5" customHeight="1">
      <c r="B48" s="34"/>
      <c r="E48" s="840" t="str">
        <f>E7</f>
        <v>Dostavba sportovně rekreačního areálu Petynka</v>
      </c>
      <c r="F48" s="841"/>
      <c r="G48" s="841"/>
      <c r="H48" s="841"/>
      <c r="L48" s="34"/>
    </row>
    <row r="49" spans="2:47" s="1" customFormat="1" ht="12" customHeight="1">
      <c r="B49" s="34"/>
      <c r="C49" s="28" t="s">
        <v>124</v>
      </c>
      <c r="L49" s="34"/>
    </row>
    <row r="50" spans="2:47" s="1" customFormat="1" ht="16.5" customHeight="1">
      <c r="B50" s="34"/>
      <c r="E50" s="833" t="str">
        <f>E9</f>
        <v>VON - Vedlejší a ostatní náklady</v>
      </c>
      <c r="F50" s="839"/>
      <c r="G50" s="839"/>
      <c r="H50" s="839"/>
      <c r="L50" s="34"/>
    </row>
    <row r="51" spans="2:47" s="1" customFormat="1" ht="6.9" customHeight="1">
      <c r="B51" s="34"/>
      <c r="L51" s="34"/>
    </row>
    <row r="52" spans="2:47" s="1" customFormat="1" ht="12" customHeight="1">
      <c r="B52" s="34"/>
      <c r="C52" s="28" t="s">
        <v>22</v>
      </c>
      <c r="F52" s="26" t="str">
        <f>F12</f>
        <v>Praha</v>
      </c>
      <c r="I52" s="28" t="s">
        <v>24</v>
      </c>
      <c r="J52" s="51" t="str">
        <f>IF(J12="","",J12)</f>
        <v>24. 3. 2025</v>
      </c>
      <c r="L52" s="34"/>
    </row>
    <row r="53" spans="2:47" s="1" customFormat="1" ht="6.9" customHeight="1">
      <c r="B53" s="34"/>
      <c r="L53" s="34"/>
    </row>
    <row r="54" spans="2:47" s="1" customFormat="1" ht="25.65" customHeight="1">
      <c r="B54" s="34"/>
      <c r="C54" s="28" t="s">
        <v>30</v>
      </c>
      <c r="F54" s="26" t="str">
        <f>E15</f>
        <v>SNEO, a.s.</v>
      </c>
      <c r="I54" s="28" t="s">
        <v>37</v>
      </c>
      <c r="J54" s="32" t="str">
        <f>E21</f>
        <v>Ateliér 11 Hradec Králové s.r.o.</v>
      </c>
      <c r="L54" s="34"/>
    </row>
    <row r="55" spans="2:47" s="1" customFormat="1" ht="15.15" customHeight="1">
      <c r="B55" s="34"/>
      <c r="C55" s="28" t="s">
        <v>35</v>
      </c>
      <c r="F55" s="26" t="str">
        <f>IF(E18="","",E18)</f>
        <v>Vyplň údaj</v>
      </c>
      <c r="I55" s="28" t="s">
        <v>41</v>
      </c>
      <c r="J55" s="32" t="str">
        <f>E24</f>
        <v xml:space="preserve"> </v>
      </c>
      <c r="L55" s="34"/>
    </row>
    <row r="56" spans="2:47" s="1" customFormat="1" ht="10.35" customHeight="1">
      <c r="B56" s="34"/>
      <c r="L56" s="34"/>
    </row>
    <row r="57" spans="2:47" s="1" customFormat="1" ht="29.25" customHeight="1">
      <c r="B57" s="34"/>
      <c r="C57" s="98" t="s">
        <v>128</v>
      </c>
      <c r="D57" s="92"/>
      <c r="E57" s="92"/>
      <c r="F57" s="92"/>
      <c r="G57" s="92"/>
      <c r="H57" s="92"/>
      <c r="I57" s="92"/>
      <c r="J57" s="99" t="s">
        <v>129</v>
      </c>
      <c r="K57" s="92"/>
      <c r="L57" s="34"/>
    </row>
    <row r="58" spans="2:47" s="1" customFormat="1" ht="10.35" customHeight="1">
      <c r="B58" s="34"/>
      <c r="L58" s="34"/>
    </row>
    <row r="59" spans="2:47" s="1" customFormat="1" ht="22.8" customHeight="1">
      <c r="B59" s="34"/>
      <c r="C59" s="100" t="s">
        <v>78</v>
      </c>
      <c r="J59" s="65">
        <f>J85</f>
        <v>0</v>
      </c>
      <c r="L59" s="34"/>
      <c r="AU59" s="18" t="s">
        <v>130</v>
      </c>
    </row>
    <row r="60" spans="2:47" s="8" customFormat="1" ht="24.9" customHeight="1">
      <c r="B60" s="101"/>
      <c r="D60" s="102" t="s">
        <v>1595</v>
      </c>
      <c r="E60" s="103"/>
      <c r="F60" s="103"/>
      <c r="G60" s="103"/>
      <c r="H60" s="103"/>
      <c r="I60" s="103"/>
      <c r="J60" s="104">
        <f>J86</f>
        <v>0</v>
      </c>
      <c r="L60" s="101"/>
    </row>
    <row r="61" spans="2:47" s="9" customFormat="1" ht="19.95" customHeight="1">
      <c r="B61" s="105"/>
      <c r="D61" s="106" t="s">
        <v>2841</v>
      </c>
      <c r="E61" s="107"/>
      <c r="F61" s="107"/>
      <c r="G61" s="107"/>
      <c r="H61" s="107"/>
      <c r="I61" s="107"/>
      <c r="J61" s="108">
        <f>J87</f>
        <v>0</v>
      </c>
      <c r="L61" s="105"/>
    </row>
    <row r="62" spans="2:47" s="9" customFormat="1" ht="19.95" customHeight="1">
      <c r="B62" s="105"/>
      <c r="D62" s="106" t="s">
        <v>1596</v>
      </c>
      <c r="E62" s="107"/>
      <c r="F62" s="107"/>
      <c r="G62" s="107"/>
      <c r="H62" s="107"/>
      <c r="I62" s="107"/>
      <c r="J62" s="108">
        <f>J90</f>
        <v>0</v>
      </c>
      <c r="L62" s="105"/>
    </row>
    <row r="63" spans="2:47" s="9" customFormat="1" ht="19.95" customHeight="1">
      <c r="B63" s="105"/>
      <c r="D63" s="106" t="s">
        <v>1597</v>
      </c>
      <c r="E63" s="107"/>
      <c r="F63" s="107"/>
      <c r="G63" s="107"/>
      <c r="H63" s="107"/>
      <c r="I63" s="107"/>
      <c r="J63" s="108">
        <f>J93</f>
        <v>0</v>
      </c>
      <c r="L63" s="105"/>
    </row>
    <row r="64" spans="2:47" s="9" customFormat="1" ht="19.95" customHeight="1">
      <c r="B64" s="105"/>
      <c r="D64" s="106" t="s">
        <v>1598</v>
      </c>
      <c r="E64" s="107"/>
      <c r="F64" s="107"/>
      <c r="G64" s="107"/>
      <c r="H64" s="107"/>
      <c r="I64" s="107"/>
      <c r="J64" s="108">
        <f>J96</f>
        <v>0</v>
      </c>
      <c r="L64" s="105"/>
    </row>
    <row r="65" spans="2:12" s="9" customFormat="1" ht="19.95" customHeight="1">
      <c r="B65" s="105"/>
      <c r="D65" s="106" t="s">
        <v>2842</v>
      </c>
      <c r="E65" s="107"/>
      <c r="F65" s="107"/>
      <c r="G65" s="107"/>
      <c r="H65" s="107"/>
      <c r="I65" s="107"/>
      <c r="J65" s="108">
        <f>J99</f>
        <v>0</v>
      </c>
      <c r="L65" s="105"/>
    </row>
    <row r="66" spans="2:12" s="1" customFormat="1" ht="21.75" customHeight="1">
      <c r="B66" s="34"/>
      <c r="L66" s="34"/>
    </row>
    <row r="67" spans="2:12" s="1" customFormat="1" ht="6.9" customHeight="1">
      <c r="B67" s="43"/>
      <c r="C67" s="44"/>
      <c r="D67" s="44"/>
      <c r="E67" s="44"/>
      <c r="F67" s="44"/>
      <c r="G67" s="44"/>
      <c r="H67" s="44"/>
      <c r="I67" s="44"/>
      <c r="J67" s="44"/>
      <c r="K67" s="44"/>
      <c r="L67" s="34"/>
    </row>
    <row r="71" spans="2:12" s="1" customFormat="1" ht="6.9" customHeight="1">
      <c r="B71" s="45"/>
      <c r="C71" s="46"/>
      <c r="D71" s="46"/>
      <c r="E71" s="46"/>
      <c r="F71" s="46"/>
      <c r="G71" s="46"/>
      <c r="H71" s="46"/>
      <c r="I71" s="46"/>
      <c r="J71" s="46"/>
      <c r="K71" s="46"/>
      <c r="L71" s="34"/>
    </row>
    <row r="72" spans="2:12" s="1" customFormat="1" ht="24.9" customHeight="1">
      <c r="B72" s="34"/>
      <c r="C72" s="22" t="s">
        <v>135</v>
      </c>
      <c r="L72" s="34"/>
    </row>
    <row r="73" spans="2:12" s="1" customFormat="1" ht="6.9" customHeight="1">
      <c r="B73" s="34"/>
      <c r="L73" s="34"/>
    </row>
    <row r="74" spans="2:12" s="1" customFormat="1" ht="12" customHeight="1">
      <c r="B74" s="34"/>
      <c r="C74" s="28" t="s">
        <v>16</v>
      </c>
      <c r="L74" s="34"/>
    </row>
    <row r="75" spans="2:12" s="1" customFormat="1" ht="16.5" customHeight="1">
      <c r="B75" s="34"/>
      <c r="E75" s="840" t="str">
        <f>E7</f>
        <v>Dostavba sportovně rekreačního areálu Petynka</v>
      </c>
      <c r="F75" s="841"/>
      <c r="G75" s="841"/>
      <c r="H75" s="841"/>
      <c r="L75" s="34"/>
    </row>
    <row r="76" spans="2:12" s="1" customFormat="1" ht="12" customHeight="1">
      <c r="B76" s="34"/>
      <c r="C76" s="28" t="s">
        <v>124</v>
      </c>
      <c r="L76" s="34"/>
    </row>
    <row r="77" spans="2:12" s="1" customFormat="1" ht="16.5" customHeight="1">
      <c r="B77" s="34"/>
      <c r="E77" s="833" t="str">
        <f>E9</f>
        <v>VON - Vedlejší a ostatní náklady</v>
      </c>
      <c r="F77" s="839"/>
      <c r="G77" s="839"/>
      <c r="H77" s="839"/>
      <c r="L77" s="34"/>
    </row>
    <row r="78" spans="2:12" s="1" customFormat="1" ht="6.9" customHeight="1">
      <c r="B78" s="34"/>
      <c r="L78" s="34"/>
    </row>
    <row r="79" spans="2:12" s="1" customFormat="1" ht="12" customHeight="1">
      <c r="B79" s="34"/>
      <c r="C79" s="28" t="s">
        <v>22</v>
      </c>
      <c r="F79" s="26" t="str">
        <f>F12</f>
        <v>Praha</v>
      </c>
      <c r="I79" s="28" t="s">
        <v>24</v>
      </c>
      <c r="J79" s="51" t="str">
        <f>IF(J12="","",J12)</f>
        <v>24. 3. 2025</v>
      </c>
      <c r="L79" s="34"/>
    </row>
    <row r="80" spans="2:12" s="1" customFormat="1" ht="6.9" customHeight="1">
      <c r="B80" s="34"/>
      <c r="L80" s="34"/>
    </row>
    <row r="81" spans="2:65" s="1" customFormat="1" ht="25.65" customHeight="1">
      <c r="B81" s="34"/>
      <c r="C81" s="28" t="s">
        <v>30</v>
      </c>
      <c r="F81" s="26" t="str">
        <f>E15</f>
        <v>SNEO, a.s.</v>
      </c>
      <c r="I81" s="28" t="s">
        <v>37</v>
      </c>
      <c r="J81" s="32" t="str">
        <f>E21</f>
        <v>Ateliér 11 Hradec Králové s.r.o.</v>
      </c>
      <c r="L81" s="34"/>
    </row>
    <row r="82" spans="2:65" s="1" customFormat="1" ht="15.15" customHeight="1">
      <c r="B82" s="34"/>
      <c r="C82" s="28" t="s">
        <v>35</v>
      </c>
      <c r="F82" s="26" t="str">
        <f>IF(E18="","",E18)</f>
        <v>Vyplň údaj</v>
      </c>
      <c r="I82" s="28" t="s">
        <v>41</v>
      </c>
      <c r="J82" s="32" t="str">
        <f>E24</f>
        <v xml:space="preserve"> </v>
      </c>
      <c r="L82" s="34"/>
    </row>
    <row r="83" spans="2:65" s="1" customFormat="1" ht="10.35" customHeight="1">
      <c r="B83" s="34"/>
      <c r="L83" s="34"/>
    </row>
    <row r="84" spans="2:65" s="10" customFormat="1" ht="29.25" customHeight="1">
      <c r="B84" s="109"/>
      <c r="C84" s="110" t="s">
        <v>136</v>
      </c>
      <c r="D84" s="111" t="s">
        <v>65</v>
      </c>
      <c r="E84" s="111" t="s">
        <v>61</v>
      </c>
      <c r="F84" s="111" t="s">
        <v>62</v>
      </c>
      <c r="G84" s="111" t="s">
        <v>137</v>
      </c>
      <c r="H84" s="111" t="s">
        <v>138</v>
      </c>
      <c r="I84" s="111" t="s">
        <v>139</v>
      </c>
      <c r="J84" s="111" t="s">
        <v>129</v>
      </c>
      <c r="K84" s="112" t="s">
        <v>140</v>
      </c>
      <c r="L84" s="109"/>
      <c r="M84" s="58" t="s">
        <v>32</v>
      </c>
      <c r="N84" s="59" t="s">
        <v>50</v>
      </c>
      <c r="O84" s="59" t="s">
        <v>141</v>
      </c>
      <c r="P84" s="59" t="s">
        <v>142</v>
      </c>
      <c r="Q84" s="59" t="s">
        <v>143</v>
      </c>
      <c r="R84" s="59" t="s">
        <v>144</v>
      </c>
      <c r="S84" s="59" t="s">
        <v>145</v>
      </c>
      <c r="T84" s="60" t="s">
        <v>146</v>
      </c>
    </row>
    <row r="85" spans="2:65" s="1" customFormat="1" ht="22.8" customHeight="1">
      <c r="B85" s="34"/>
      <c r="C85" s="63" t="s">
        <v>147</v>
      </c>
      <c r="J85" s="113">
        <f>BK85</f>
        <v>0</v>
      </c>
      <c r="L85" s="34"/>
      <c r="M85" s="61"/>
      <c r="N85" s="52"/>
      <c r="O85" s="52"/>
      <c r="P85" s="114">
        <f>P86</f>
        <v>0</v>
      </c>
      <c r="Q85" s="52"/>
      <c r="R85" s="114">
        <f>R86</f>
        <v>0</v>
      </c>
      <c r="S85" s="52"/>
      <c r="T85" s="115">
        <f>T86</f>
        <v>0</v>
      </c>
      <c r="AT85" s="18" t="s">
        <v>79</v>
      </c>
      <c r="AU85" s="18" t="s">
        <v>130</v>
      </c>
      <c r="BK85" s="116">
        <f>BK86</f>
        <v>0</v>
      </c>
    </row>
    <row r="86" spans="2:65" s="11" customFormat="1" ht="25.95" customHeight="1">
      <c r="B86" s="117"/>
      <c r="D86" s="118" t="s">
        <v>79</v>
      </c>
      <c r="E86" s="119" t="s">
        <v>2568</v>
      </c>
      <c r="F86" s="119" t="s">
        <v>2569</v>
      </c>
      <c r="I86" s="120"/>
      <c r="J86" s="121">
        <f>BK86</f>
        <v>0</v>
      </c>
      <c r="L86" s="117"/>
      <c r="M86" s="122"/>
      <c r="P86" s="123">
        <f>P87+P90+P93+P96+P99</f>
        <v>0</v>
      </c>
      <c r="R86" s="123">
        <f>R87+R90+R93+R96+R99</f>
        <v>0</v>
      </c>
      <c r="T86" s="124">
        <f>T87+T90+T93+T96+T99</f>
        <v>0</v>
      </c>
      <c r="AR86" s="118" t="s">
        <v>183</v>
      </c>
      <c r="AT86" s="125" t="s">
        <v>79</v>
      </c>
      <c r="AU86" s="125" t="s">
        <v>80</v>
      </c>
      <c r="AY86" s="118" t="s">
        <v>150</v>
      </c>
      <c r="BK86" s="126">
        <f>BK87+BK90+BK93+BK96+BK99</f>
        <v>0</v>
      </c>
    </row>
    <row r="87" spans="2:65" s="11" customFormat="1" ht="22.8" customHeight="1">
      <c r="B87" s="117"/>
      <c r="D87" s="118" t="s">
        <v>79</v>
      </c>
      <c r="E87" s="127" t="s">
        <v>2843</v>
      </c>
      <c r="F87" s="127" t="s">
        <v>2844</v>
      </c>
      <c r="I87" s="120"/>
      <c r="J87" s="128">
        <f>BK87</f>
        <v>0</v>
      </c>
      <c r="L87" s="117"/>
      <c r="M87" s="122"/>
      <c r="P87" s="123">
        <f>SUM(P88:P89)</f>
        <v>0</v>
      </c>
      <c r="R87" s="123">
        <f>SUM(R88:R89)</f>
        <v>0</v>
      </c>
      <c r="T87" s="124">
        <f>SUM(T88:T89)</f>
        <v>0</v>
      </c>
      <c r="AR87" s="118" t="s">
        <v>183</v>
      </c>
      <c r="AT87" s="125" t="s">
        <v>79</v>
      </c>
      <c r="AU87" s="125" t="s">
        <v>40</v>
      </c>
      <c r="AY87" s="118" t="s">
        <v>150</v>
      </c>
      <c r="BK87" s="126">
        <f>SUM(BK88:BK89)</f>
        <v>0</v>
      </c>
    </row>
    <row r="88" spans="2:65" s="1" customFormat="1" ht="16.5" customHeight="1">
      <c r="B88" s="34"/>
      <c r="C88" s="129" t="s">
        <v>40</v>
      </c>
      <c r="D88" s="129" t="s">
        <v>152</v>
      </c>
      <c r="E88" s="130" t="s">
        <v>2845</v>
      </c>
      <c r="F88" s="131" t="s">
        <v>2844</v>
      </c>
      <c r="G88" s="132" t="s">
        <v>171</v>
      </c>
      <c r="H88" s="133">
        <v>1</v>
      </c>
      <c r="I88" s="134"/>
      <c r="J88" s="135">
        <f>ROUND(I88*H88,2)</f>
        <v>0</v>
      </c>
      <c r="K88" s="131" t="s">
        <v>172</v>
      </c>
      <c r="L88" s="34"/>
      <c r="M88" s="136" t="s">
        <v>32</v>
      </c>
      <c r="N88" s="137" t="s">
        <v>51</v>
      </c>
      <c r="P88" s="138">
        <f>O88*H88</f>
        <v>0</v>
      </c>
      <c r="Q88" s="138">
        <v>0</v>
      </c>
      <c r="R88" s="138">
        <f>Q88*H88</f>
        <v>0</v>
      </c>
      <c r="S88" s="138">
        <v>0</v>
      </c>
      <c r="T88" s="139">
        <f>S88*H88</f>
        <v>0</v>
      </c>
      <c r="AR88" s="140" t="s">
        <v>2575</v>
      </c>
      <c r="AT88" s="140" t="s">
        <v>152</v>
      </c>
      <c r="AU88" s="140" t="s">
        <v>89</v>
      </c>
      <c r="AY88" s="18" t="s">
        <v>150</v>
      </c>
      <c r="BE88" s="141">
        <f>IF(N88="základní",J88,0)</f>
        <v>0</v>
      </c>
      <c r="BF88" s="141">
        <f>IF(N88="snížená",J88,0)</f>
        <v>0</v>
      </c>
      <c r="BG88" s="141">
        <f>IF(N88="zákl. přenesená",J88,0)</f>
        <v>0</v>
      </c>
      <c r="BH88" s="141">
        <f>IF(N88="sníž. přenesená",J88,0)</f>
        <v>0</v>
      </c>
      <c r="BI88" s="141">
        <f>IF(N88="nulová",J88,0)</f>
        <v>0</v>
      </c>
      <c r="BJ88" s="18" t="s">
        <v>40</v>
      </c>
      <c r="BK88" s="141">
        <f>ROUND(I88*H88,2)</f>
        <v>0</v>
      </c>
      <c r="BL88" s="18" t="s">
        <v>2575</v>
      </c>
      <c r="BM88" s="140" t="s">
        <v>2846</v>
      </c>
    </row>
    <row r="89" spans="2:65" s="1" customFormat="1">
      <c r="B89" s="34"/>
      <c r="D89" s="163" t="s">
        <v>174</v>
      </c>
      <c r="F89" s="164" t="s">
        <v>2847</v>
      </c>
      <c r="I89" s="165"/>
      <c r="L89" s="34"/>
      <c r="M89" s="166"/>
      <c r="T89" s="55"/>
      <c r="AT89" s="18" t="s">
        <v>174</v>
      </c>
      <c r="AU89" s="18" t="s">
        <v>89</v>
      </c>
    </row>
    <row r="90" spans="2:65" s="11" customFormat="1" ht="22.8" customHeight="1">
      <c r="B90" s="117"/>
      <c r="D90" s="118" t="s">
        <v>79</v>
      </c>
      <c r="E90" s="127" t="s">
        <v>2570</v>
      </c>
      <c r="F90" s="127" t="s">
        <v>2571</v>
      </c>
      <c r="I90" s="120"/>
      <c r="J90" s="128">
        <f>BK90</f>
        <v>0</v>
      </c>
      <c r="L90" s="117"/>
      <c r="M90" s="122"/>
      <c r="P90" s="123">
        <f>SUM(P91:P92)</f>
        <v>0</v>
      </c>
      <c r="R90" s="123">
        <f>SUM(R91:R92)</f>
        <v>0</v>
      </c>
      <c r="T90" s="124">
        <f>SUM(T91:T92)</f>
        <v>0</v>
      </c>
      <c r="AR90" s="118" t="s">
        <v>183</v>
      </c>
      <c r="AT90" s="125" t="s">
        <v>79</v>
      </c>
      <c r="AU90" s="125" t="s">
        <v>40</v>
      </c>
      <c r="AY90" s="118" t="s">
        <v>150</v>
      </c>
      <c r="BK90" s="126">
        <f>SUM(BK91:BK92)</f>
        <v>0</v>
      </c>
    </row>
    <row r="91" spans="2:65" s="1" customFormat="1" ht="16.5" customHeight="1">
      <c r="B91" s="34"/>
      <c r="C91" s="129" t="s">
        <v>89</v>
      </c>
      <c r="D91" s="129" t="s">
        <v>152</v>
      </c>
      <c r="E91" s="130" t="s">
        <v>2848</v>
      </c>
      <c r="F91" s="131" t="s">
        <v>2571</v>
      </c>
      <c r="G91" s="132" t="s">
        <v>171</v>
      </c>
      <c r="H91" s="133">
        <v>1</v>
      </c>
      <c r="I91" s="134"/>
      <c r="J91" s="135">
        <f>ROUND(I91*H91,2)</f>
        <v>0</v>
      </c>
      <c r="K91" s="131" t="s">
        <v>172</v>
      </c>
      <c r="L91" s="34"/>
      <c r="M91" s="136" t="s">
        <v>32</v>
      </c>
      <c r="N91" s="137" t="s">
        <v>51</v>
      </c>
      <c r="P91" s="138">
        <f>O91*H91</f>
        <v>0</v>
      </c>
      <c r="Q91" s="138">
        <v>0</v>
      </c>
      <c r="R91" s="138">
        <f>Q91*H91</f>
        <v>0</v>
      </c>
      <c r="S91" s="138">
        <v>0</v>
      </c>
      <c r="T91" s="139">
        <f>S91*H91</f>
        <v>0</v>
      </c>
      <c r="AR91" s="140" t="s">
        <v>2575</v>
      </c>
      <c r="AT91" s="140" t="s">
        <v>152</v>
      </c>
      <c r="AU91" s="140" t="s">
        <v>89</v>
      </c>
      <c r="AY91" s="18" t="s">
        <v>150</v>
      </c>
      <c r="BE91" s="141">
        <f>IF(N91="základní",J91,0)</f>
        <v>0</v>
      </c>
      <c r="BF91" s="141">
        <f>IF(N91="snížená",J91,0)</f>
        <v>0</v>
      </c>
      <c r="BG91" s="141">
        <f>IF(N91="zákl. přenesená",J91,0)</f>
        <v>0</v>
      </c>
      <c r="BH91" s="141">
        <f>IF(N91="sníž. přenesená",J91,0)</f>
        <v>0</v>
      </c>
      <c r="BI91" s="141">
        <f>IF(N91="nulová",J91,0)</f>
        <v>0</v>
      </c>
      <c r="BJ91" s="18" t="s">
        <v>40</v>
      </c>
      <c r="BK91" s="141">
        <f>ROUND(I91*H91,2)</f>
        <v>0</v>
      </c>
      <c r="BL91" s="18" t="s">
        <v>2575</v>
      </c>
      <c r="BM91" s="140" t="s">
        <v>2849</v>
      </c>
    </row>
    <row r="92" spans="2:65" s="1" customFormat="1">
      <c r="B92" s="34"/>
      <c r="D92" s="163" t="s">
        <v>174</v>
      </c>
      <c r="F92" s="164" t="s">
        <v>2850</v>
      </c>
      <c r="I92" s="165"/>
      <c r="L92" s="34"/>
      <c r="M92" s="166"/>
      <c r="T92" s="55"/>
      <c r="AT92" s="18" t="s">
        <v>174</v>
      </c>
      <c r="AU92" s="18" t="s">
        <v>89</v>
      </c>
    </row>
    <row r="93" spans="2:65" s="11" customFormat="1" ht="22.8" customHeight="1">
      <c r="B93" s="117"/>
      <c r="D93" s="118" t="s">
        <v>79</v>
      </c>
      <c r="E93" s="127" t="s">
        <v>2582</v>
      </c>
      <c r="F93" s="127" t="s">
        <v>2583</v>
      </c>
      <c r="I93" s="120"/>
      <c r="J93" s="128">
        <f>BK93</f>
        <v>0</v>
      </c>
      <c r="L93" s="117"/>
      <c r="M93" s="122"/>
      <c r="P93" s="123">
        <f>SUM(P94:P95)</f>
        <v>0</v>
      </c>
      <c r="R93" s="123">
        <f>SUM(R94:R95)</f>
        <v>0</v>
      </c>
      <c r="T93" s="124">
        <f>SUM(T94:T95)</f>
        <v>0</v>
      </c>
      <c r="AR93" s="118" t="s">
        <v>183</v>
      </c>
      <c r="AT93" s="125" t="s">
        <v>79</v>
      </c>
      <c r="AU93" s="125" t="s">
        <v>40</v>
      </c>
      <c r="AY93" s="118" t="s">
        <v>150</v>
      </c>
      <c r="BK93" s="126">
        <f>SUM(BK94:BK95)</f>
        <v>0</v>
      </c>
    </row>
    <row r="94" spans="2:65" s="1" customFormat="1" ht="16.5" customHeight="1">
      <c r="B94" s="34"/>
      <c r="C94" s="129" t="s">
        <v>168</v>
      </c>
      <c r="D94" s="129" t="s">
        <v>152</v>
      </c>
      <c r="E94" s="130" t="s">
        <v>2851</v>
      </c>
      <c r="F94" s="131" t="s">
        <v>2583</v>
      </c>
      <c r="G94" s="132" t="s">
        <v>171</v>
      </c>
      <c r="H94" s="133">
        <v>1</v>
      </c>
      <c r="I94" s="134"/>
      <c r="J94" s="135">
        <f>ROUND(I94*H94,2)</f>
        <v>0</v>
      </c>
      <c r="K94" s="131" t="s">
        <v>172</v>
      </c>
      <c r="L94" s="34"/>
      <c r="M94" s="136" t="s">
        <v>32</v>
      </c>
      <c r="N94" s="137" t="s">
        <v>51</v>
      </c>
      <c r="P94" s="138">
        <f>O94*H94</f>
        <v>0</v>
      </c>
      <c r="Q94" s="138">
        <v>0</v>
      </c>
      <c r="R94" s="138">
        <f>Q94*H94</f>
        <v>0</v>
      </c>
      <c r="S94" s="138">
        <v>0</v>
      </c>
      <c r="T94" s="139">
        <f>S94*H94</f>
        <v>0</v>
      </c>
      <c r="AR94" s="140" t="s">
        <v>2575</v>
      </c>
      <c r="AT94" s="140" t="s">
        <v>152</v>
      </c>
      <c r="AU94" s="140" t="s">
        <v>89</v>
      </c>
      <c r="AY94" s="18" t="s">
        <v>150</v>
      </c>
      <c r="BE94" s="141">
        <f>IF(N94="základní",J94,0)</f>
        <v>0</v>
      </c>
      <c r="BF94" s="141">
        <f>IF(N94="snížená",J94,0)</f>
        <v>0</v>
      </c>
      <c r="BG94" s="141">
        <f>IF(N94="zákl. přenesená",J94,0)</f>
        <v>0</v>
      </c>
      <c r="BH94" s="141">
        <f>IF(N94="sníž. přenesená",J94,0)</f>
        <v>0</v>
      </c>
      <c r="BI94" s="141">
        <f>IF(N94="nulová",J94,0)</f>
        <v>0</v>
      </c>
      <c r="BJ94" s="18" t="s">
        <v>40</v>
      </c>
      <c r="BK94" s="141">
        <f>ROUND(I94*H94,2)</f>
        <v>0</v>
      </c>
      <c r="BL94" s="18" t="s">
        <v>2575</v>
      </c>
      <c r="BM94" s="140" t="s">
        <v>2852</v>
      </c>
    </row>
    <row r="95" spans="2:65" s="1" customFormat="1">
      <c r="B95" s="34"/>
      <c r="D95" s="163" t="s">
        <v>174</v>
      </c>
      <c r="F95" s="164" t="s">
        <v>2853</v>
      </c>
      <c r="I95" s="165"/>
      <c r="L95" s="34"/>
      <c r="M95" s="166"/>
      <c r="T95" s="55"/>
      <c r="AT95" s="18" t="s">
        <v>174</v>
      </c>
      <c r="AU95" s="18" t="s">
        <v>89</v>
      </c>
    </row>
    <row r="96" spans="2:65" s="11" customFormat="1" ht="22.8" customHeight="1">
      <c r="B96" s="117"/>
      <c r="D96" s="118" t="s">
        <v>79</v>
      </c>
      <c r="E96" s="127" t="s">
        <v>2588</v>
      </c>
      <c r="F96" s="127" t="s">
        <v>2589</v>
      </c>
      <c r="I96" s="120"/>
      <c r="J96" s="128">
        <f>BK96</f>
        <v>0</v>
      </c>
      <c r="L96" s="117"/>
      <c r="M96" s="122"/>
      <c r="P96" s="123">
        <f>SUM(P97:P98)</f>
        <v>0</v>
      </c>
      <c r="R96" s="123">
        <f>SUM(R97:R98)</f>
        <v>0</v>
      </c>
      <c r="T96" s="124">
        <f>SUM(T97:T98)</f>
        <v>0</v>
      </c>
      <c r="AR96" s="118" t="s">
        <v>183</v>
      </c>
      <c r="AT96" s="125" t="s">
        <v>79</v>
      </c>
      <c r="AU96" s="125" t="s">
        <v>40</v>
      </c>
      <c r="AY96" s="118" t="s">
        <v>150</v>
      </c>
      <c r="BK96" s="126">
        <f>SUM(BK97:BK98)</f>
        <v>0</v>
      </c>
    </row>
    <row r="97" spans="2:65" s="1" customFormat="1" ht="16.5" customHeight="1">
      <c r="B97" s="34"/>
      <c r="C97" s="129" t="s">
        <v>157</v>
      </c>
      <c r="D97" s="129" t="s">
        <v>152</v>
      </c>
      <c r="E97" s="130" t="s">
        <v>2854</v>
      </c>
      <c r="F97" s="131" t="s">
        <v>2589</v>
      </c>
      <c r="G97" s="132" t="s">
        <v>171</v>
      </c>
      <c r="H97" s="133">
        <v>1</v>
      </c>
      <c r="I97" s="134"/>
      <c r="J97" s="135">
        <f>ROUND(I97*H97,2)</f>
        <v>0</v>
      </c>
      <c r="K97" s="131" t="s">
        <v>172</v>
      </c>
      <c r="L97" s="34"/>
      <c r="M97" s="136" t="s">
        <v>32</v>
      </c>
      <c r="N97" s="137" t="s">
        <v>51</v>
      </c>
      <c r="P97" s="138">
        <f>O97*H97</f>
        <v>0</v>
      </c>
      <c r="Q97" s="138">
        <v>0</v>
      </c>
      <c r="R97" s="138">
        <f>Q97*H97</f>
        <v>0</v>
      </c>
      <c r="S97" s="138">
        <v>0</v>
      </c>
      <c r="T97" s="139">
        <f>S97*H97</f>
        <v>0</v>
      </c>
      <c r="AR97" s="140" t="s">
        <v>2575</v>
      </c>
      <c r="AT97" s="140" t="s">
        <v>152</v>
      </c>
      <c r="AU97" s="140" t="s">
        <v>89</v>
      </c>
      <c r="AY97" s="18" t="s">
        <v>150</v>
      </c>
      <c r="BE97" s="141">
        <f>IF(N97="základní",J97,0)</f>
        <v>0</v>
      </c>
      <c r="BF97" s="141">
        <f>IF(N97="snížená",J97,0)</f>
        <v>0</v>
      </c>
      <c r="BG97" s="141">
        <f>IF(N97="zákl. přenesená",J97,0)</f>
        <v>0</v>
      </c>
      <c r="BH97" s="141">
        <f>IF(N97="sníž. přenesená",J97,0)</f>
        <v>0</v>
      </c>
      <c r="BI97" s="141">
        <f>IF(N97="nulová",J97,0)</f>
        <v>0</v>
      </c>
      <c r="BJ97" s="18" t="s">
        <v>40</v>
      </c>
      <c r="BK97" s="141">
        <f>ROUND(I97*H97,2)</f>
        <v>0</v>
      </c>
      <c r="BL97" s="18" t="s">
        <v>2575</v>
      </c>
      <c r="BM97" s="140" t="s">
        <v>2855</v>
      </c>
    </row>
    <row r="98" spans="2:65" s="1" customFormat="1">
      <c r="B98" s="34"/>
      <c r="D98" s="163" t="s">
        <v>174</v>
      </c>
      <c r="F98" s="164" t="s">
        <v>2856</v>
      </c>
      <c r="I98" s="165"/>
      <c r="L98" s="34"/>
      <c r="M98" s="166"/>
      <c r="T98" s="55"/>
      <c r="AT98" s="18" t="s">
        <v>174</v>
      </c>
      <c r="AU98" s="18" t="s">
        <v>89</v>
      </c>
    </row>
    <row r="99" spans="2:65" s="11" customFormat="1" ht="22.8" customHeight="1">
      <c r="B99" s="117"/>
      <c r="D99" s="118" t="s">
        <v>79</v>
      </c>
      <c r="E99" s="127" t="s">
        <v>2857</v>
      </c>
      <c r="F99" s="127" t="s">
        <v>2858</v>
      </c>
      <c r="I99" s="120"/>
      <c r="J99" s="128">
        <f>BK99</f>
        <v>0</v>
      </c>
      <c r="L99" s="117"/>
      <c r="M99" s="122"/>
      <c r="P99" s="123">
        <f>SUM(P100:P101)</f>
        <v>0</v>
      </c>
      <c r="R99" s="123">
        <f>SUM(R100:R101)</f>
        <v>0</v>
      </c>
      <c r="T99" s="124">
        <f>SUM(T100:T101)</f>
        <v>0</v>
      </c>
      <c r="AR99" s="118" t="s">
        <v>183</v>
      </c>
      <c r="AT99" s="125" t="s">
        <v>79</v>
      </c>
      <c r="AU99" s="125" t="s">
        <v>40</v>
      </c>
      <c r="AY99" s="118" t="s">
        <v>150</v>
      </c>
      <c r="BK99" s="126">
        <f>SUM(BK100:BK101)</f>
        <v>0</v>
      </c>
    </row>
    <row r="100" spans="2:65" s="1" customFormat="1" ht="16.5" customHeight="1">
      <c r="B100" s="34"/>
      <c r="C100" s="129" t="s">
        <v>183</v>
      </c>
      <c r="D100" s="129" t="s">
        <v>152</v>
      </c>
      <c r="E100" s="130" t="s">
        <v>2859</v>
      </c>
      <c r="F100" s="131" t="s">
        <v>2858</v>
      </c>
      <c r="G100" s="132" t="s">
        <v>171</v>
      </c>
      <c r="H100" s="133">
        <v>1</v>
      </c>
      <c r="I100" s="134"/>
      <c r="J100" s="135">
        <f>ROUND(I100*H100,2)</f>
        <v>0</v>
      </c>
      <c r="K100" s="131" t="s">
        <v>172</v>
      </c>
      <c r="L100" s="34"/>
      <c r="M100" s="136" t="s">
        <v>32</v>
      </c>
      <c r="N100" s="137" t="s">
        <v>51</v>
      </c>
      <c r="P100" s="138">
        <f>O100*H100</f>
        <v>0</v>
      </c>
      <c r="Q100" s="138">
        <v>0</v>
      </c>
      <c r="R100" s="138">
        <f>Q100*H100</f>
        <v>0</v>
      </c>
      <c r="S100" s="138">
        <v>0</v>
      </c>
      <c r="T100" s="139">
        <f>S100*H100</f>
        <v>0</v>
      </c>
      <c r="AR100" s="140" t="s">
        <v>2575</v>
      </c>
      <c r="AT100" s="140" t="s">
        <v>152</v>
      </c>
      <c r="AU100" s="140" t="s">
        <v>89</v>
      </c>
      <c r="AY100" s="18" t="s">
        <v>150</v>
      </c>
      <c r="BE100" s="141">
        <f>IF(N100="základní",J100,0)</f>
        <v>0</v>
      </c>
      <c r="BF100" s="141">
        <f>IF(N100="snížená",J100,0)</f>
        <v>0</v>
      </c>
      <c r="BG100" s="141">
        <f>IF(N100="zákl. přenesená",J100,0)</f>
        <v>0</v>
      </c>
      <c r="BH100" s="141">
        <f>IF(N100="sníž. přenesená",J100,0)</f>
        <v>0</v>
      </c>
      <c r="BI100" s="141">
        <f>IF(N100="nulová",J100,0)</f>
        <v>0</v>
      </c>
      <c r="BJ100" s="18" t="s">
        <v>40</v>
      </c>
      <c r="BK100" s="141">
        <f>ROUND(I100*H100,2)</f>
        <v>0</v>
      </c>
      <c r="BL100" s="18" t="s">
        <v>2575</v>
      </c>
      <c r="BM100" s="140" t="s">
        <v>2860</v>
      </c>
    </row>
    <row r="101" spans="2:65" s="1" customFormat="1">
      <c r="B101" s="34"/>
      <c r="D101" s="163" t="s">
        <v>174</v>
      </c>
      <c r="F101" s="164" t="s">
        <v>2861</v>
      </c>
      <c r="I101" s="165"/>
      <c r="L101" s="34"/>
      <c r="M101" s="198"/>
      <c r="N101" s="191"/>
      <c r="O101" s="191"/>
      <c r="P101" s="191"/>
      <c r="Q101" s="191"/>
      <c r="R101" s="191"/>
      <c r="S101" s="191"/>
      <c r="T101" s="199"/>
      <c r="AT101" s="18" t="s">
        <v>174</v>
      </c>
      <c r="AU101" s="18" t="s">
        <v>89</v>
      </c>
    </row>
    <row r="102" spans="2:65" s="1" customFormat="1" ht="6.9" customHeight="1">
      <c r="B102" s="43"/>
      <c r="C102" s="44"/>
      <c r="D102" s="44"/>
      <c r="E102" s="44"/>
      <c r="F102" s="44"/>
      <c r="G102" s="44"/>
      <c r="H102" s="44"/>
      <c r="I102" s="44"/>
      <c r="J102" s="44"/>
      <c r="K102" s="44"/>
      <c r="L102" s="34"/>
    </row>
  </sheetData>
  <sheetProtection algorithmName="SHA-512" hashValue="ko1czt/ztrB0VN7GWdyOHSG55oNM+a51dnWBnP5C69+GsJh+TJu6tWZLhlmYNIRZtf0TSQR/Ibc50TzwYbcA4Q==" saltValue="XwiCeZF79EnwV97KCN6A8rlrgS/KfKZRlq/Uiw6LkhQBo8Y0q2Ma+fm/nSvo/4KwT2FqnQHe4owEOEl2k7HX4Q==" spinCount="100000" sheet="1" objects="1" scenarios="1" formatColumns="0" formatRows="0" autoFilter="0"/>
  <autoFilter ref="C84:K101" xr:uid="{00000000-0009-0000-0000-00000C000000}"/>
  <mergeCells count="9">
    <mergeCell ref="E50:H50"/>
    <mergeCell ref="E75:H75"/>
    <mergeCell ref="E77:H77"/>
    <mergeCell ref="L2:V2"/>
    <mergeCell ref="E7:H7"/>
    <mergeCell ref="E9:H9"/>
    <mergeCell ref="E18:H18"/>
    <mergeCell ref="E27:H27"/>
    <mergeCell ref="E48:H48"/>
  </mergeCells>
  <hyperlinks>
    <hyperlink ref="F89" r:id="rId1" xr:uid="{00000000-0004-0000-0C00-000000000000}"/>
    <hyperlink ref="F92" r:id="rId2" xr:uid="{00000000-0004-0000-0C00-000001000000}"/>
    <hyperlink ref="F95" r:id="rId3" xr:uid="{00000000-0004-0000-0C00-000002000000}"/>
    <hyperlink ref="F98" r:id="rId4" xr:uid="{00000000-0004-0000-0C00-000003000000}"/>
    <hyperlink ref="F101" r:id="rId5" xr:uid="{00000000-0004-0000-0C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364"/>
  <sheetViews>
    <sheetView showGridLines="0" workbookViewId="0"/>
  </sheetViews>
  <sheetFormatPr defaultRowHeight="10.199999999999999"/>
  <cols>
    <col min="1" max="1" width="8.28515625" customWidth="1"/>
    <col min="2" max="2" width="1.7109375" customWidth="1"/>
    <col min="3" max="3" width="25" customWidth="1"/>
    <col min="4" max="4" width="75.85546875" customWidth="1"/>
    <col min="5" max="5" width="13.28515625" customWidth="1"/>
    <col min="6" max="6" width="20" customWidth="1"/>
    <col min="7" max="7" width="1.7109375" customWidth="1"/>
    <col min="8" max="8" width="8.28515625" customWidth="1"/>
  </cols>
  <sheetData>
    <row r="1" spans="2:8" ht="11.25" customHeight="1"/>
    <row r="2" spans="2:8" ht="36.9" customHeight="1"/>
    <row r="3" spans="2:8" ht="6.9" customHeight="1">
      <c r="B3" s="19"/>
      <c r="C3" s="20"/>
      <c r="D3" s="20"/>
      <c r="E3" s="20"/>
      <c r="F3" s="20"/>
      <c r="G3" s="20"/>
      <c r="H3" s="21"/>
    </row>
    <row r="4" spans="2:8" ht="24.9" customHeight="1">
      <c r="B4" s="21"/>
      <c r="C4" s="22" t="s">
        <v>2862</v>
      </c>
      <c r="H4" s="21"/>
    </row>
    <row r="5" spans="2:8" ht="12" customHeight="1">
      <c r="B5" s="21"/>
      <c r="C5" s="25" t="s">
        <v>13</v>
      </c>
      <c r="D5" s="829" t="s">
        <v>14</v>
      </c>
      <c r="E5" s="809"/>
      <c r="F5" s="809"/>
      <c r="H5" s="21"/>
    </row>
    <row r="6" spans="2:8" ht="36.9" customHeight="1">
      <c r="B6" s="21"/>
      <c r="C6" s="27" t="s">
        <v>16</v>
      </c>
      <c r="D6" s="826" t="s">
        <v>17</v>
      </c>
      <c r="E6" s="809"/>
      <c r="F6" s="809"/>
      <c r="H6" s="21"/>
    </row>
    <row r="7" spans="2:8" ht="16.5" customHeight="1">
      <c r="B7" s="21"/>
      <c r="C7" s="28" t="s">
        <v>24</v>
      </c>
      <c r="D7" s="51" t="str">
        <f>'Rekapitulace stavby'!AN8</f>
        <v>24. 3. 2025</v>
      </c>
      <c r="H7" s="21"/>
    </row>
    <row r="8" spans="2:8" s="1" customFormat="1" ht="10.8" customHeight="1">
      <c r="B8" s="34"/>
      <c r="H8" s="34"/>
    </row>
    <row r="9" spans="2:8" s="10" customFormat="1" ht="29.25" customHeight="1">
      <c r="B9" s="109"/>
      <c r="C9" s="110" t="s">
        <v>61</v>
      </c>
      <c r="D9" s="111" t="s">
        <v>62</v>
      </c>
      <c r="E9" s="111" t="s">
        <v>137</v>
      </c>
      <c r="F9" s="112" t="s">
        <v>2863</v>
      </c>
      <c r="H9" s="109"/>
    </row>
    <row r="10" spans="2:8" s="1" customFormat="1" ht="26.4" customHeight="1">
      <c r="B10" s="34"/>
      <c r="C10" s="200" t="s">
        <v>93</v>
      </c>
      <c r="D10" s="200" t="s">
        <v>94</v>
      </c>
      <c r="H10" s="34"/>
    </row>
    <row r="11" spans="2:8" s="1" customFormat="1" ht="16.8" customHeight="1">
      <c r="B11" s="34"/>
      <c r="C11" s="201" t="s">
        <v>1460</v>
      </c>
      <c r="D11" s="202" t="s">
        <v>1461</v>
      </c>
      <c r="E11" s="203" t="s">
        <v>32</v>
      </c>
      <c r="F11" s="204">
        <v>769.2</v>
      </c>
      <c r="H11" s="34"/>
    </row>
    <row r="12" spans="2:8" s="1" customFormat="1" ht="16.8" customHeight="1">
      <c r="B12" s="34"/>
      <c r="C12" s="205" t="s">
        <v>32</v>
      </c>
      <c r="D12" s="205" t="s">
        <v>1834</v>
      </c>
      <c r="E12" s="18" t="s">
        <v>32</v>
      </c>
      <c r="F12" s="206">
        <v>769.2</v>
      </c>
      <c r="H12" s="34"/>
    </row>
    <row r="13" spans="2:8" s="1" customFormat="1" ht="16.8" customHeight="1">
      <c r="B13" s="34"/>
      <c r="C13" s="205" t="s">
        <v>32</v>
      </c>
      <c r="D13" s="205" t="s">
        <v>162</v>
      </c>
      <c r="E13" s="18" t="s">
        <v>32</v>
      </c>
      <c r="F13" s="206">
        <v>769.2</v>
      </c>
      <c r="H13" s="34"/>
    </row>
    <row r="14" spans="2:8" s="1" customFormat="1" ht="16.8" customHeight="1">
      <c r="B14" s="34"/>
      <c r="C14" s="207" t="s">
        <v>2864</v>
      </c>
      <c r="H14" s="34"/>
    </row>
    <row r="15" spans="2:8" s="1" customFormat="1" ht="16.8" customHeight="1">
      <c r="B15" s="34"/>
      <c r="C15" s="205" t="s">
        <v>1805</v>
      </c>
      <c r="D15" s="205" t="s">
        <v>2865</v>
      </c>
      <c r="E15" s="18" t="s">
        <v>155</v>
      </c>
      <c r="F15" s="206">
        <v>769.2</v>
      </c>
      <c r="H15" s="34"/>
    </row>
    <row r="16" spans="2:8" s="1" customFormat="1" ht="16.8" customHeight="1">
      <c r="B16" s="34"/>
      <c r="C16" s="205" t="s">
        <v>1810</v>
      </c>
      <c r="D16" s="205" t="s">
        <v>2866</v>
      </c>
      <c r="E16" s="18" t="s">
        <v>155</v>
      </c>
      <c r="F16" s="206">
        <v>769.2</v>
      </c>
      <c r="H16" s="34"/>
    </row>
    <row r="17" spans="2:8" s="1" customFormat="1" ht="16.8" customHeight="1">
      <c r="B17" s="34"/>
      <c r="C17" s="205" t="s">
        <v>1814</v>
      </c>
      <c r="D17" s="205" t="s">
        <v>2867</v>
      </c>
      <c r="E17" s="18" t="s">
        <v>155</v>
      </c>
      <c r="F17" s="206">
        <v>769.2</v>
      </c>
      <c r="H17" s="34"/>
    </row>
    <row r="18" spans="2:8" s="1" customFormat="1" ht="20.399999999999999">
      <c r="B18" s="34"/>
      <c r="C18" s="205" t="s">
        <v>1824</v>
      </c>
      <c r="D18" s="205" t="s">
        <v>2868</v>
      </c>
      <c r="E18" s="18" t="s">
        <v>155</v>
      </c>
      <c r="F18" s="206">
        <v>769.2</v>
      </c>
      <c r="H18" s="34"/>
    </row>
    <row r="19" spans="2:8" s="1" customFormat="1" ht="16.8" customHeight="1">
      <c r="B19" s="34"/>
      <c r="C19" s="205" t="s">
        <v>864</v>
      </c>
      <c r="D19" s="205" t="s">
        <v>2869</v>
      </c>
      <c r="E19" s="18" t="s">
        <v>155</v>
      </c>
      <c r="F19" s="206">
        <v>769.2</v>
      </c>
      <c r="H19" s="34"/>
    </row>
    <row r="20" spans="2:8" s="1" customFormat="1" ht="16.8" customHeight="1">
      <c r="B20" s="34"/>
      <c r="C20" s="205" t="s">
        <v>2003</v>
      </c>
      <c r="D20" s="205" t="s">
        <v>2870</v>
      </c>
      <c r="E20" s="18" t="s">
        <v>155</v>
      </c>
      <c r="F20" s="206">
        <v>769.2</v>
      </c>
      <c r="H20" s="34"/>
    </row>
    <row r="21" spans="2:8" s="1" customFormat="1" ht="16.8" customHeight="1">
      <c r="B21" s="34"/>
      <c r="C21" s="201" t="s">
        <v>1476</v>
      </c>
      <c r="D21" s="202" t="s">
        <v>1477</v>
      </c>
      <c r="E21" s="203" t="s">
        <v>32</v>
      </c>
      <c r="F21" s="204">
        <v>281.37299999999999</v>
      </c>
      <c r="H21" s="34"/>
    </row>
    <row r="22" spans="2:8" s="1" customFormat="1" ht="16.8" customHeight="1">
      <c r="B22" s="34"/>
      <c r="C22" s="205" t="s">
        <v>32</v>
      </c>
      <c r="D22" s="205" t="s">
        <v>1478</v>
      </c>
      <c r="E22" s="18" t="s">
        <v>32</v>
      </c>
      <c r="F22" s="206">
        <v>281.37299999999999</v>
      </c>
      <c r="H22" s="34"/>
    </row>
    <row r="23" spans="2:8" s="1" customFormat="1" ht="16.8" customHeight="1">
      <c r="B23" s="34"/>
      <c r="C23" s="205" t="s">
        <v>32</v>
      </c>
      <c r="D23" s="205" t="s">
        <v>162</v>
      </c>
      <c r="E23" s="18" t="s">
        <v>32</v>
      </c>
      <c r="F23" s="206">
        <v>281.37299999999999</v>
      </c>
      <c r="H23" s="34"/>
    </row>
    <row r="24" spans="2:8" s="1" customFormat="1" ht="16.8" customHeight="1">
      <c r="B24" s="34"/>
      <c r="C24" s="207" t="s">
        <v>2864</v>
      </c>
      <c r="H24" s="34"/>
    </row>
    <row r="25" spans="2:8" s="1" customFormat="1" ht="16.8" customHeight="1">
      <c r="B25" s="34"/>
      <c r="C25" s="205" t="s">
        <v>2007</v>
      </c>
      <c r="D25" s="205" t="s">
        <v>2871</v>
      </c>
      <c r="E25" s="18" t="s">
        <v>384</v>
      </c>
      <c r="F25" s="206">
        <v>281.37299999999999</v>
      </c>
      <c r="H25" s="34"/>
    </row>
    <row r="26" spans="2:8" s="1" customFormat="1" ht="16.8" customHeight="1">
      <c r="B26" s="34"/>
      <c r="C26" s="201" t="s">
        <v>1438</v>
      </c>
      <c r="D26" s="202" t="s">
        <v>1439</v>
      </c>
      <c r="E26" s="203" t="s">
        <v>32</v>
      </c>
      <c r="F26" s="204">
        <v>1445.9770000000001</v>
      </c>
      <c r="H26" s="34"/>
    </row>
    <row r="27" spans="2:8" s="1" customFormat="1" ht="16.8" customHeight="1">
      <c r="B27" s="34"/>
      <c r="C27" s="205" t="s">
        <v>32</v>
      </c>
      <c r="D27" s="205" t="s">
        <v>1440</v>
      </c>
      <c r="E27" s="18" t="s">
        <v>32</v>
      </c>
      <c r="F27" s="206">
        <v>1445.9770000000001</v>
      </c>
      <c r="H27" s="34"/>
    </row>
    <row r="28" spans="2:8" s="1" customFormat="1" ht="16.8" customHeight="1">
      <c r="B28" s="34"/>
      <c r="C28" s="205" t="s">
        <v>32</v>
      </c>
      <c r="D28" s="205" t="s">
        <v>162</v>
      </c>
      <c r="E28" s="18" t="s">
        <v>32</v>
      </c>
      <c r="F28" s="206">
        <v>1445.9770000000001</v>
      </c>
      <c r="H28" s="34"/>
    </row>
    <row r="29" spans="2:8" s="1" customFormat="1" ht="16.8" customHeight="1">
      <c r="B29" s="34"/>
      <c r="C29" s="207" t="s">
        <v>2864</v>
      </c>
      <c r="H29" s="34"/>
    </row>
    <row r="30" spans="2:8" s="1" customFormat="1" ht="16.8" customHeight="1">
      <c r="B30" s="34"/>
      <c r="C30" s="205" t="s">
        <v>770</v>
      </c>
      <c r="D30" s="205" t="s">
        <v>2872</v>
      </c>
      <c r="E30" s="18" t="s">
        <v>155</v>
      </c>
      <c r="F30" s="206">
        <v>1445.9770000000001</v>
      </c>
      <c r="H30" s="34"/>
    </row>
    <row r="31" spans="2:8" s="1" customFormat="1" ht="16.8" customHeight="1">
      <c r="B31" s="34"/>
      <c r="C31" s="205" t="s">
        <v>1760</v>
      </c>
      <c r="D31" s="205" t="s">
        <v>2873</v>
      </c>
      <c r="E31" s="18" t="s">
        <v>155</v>
      </c>
      <c r="F31" s="206">
        <v>1445.9770000000001</v>
      </c>
      <c r="H31" s="34"/>
    </row>
    <row r="32" spans="2:8" s="1" customFormat="1" ht="16.8" customHeight="1">
      <c r="B32" s="34"/>
      <c r="C32" s="205" t="s">
        <v>2431</v>
      </c>
      <c r="D32" s="205" t="s">
        <v>2874</v>
      </c>
      <c r="E32" s="18" t="s">
        <v>155</v>
      </c>
      <c r="F32" s="206">
        <v>1445.9770000000001</v>
      </c>
      <c r="H32" s="34"/>
    </row>
    <row r="33" spans="2:8" s="1" customFormat="1" ht="16.8" customHeight="1">
      <c r="B33" s="34"/>
      <c r="C33" s="205" t="s">
        <v>2435</v>
      </c>
      <c r="D33" s="205" t="s">
        <v>2875</v>
      </c>
      <c r="E33" s="18" t="s">
        <v>155</v>
      </c>
      <c r="F33" s="206">
        <v>1445.9770000000001</v>
      </c>
      <c r="H33" s="34"/>
    </row>
    <row r="34" spans="2:8" s="1" customFormat="1" ht="20.399999999999999">
      <c r="B34" s="34"/>
      <c r="C34" s="205" t="s">
        <v>2450</v>
      </c>
      <c r="D34" s="205" t="s">
        <v>2876</v>
      </c>
      <c r="E34" s="18" t="s">
        <v>155</v>
      </c>
      <c r="F34" s="206">
        <v>1445.9770000000001</v>
      </c>
      <c r="H34" s="34"/>
    </row>
    <row r="35" spans="2:8" s="1" customFormat="1" ht="16.8" customHeight="1">
      <c r="B35" s="34"/>
      <c r="C35" s="205" t="s">
        <v>2478</v>
      </c>
      <c r="D35" s="205" t="s">
        <v>2877</v>
      </c>
      <c r="E35" s="18" t="s">
        <v>155</v>
      </c>
      <c r="F35" s="206">
        <v>1445.9770000000001</v>
      </c>
      <c r="H35" s="34"/>
    </row>
    <row r="36" spans="2:8" s="1" customFormat="1" ht="16.8" customHeight="1">
      <c r="B36" s="34"/>
      <c r="C36" s="205" t="s">
        <v>2038</v>
      </c>
      <c r="D36" s="205" t="s">
        <v>2878</v>
      </c>
      <c r="E36" s="18" t="s">
        <v>155</v>
      </c>
      <c r="F36" s="206">
        <v>1445.9770000000001</v>
      </c>
      <c r="H36" s="34"/>
    </row>
    <row r="37" spans="2:8" s="1" customFormat="1" ht="16.8" customHeight="1">
      <c r="B37" s="34"/>
      <c r="C37" s="201" t="s">
        <v>1450</v>
      </c>
      <c r="D37" s="202" t="s">
        <v>1451</v>
      </c>
      <c r="E37" s="203" t="s">
        <v>32</v>
      </c>
      <c r="F37" s="204">
        <v>76.92</v>
      </c>
      <c r="H37" s="34"/>
    </row>
    <row r="38" spans="2:8" s="1" customFormat="1" ht="16.8" customHeight="1">
      <c r="B38" s="34"/>
      <c r="C38" s="205" t="s">
        <v>32</v>
      </c>
      <c r="D38" s="205" t="s">
        <v>2879</v>
      </c>
      <c r="E38" s="18" t="s">
        <v>32</v>
      </c>
      <c r="F38" s="206">
        <v>76.92</v>
      </c>
      <c r="H38" s="34"/>
    </row>
    <row r="39" spans="2:8" s="1" customFormat="1" ht="16.8" customHeight="1">
      <c r="B39" s="34"/>
      <c r="C39" s="205" t="s">
        <v>32</v>
      </c>
      <c r="D39" s="205" t="s">
        <v>162</v>
      </c>
      <c r="E39" s="18" t="s">
        <v>32</v>
      </c>
      <c r="F39" s="206">
        <v>76.92</v>
      </c>
      <c r="H39" s="34"/>
    </row>
    <row r="40" spans="2:8" s="1" customFormat="1" ht="16.8" customHeight="1">
      <c r="B40" s="34"/>
      <c r="C40" s="207" t="s">
        <v>2864</v>
      </c>
      <c r="H40" s="34"/>
    </row>
    <row r="41" spans="2:8" s="1" customFormat="1" ht="20.399999999999999">
      <c r="B41" s="34"/>
      <c r="C41" s="205" t="s">
        <v>1786</v>
      </c>
      <c r="D41" s="205" t="s">
        <v>2880</v>
      </c>
      <c r="E41" s="18" t="s">
        <v>165</v>
      </c>
      <c r="F41" s="206">
        <v>76.92</v>
      </c>
      <c r="H41" s="34"/>
    </row>
    <row r="42" spans="2:8" s="1" customFormat="1" ht="16.8" customHeight="1">
      <c r="B42" s="34"/>
      <c r="C42" s="205" t="s">
        <v>836</v>
      </c>
      <c r="D42" s="205" t="s">
        <v>2881</v>
      </c>
      <c r="E42" s="18" t="s">
        <v>165</v>
      </c>
      <c r="F42" s="206">
        <v>76.92</v>
      </c>
      <c r="H42" s="34"/>
    </row>
    <row r="43" spans="2:8" s="1" customFormat="1" ht="20.399999999999999">
      <c r="B43" s="34"/>
      <c r="C43" s="205" t="s">
        <v>846</v>
      </c>
      <c r="D43" s="205" t="s">
        <v>2882</v>
      </c>
      <c r="E43" s="18" t="s">
        <v>165</v>
      </c>
      <c r="F43" s="206">
        <v>76.92</v>
      </c>
      <c r="H43" s="34"/>
    </row>
    <row r="44" spans="2:8" s="1" customFormat="1" ht="16.8" customHeight="1">
      <c r="B44" s="34"/>
      <c r="C44" s="201" t="s">
        <v>1453</v>
      </c>
      <c r="D44" s="202" t="s">
        <v>1454</v>
      </c>
      <c r="E44" s="203" t="s">
        <v>32</v>
      </c>
      <c r="F44" s="204">
        <v>7.4029999999999996</v>
      </c>
      <c r="H44" s="34"/>
    </row>
    <row r="45" spans="2:8" s="1" customFormat="1" ht="16.8" customHeight="1">
      <c r="B45" s="34"/>
      <c r="C45" s="205" t="s">
        <v>32</v>
      </c>
      <c r="D45" s="205" t="s">
        <v>1455</v>
      </c>
      <c r="E45" s="18" t="s">
        <v>32</v>
      </c>
      <c r="F45" s="206">
        <v>7.4029999999999996</v>
      </c>
      <c r="H45" s="34"/>
    </row>
    <row r="46" spans="2:8" s="1" customFormat="1" ht="16.8" customHeight="1">
      <c r="B46" s="34"/>
      <c r="C46" s="205" t="s">
        <v>32</v>
      </c>
      <c r="D46" s="205" t="s">
        <v>162</v>
      </c>
      <c r="E46" s="18" t="s">
        <v>32</v>
      </c>
      <c r="F46" s="206">
        <v>7.4029999999999996</v>
      </c>
      <c r="H46" s="34"/>
    </row>
    <row r="47" spans="2:8" s="1" customFormat="1" ht="16.8" customHeight="1">
      <c r="B47" s="34"/>
      <c r="C47" s="207" t="s">
        <v>2864</v>
      </c>
      <c r="H47" s="34"/>
    </row>
    <row r="48" spans="2:8" s="1" customFormat="1" ht="16.8" customHeight="1">
      <c r="B48" s="34"/>
      <c r="C48" s="205" t="s">
        <v>1795</v>
      </c>
      <c r="D48" s="205" t="s">
        <v>2883</v>
      </c>
      <c r="E48" s="18" t="s">
        <v>165</v>
      </c>
      <c r="F48" s="206">
        <v>7.4029999999999996</v>
      </c>
      <c r="H48" s="34"/>
    </row>
    <row r="49" spans="2:8" s="1" customFormat="1" ht="16.8" customHeight="1">
      <c r="B49" s="34"/>
      <c r="C49" s="201" t="s">
        <v>1457</v>
      </c>
      <c r="D49" s="202" t="s">
        <v>1458</v>
      </c>
      <c r="E49" s="203" t="s">
        <v>32</v>
      </c>
      <c r="F49" s="204">
        <v>4.6269999999999998</v>
      </c>
      <c r="H49" s="34"/>
    </row>
    <row r="50" spans="2:8" s="1" customFormat="1" ht="16.8" customHeight="1">
      <c r="B50" s="34"/>
      <c r="C50" s="205" t="s">
        <v>32</v>
      </c>
      <c r="D50" s="205" t="s">
        <v>1459</v>
      </c>
      <c r="E50" s="18" t="s">
        <v>32</v>
      </c>
      <c r="F50" s="206">
        <v>4.6269999999999998</v>
      </c>
      <c r="H50" s="34"/>
    </row>
    <row r="51" spans="2:8" s="1" customFormat="1" ht="16.8" customHeight="1">
      <c r="B51" s="34"/>
      <c r="C51" s="205" t="s">
        <v>32</v>
      </c>
      <c r="D51" s="205" t="s">
        <v>162</v>
      </c>
      <c r="E51" s="18" t="s">
        <v>32</v>
      </c>
      <c r="F51" s="206">
        <v>4.6269999999999998</v>
      </c>
      <c r="H51" s="34"/>
    </row>
    <row r="52" spans="2:8" s="1" customFormat="1" ht="16.8" customHeight="1">
      <c r="B52" s="34"/>
      <c r="C52" s="207" t="s">
        <v>2864</v>
      </c>
      <c r="H52" s="34"/>
    </row>
    <row r="53" spans="2:8" s="1" customFormat="1" ht="16.8" customHeight="1">
      <c r="B53" s="34"/>
      <c r="C53" s="205" t="s">
        <v>851</v>
      </c>
      <c r="D53" s="205" t="s">
        <v>2884</v>
      </c>
      <c r="E53" s="18" t="s">
        <v>282</v>
      </c>
      <c r="F53" s="206">
        <v>4.6269999999999998</v>
      </c>
      <c r="H53" s="34"/>
    </row>
    <row r="54" spans="2:8" s="1" customFormat="1" ht="16.8" customHeight="1">
      <c r="B54" s="34"/>
      <c r="C54" s="201" t="s">
        <v>1462</v>
      </c>
      <c r="D54" s="202" t="s">
        <v>1463</v>
      </c>
      <c r="E54" s="203" t="s">
        <v>32</v>
      </c>
      <c r="F54" s="204">
        <v>849.05600000000004</v>
      </c>
      <c r="H54" s="34"/>
    </row>
    <row r="55" spans="2:8" s="1" customFormat="1" ht="16.8" customHeight="1">
      <c r="B55" s="34"/>
      <c r="C55" s="205" t="s">
        <v>32</v>
      </c>
      <c r="D55" s="205" t="s">
        <v>1464</v>
      </c>
      <c r="E55" s="18" t="s">
        <v>32</v>
      </c>
      <c r="F55" s="206">
        <v>849.05600000000004</v>
      </c>
      <c r="H55" s="34"/>
    </row>
    <row r="56" spans="2:8" s="1" customFormat="1" ht="16.8" customHeight="1">
      <c r="B56" s="34"/>
      <c r="C56" s="205" t="s">
        <v>32</v>
      </c>
      <c r="D56" s="205" t="s">
        <v>162</v>
      </c>
      <c r="E56" s="18" t="s">
        <v>32</v>
      </c>
      <c r="F56" s="206">
        <v>849.05600000000004</v>
      </c>
      <c r="H56" s="34"/>
    </row>
    <row r="57" spans="2:8" s="1" customFormat="1" ht="16.8" customHeight="1">
      <c r="B57" s="34"/>
      <c r="C57" s="207" t="s">
        <v>2864</v>
      </c>
      <c r="H57" s="34"/>
    </row>
    <row r="58" spans="2:8" s="1" customFormat="1" ht="20.399999999999999">
      <c r="B58" s="34"/>
      <c r="C58" s="205" t="s">
        <v>1818</v>
      </c>
      <c r="D58" s="205" t="s">
        <v>2885</v>
      </c>
      <c r="E58" s="18" t="s">
        <v>384</v>
      </c>
      <c r="F58" s="206">
        <v>849.05600000000004</v>
      </c>
      <c r="H58" s="34"/>
    </row>
    <row r="59" spans="2:8" s="1" customFormat="1" ht="16.8" customHeight="1">
      <c r="B59" s="34"/>
      <c r="C59" s="201" t="s">
        <v>1486</v>
      </c>
      <c r="D59" s="202" t="s">
        <v>1487</v>
      </c>
      <c r="E59" s="203" t="s">
        <v>32</v>
      </c>
      <c r="F59" s="204">
        <v>769.2</v>
      </c>
      <c r="H59" s="34"/>
    </row>
    <row r="60" spans="2:8" s="1" customFormat="1" ht="16.8" customHeight="1">
      <c r="B60" s="34"/>
      <c r="C60" s="205" t="s">
        <v>32</v>
      </c>
      <c r="D60" s="205" t="s">
        <v>1834</v>
      </c>
      <c r="E60" s="18" t="s">
        <v>32</v>
      </c>
      <c r="F60" s="206">
        <v>769.2</v>
      </c>
      <c r="H60" s="34"/>
    </row>
    <row r="61" spans="2:8" s="1" customFormat="1" ht="16.8" customHeight="1">
      <c r="B61" s="34"/>
      <c r="C61" s="205" t="s">
        <v>32</v>
      </c>
      <c r="D61" s="205" t="s">
        <v>162</v>
      </c>
      <c r="E61" s="18" t="s">
        <v>32</v>
      </c>
      <c r="F61" s="206">
        <v>769.2</v>
      </c>
      <c r="H61" s="34"/>
    </row>
    <row r="62" spans="2:8" s="1" customFormat="1" ht="16.8" customHeight="1">
      <c r="B62" s="34"/>
      <c r="C62" s="207" t="s">
        <v>2864</v>
      </c>
      <c r="H62" s="34"/>
    </row>
    <row r="63" spans="2:8" s="1" customFormat="1" ht="16.8" customHeight="1">
      <c r="B63" s="34"/>
      <c r="C63" s="205" t="s">
        <v>2165</v>
      </c>
      <c r="D63" s="205" t="s">
        <v>2886</v>
      </c>
      <c r="E63" s="18" t="s">
        <v>155</v>
      </c>
      <c r="F63" s="206">
        <v>769.2</v>
      </c>
      <c r="H63" s="34"/>
    </row>
    <row r="64" spans="2:8" s="1" customFormat="1" ht="16.8" customHeight="1">
      <c r="B64" s="34"/>
      <c r="C64" s="201" t="s">
        <v>1542</v>
      </c>
      <c r="D64" s="202" t="s">
        <v>1543</v>
      </c>
      <c r="E64" s="203" t="s">
        <v>32</v>
      </c>
      <c r="F64" s="204">
        <v>769.2</v>
      </c>
      <c r="H64" s="34"/>
    </row>
    <row r="65" spans="2:8" s="1" customFormat="1" ht="16.8" customHeight="1">
      <c r="B65" s="34"/>
      <c r="C65" s="205" t="s">
        <v>32</v>
      </c>
      <c r="D65" s="205" t="s">
        <v>1449</v>
      </c>
      <c r="E65" s="18" t="s">
        <v>32</v>
      </c>
      <c r="F65" s="206">
        <v>769.2</v>
      </c>
      <c r="H65" s="34"/>
    </row>
    <row r="66" spans="2:8" s="1" customFormat="1" ht="16.8" customHeight="1">
      <c r="B66" s="34"/>
      <c r="C66" s="205" t="s">
        <v>32</v>
      </c>
      <c r="D66" s="205" t="s">
        <v>162</v>
      </c>
      <c r="E66" s="18" t="s">
        <v>32</v>
      </c>
      <c r="F66" s="206">
        <v>769.2</v>
      </c>
      <c r="H66" s="34"/>
    </row>
    <row r="67" spans="2:8" s="1" customFormat="1" ht="16.8" customHeight="1">
      <c r="B67" s="34"/>
      <c r="C67" s="207" t="s">
        <v>2864</v>
      </c>
      <c r="H67" s="34"/>
    </row>
    <row r="68" spans="2:8" s="1" customFormat="1" ht="16.8" customHeight="1">
      <c r="B68" s="34"/>
      <c r="C68" s="205" t="s">
        <v>2319</v>
      </c>
      <c r="D68" s="205" t="s">
        <v>2887</v>
      </c>
      <c r="E68" s="18" t="s">
        <v>155</v>
      </c>
      <c r="F68" s="206">
        <v>769.2</v>
      </c>
      <c r="H68" s="34"/>
    </row>
    <row r="69" spans="2:8" s="1" customFormat="1" ht="16.8" customHeight="1">
      <c r="B69" s="34"/>
      <c r="C69" s="205" t="s">
        <v>2324</v>
      </c>
      <c r="D69" s="205" t="s">
        <v>2888</v>
      </c>
      <c r="E69" s="18" t="s">
        <v>155</v>
      </c>
      <c r="F69" s="206">
        <v>769.2</v>
      </c>
      <c r="H69" s="34"/>
    </row>
    <row r="70" spans="2:8" s="1" customFormat="1" ht="16.8" customHeight="1">
      <c r="B70" s="34"/>
      <c r="C70" s="205" t="s">
        <v>2328</v>
      </c>
      <c r="D70" s="205" t="s">
        <v>2889</v>
      </c>
      <c r="E70" s="18" t="s">
        <v>155</v>
      </c>
      <c r="F70" s="206">
        <v>769.2</v>
      </c>
      <c r="H70" s="34"/>
    </row>
    <row r="71" spans="2:8" s="1" customFormat="1" ht="16.8" customHeight="1">
      <c r="B71" s="34"/>
      <c r="C71" s="205" t="s">
        <v>2332</v>
      </c>
      <c r="D71" s="205" t="s">
        <v>2890</v>
      </c>
      <c r="E71" s="18" t="s">
        <v>155</v>
      </c>
      <c r="F71" s="206">
        <v>769.2</v>
      </c>
      <c r="H71" s="34"/>
    </row>
    <row r="72" spans="2:8" s="1" customFormat="1" ht="16.8" customHeight="1">
      <c r="B72" s="34"/>
      <c r="C72" s="205" t="s">
        <v>2416</v>
      </c>
      <c r="D72" s="205" t="s">
        <v>2891</v>
      </c>
      <c r="E72" s="18" t="s">
        <v>155</v>
      </c>
      <c r="F72" s="206">
        <v>769.2</v>
      </c>
      <c r="H72" s="34"/>
    </row>
    <row r="73" spans="2:8" s="1" customFormat="1" ht="16.8" customHeight="1">
      <c r="B73" s="34"/>
      <c r="C73" s="201" t="s">
        <v>1547</v>
      </c>
      <c r="D73" s="202" t="s">
        <v>1548</v>
      </c>
      <c r="E73" s="203" t="s">
        <v>32</v>
      </c>
      <c r="F73" s="204">
        <v>220.24</v>
      </c>
      <c r="H73" s="34"/>
    </row>
    <row r="74" spans="2:8" s="1" customFormat="1" ht="16.8" customHeight="1">
      <c r="B74" s="34"/>
      <c r="C74" s="205" t="s">
        <v>32</v>
      </c>
      <c r="D74" s="205" t="s">
        <v>1549</v>
      </c>
      <c r="E74" s="18" t="s">
        <v>32</v>
      </c>
      <c r="F74" s="206">
        <v>220.24</v>
      </c>
      <c r="H74" s="34"/>
    </row>
    <row r="75" spans="2:8" s="1" customFormat="1" ht="16.8" customHeight="1">
      <c r="B75" s="34"/>
      <c r="C75" s="205" t="s">
        <v>32</v>
      </c>
      <c r="D75" s="205" t="s">
        <v>162</v>
      </c>
      <c r="E75" s="18" t="s">
        <v>32</v>
      </c>
      <c r="F75" s="206">
        <v>220.24</v>
      </c>
      <c r="H75" s="34"/>
    </row>
    <row r="76" spans="2:8" s="1" customFormat="1" ht="16.8" customHeight="1">
      <c r="B76" s="34"/>
      <c r="C76" s="207" t="s">
        <v>2864</v>
      </c>
      <c r="H76" s="34"/>
    </row>
    <row r="77" spans="2:8" s="1" customFormat="1" ht="20.399999999999999">
      <c r="B77" s="34"/>
      <c r="C77" s="205" t="s">
        <v>2354</v>
      </c>
      <c r="D77" s="205" t="s">
        <v>2892</v>
      </c>
      <c r="E77" s="18" t="s">
        <v>155</v>
      </c>
      <c r="F77" s="206">
        <v>220.24</v>
      </c>
      <c r="H77" s="34"/>
    </row>
    <row r="78" spans="2:8" s="1" customFormat="1" ht="16.8" customHeight="1">
      <c r="B78" s="34"/>
      <c r="C78" s="201" t="s">
        <v>1550</v>
      </c>
      <c r="D78" s="202" t="s">
        <v>1551</v>
      </c>
      <c r="E78" s="203" t="s">
        <v>32</v>
      </c>
      <c r="F78" s="204">
        <v>548.96</v>
      </c>
      <c r="H78" s="34"/>
    </row>
    <row r="79" spans="2:8" s="1" customFormat="1" ht="16.8" customHeight="1">
      <c r="B79" s="34"/>
      <c r="C79" s="205" t="s">
        <v>32</v>
      </c>
      <c r="D79" s="205" t="s">
        <v>1481</v>
      </c>
      <c r="E79" s="18" t="s">
        <v>32</v>
      </c>
      <c r="F79" s="206">
        <v>548.96</v>
      </c>
      <c r="H79" s="34"/>
    </row>
    <row r="80" spans="2:8" s="1" customFormat="1" ht="16.8" customHeight="1">
      <c r="B80" s="34"/>
      <c r="C80" s="205" t="s">
        <v>32</v>
      </c>
      <c r="D80" s="205" t="s">
        <v>162</v>
      </c>
      <c r="E80" s="18" t="s">
        <v>32</v>
      </c>
      <c r="F80" s="206">
        <v>548.96</v>
      </c>
      <c r="H80" s="34"/>
    </row>
    <row r="81" spans="2:8" s="1" customFormat="1" ht="16.8" customHeight="1">
      <c r="B81" s="34"/>
      <c r="C81" s="207" t="s">
        <v>2864</v>
      </c>
      <c r="H81" s="34"/>
    </row>
    <row r="82" spans="2:8" s="1" customFormat="1" ht="20.399999999999999">
      <c r="B82" s="34"/>
      <c r="C82" s="205" t="s">
        <v>2362</v>
      </c>
      <c r="D82" s="205" t="s">
        <v>2893</v>
      </c>
      <c r="E82" s="18" t="s">
        <v>155</v>
      </c>
      <c r="F82" s="206">
        <v>548.96</v>
      </c>
      <c r="H82" s="34"/>
    </row>
    <row r="83" spans="2:8" s="1" customFormat="1" ht="16.8" customHeight="1">
      <c r="B83" s="34"/>
      <c r="C83" s="201" t="s">
        <v>1558</v>
      </c>
      <c r="D83" s="202" t="s">
        <v>1559</v>
      </c>
      <c r="E83" s="203" t="s">
        <v>32</v>
      </c>
      <c r="F83" s="204">
        <v>536.37</v>
      </c>
      <c r="H83" s="34"/>
    </row>
    <row r="84" spans="2:8" s="1" customFormat="1" ht="16.8" customHeight="1">
      <c r="B84" s="34"/>
      <c r="C84" s="205" t="s">
        <v>32</v>
      </c>
      <c r="D84" s="205" t="s">
        <v>1557</v>
      </c>
      <c r="E84" s="18" t="s">
        <v>32</v>
      </c>
      <c r="F84" s="206">
        <v>536.37</v>
      </c>
      <c r="H84" s="34"/>
    </row>
    <row r="85" spans="2:8" s="1" customFormat="1" ht="16.8" customHeight="1">
      <c r="B85" s="34"/>
      <c r="C85" s="205" t="s">
        <v>32</v>
      </c>
      <c r="D85" s="205" t="s">
        <v>162</v>
      </c>
      <c r="E85" s="18" t="s">
        <v>32</v>
      </c>
      <c r="F85" s="206">
        <v>536.37</v>
      </c>
      <c r="H85" s="34"/>
    </row>
    <row r="86" spans="2:8" s="1" customFormat="1" ht="16.8" customHeight="1">
      <c r="B86" s="34"/>
      <c r="C86" s="207" t="s">
        <v>2864</v>
      </c>
      <c r="H86" s="34"/>
    </row>
    <row r="87" spans="2:8" s="1" customFormat="1" ht="16.8" customHeight="1">
      <c r="B87" s="34"/>
      <c r="C87" s="205" t="s">
        <v>2374</v>
      </c>
      <c r="D87" s="205" t="s">
        <v>2894</v>
      </c>
      <c r="E87" s="18" t="s">
        <v>155</v>
      </c>
      <c r="F87" s="206">
        <v>536.37</v>
      </c>
      <c r="H87" s="34"/>
    </row>
    <row r="88" spans="2:8" s="1" customFormat="1" ht="16.8" customHeight="1">
      <c r="B88" s="34"/>
      <c r="C88" s="201" t="s">
        <v>1552</v>
      </c>
      <c r="D88" s="202" t="s">
        <v>1553</v>
      </c>
      <c r="E88" s="203" t="s">
        <v>32</v>
      </c>
      <c r="F88" s="204">
        <v>12.59</v>
      </c>
      <c r="H88" s="34"/>
    </row>
    <row r="89" spans="2:8" s="1" customFormat="1" ht="16.8" customHeight="1">
      <c r="B89" s="34"/>
      <c r="C89" s="205" t="s">
        <v>32</v>
      </c>
      <c r="D89" s="205" t="s">
        <v>1554</v>
      </c>
      <c r="E89" s="18" t="s">
        <v>32</v>
      </c>
      <c r="F89" s="206">
        <v>12.59</v>
      </c>
      <c r="H89" s="34"/>
    </row>
    <row r="90" spans="2:8" s="1" customFormat="1" ht="16.8" customHeight="1">
      <c r="B90" s="34"/>
      <c r="C90" s="205" t="s">
        <v>32</v>
      </c>
      <c r="D90" s="205" t="s">
        <v>162</v>
      </c>
      <c r="E90" s="18" t="s">
        <v>32</v>
      </c>
      <c r="F90" s="206">
        <v>12.59</v>
      </c>
      <c r="H90" s="34"/>
    </row>
    <row r="91" spans="2:8" s="1" customFormat="1" ht="16.8" customHeight="1">
      <c r="B91" s="34"/>
      <c r="C91" s="207" t="s">
        <v>2864</v>
      </c>
      <c r="H91" s="34"/>
    </row>
    <row r="92" spans="2:8" s="1" customFormat="1" ht="16.8" customHeight="1">
      <c r="B92" s="34"/>
      <c r="C92" s="205" t="s">
        <v>2366</v>
      </c>
      <c r="D92" s="205" t="s">
        <v>2367</v>
      </c>
      <c r="E92" s="18" t="s">
        <v>155</v>
      </c>
      <c r="F92" s="206">
        <v>13.849</v>
      </c>
      <c r="H92" s="34"/>
    </row>
    <row r="93" spans="2:8" s="1" customFormat="1" ht="16.8" customHeight="1">
      <c r="B93" s="34"/>
      <c r="C93" s="201" t="s">
        <v>1555</v>
      </c>
      <c r="D93" s="202" t="s">
        <v>1556</v>
      </c>
      <c r="E93" s="203" t="s">
        <v>32</v>
      </c>
      <c r="F93" s="204">
        <v>536.37</v>
      </c>
      <c r="H93" s="34"/>
    </row>
    <row r="94" spans="2:8" s="1" customFormat="1" ht="16.8" customHeight="1">
      <c r="B94" s="34"/>
      <c r="C94" s="205" t="s">
        <v>32</v>
      </c>
      <c r="D94" s="205" t="s">
        <v>1557</v>
      </c>
      <c r="E94" s="18" t="s">
        <v>32</v>
      </c>
      <c r="F94" s="206">
        <v>536.37</v>
      </c>
      <c r="H94" s="34"/>
    </row>
    <row r="95" spans="2:8" s="1" customFormat="1" ht="16.8" customHeight="1">
      <c r="B95" s="34"/>
      <c r="C95" s="205" t="s">
        <v>32</v>
      </c>
      <c r="D95" s="205" t="s">
        <v>162</v>
      </c>
      <c r="E95" s="18" t="s">
        <v>32</v>
      </c>
      <c r="F95" s="206">
        <v>536.37</v>
      </c>
      <c r="H95" s="34"/>
    </row>
    <row r="96" spans="2:8" s="1" customFormat="1" ht="16.8" customHeight="1">
      <c r="B96" s="34"/>
      <c r="C96" s="207" t="s">
        <v>2864</v>
      </c>
      <c r="H96" s="34"/>
    </row>
    <row r="97" spans="2:8" s="1" customFormat="1" ht="20.399999999999999">
      <c r="B97" s="34"/>
      <c r="C97" s="205" t="s">
        <v>2370</v>
      </c>
      <c r="D97" s="205" t="s">
        <v>2371</v>
      </c>
      <c r="E97" s="18" t="s">
        <v>155</v>
      </c>
      <c r="F97" s="206">
        <v>590.00699999999995</v>
      </c>
      <c r="H97" s="34"/>
    </row>
    <row r="98" spans="2:8" s="1" customFormat="1" ht="16.8" customHeight="1">
      <c r="B98" s="34"/>
      <c r="C98" s="201" t="s">
        <v>1544</v>
      </c>
      <c r="D98" s="202" t="s">
        <v>1545</v>
      </c>
      <c r="E98" s="203" t="s">
        <v>32</v>
      </c>
      <c r="F98" s="204">
        <v>429.97</v>
      </c>
      <c r="H98" s="34"/>
    </row>
    <row r="99" spans="2:8" s="1" customFormat="1" ht="16.8" customHeight="1">
      <c r="B99" s="34"/>
      <c r="C99" s="205" t="s">
        <v>32</v>
      </c>
      <c r="D99" s="205" t="s">
        <v>2895</v>
      </c>
      <c r="E99" s="18" t="s">
        <v>32</v>
      </c>
      <c r="F99" s="206">
        <v>429.97</v>
      </c>
      <c r="H99" s="34"/>
    </row>
    <row r="100" spans="2:8" s="1" customFormat="1" ht="16.8" customHeight="1">
      <c r="B100" s="34"/>
      <c r="C100" s="205" t="s">
        <v>32</v>
      </c>
      <c r="D100" s="205" t="s">
        <v>162</v>
      </c>
      <c r="E100" s="18" t="s">
        <v>32</v>
      </c>
      <c r="F100" s="206">
        <v>429.97</v>
      </c>
      <c r="H100" s="34"/>
    </row>
    <row r="101" spans="2:8" s="1" customFormat="1" ht="16.8" customHeight="1">
      <c r="B101" s="34"/>
      <c r="C101" s="207" t="s">
        <v>2864</v>
      </c>
      <c r="H101" s="34"/>
    </row>
    <row r="102" spans="2:8" s="1" customFormat="1" ht="20.399999999999999">
      <c r="B102" s="34"/>
      <c r="C102" s="205" t="s">
        <v>2344</v>
      </c>
      <c r="D102" s="205" t="s">
        <v>2896</v>
      </c>
      <c r="E102" s="18" t="s">
        <v>384</v>
      </c>
      <c r="F102" s="206">
        <v>429.97</v>
      </c>
      <c r="H102" s="34"/>
    </row>
    <row r="103" spans="2:8" s="1" customFormat="1" ht="16.8" customHeight="1">
      <c r="B103" s="34"/>
      <c r="C103" s="205" t="s">
        <v>2378</v>
      </c>
      <c r="D103" s="205" t="s">
        <v>2897</v>
      </c>
      <c r="E103" s="18" t="s">
        <v>384</v>
      </c>
      <c r="F103" s="206">
        <v>429.97</v>
      </c>
      <c r="H103" s="34"/>
    </row>
    <row r="104" spans="2:8" s="1" customFormat="1" ht="16.8" customHeight="1">
      <c r="B104" s="34"/>
      <c r="C104" s="201" t="s">
        <v>1560</v>
      </c>
      <c r="D104" s="202" t="s">
        <v>1561</v>
      </c>
      <c r="E104" s="203" t="s">
        <v>32</v>
      </c>
      <c r="F104" s="204">
        <v>871.85599999999999</v>
      </c>
      <c r="H104" s="34"/>
    </row>
    <row r="105" spans="2:8" s="1" customFormat="1" ht="16.8" customHeight="1">
      <c r="B105" s="34"/>
      <c r="C105" s="205" t="s">
        <v>32</v>
      </c>
      <c r="D105" s="205" t="s">
        <v>1562</v>
      </c>
      <c r="E105" s="18" t="s">
        <v>32</v>
      </c>
      <c r="F105" s="206">
        <v>871.85599999999999</v>
      </c>
      <c r="H105" s="34"/>
    </row>
    <row r="106" spans="2:8" s="1" customFormat="1" ht="16.8" customHeight="1">
      <c r="B106" s="34"/>
      <c r="C106" s="205" t="s">
        <v>32</v>
      </c>
      <c r="D106" s="205" t="s">
        <v>162</v>
      </c>
      <c r="E106" s="18" t="s">
        <v>32</v>
      </c>
      <c r="F106" s="206">
        <v>871.85599999999999</v>
      </c>
      <c r="H106" s="34"/>
    </row>
    <row r="107" spans="2:8" s="1" customFormat="1" ht="16.8" customHeight="1">
      <c r="B107" s="34"/>
      <c r="C107" s="207" t="s">
        <v>2864</v>
      </c>
      <c r="H107" s="34"/>
    </row>
    <row r="108" spans="2:8" s="1" customFormat="1" ht="16.8" customHeight="1">
      <c r="B108" s="34"/>
      <c r="C108" s="205" t="s">
        <v>2382</v>
      </c>
      <c r="D108" s="205" t="s">
        <v>2898</v>
      </c>
      <c r="E108" s="18" t="s">
        <v>384</v>
      </c>
      <c r="F108" s="206">
        <v>871.85599999999999</v>
      </c>
      <c r="H108" s="34"/>
    </row>
    <row r="109" spans="2:8" s="1" customFormat="1" ht="16.8" customHeight="1">
      <c r="B109" s="34"/>
      <c r="C109" s="201" t="s">
        <v>1563</v>
      </c>
      <c r="D109" s="202" t="s">
        <v>1564</v>
      </c>
      <c r="E109" s="203" t="s">
        <v>32</v>
      </c>
      <c r="F109" s="204">
        <v>23.864000000000001</v>
      </c>
      <c r="H109" s="34"/>
    </row>
    <row r="110" spans="2:8" s="1" customFormat="1" ht="16.8" customHeight="1">
      <c r="B110" s="34"/>
      <c r="C110" s="205" t="s">
        <v>32</v>
      </c>
      <c r="D110" s="205" t="s">
        <v>1565</v>
      </c>
      <c r="E110" s="18" t="s">
        <v>32</v>
      </c>
      <c r="F110" s="206">
        <v>23.864000000000001</v>
      </c>
      <c r="H110" s="34"/>
    </row>
    <row r="111" spans="2:8" s="1" customFormat="1" ht="16.8" customHeight="1">
      <c r="B111" s="34"/>
      <c r="C111" s="205" t="s">
        <v>32</v>
      </c>
      <c r="D111" s="205" t="s">
        <v>162</v>
      </c>
      <c r="E111" s="18" t="s">
        <v>32</v>
      </c>
      <c r="F111" s="206">
        <v>23.864000000000001</v>
      </c>
      <c r="H111" s="34"/>
    </row>
    <row r="112" spans="2:8" s="1" customFormat="1" ht="16.8" customHeight="1">
      <c r="B112" s="34"/>
      <c r="C112" s="207" t="s">
        <v>2864</v>
      </c>
      <c r="H112" s="34"/>
    </row>
    <row r="113" spans="2:8" s="1" customFormat="1" ht="16.8" customHeight="1">
      <c r="B113" s="34"/>
      <c r="C113" s="205" t="s">
        <v>2386</v>
      </c>
      <c r="D113" s="205" t="s">
        <v>2899</v>
      </c>
      <c r="E113" s="18" t="s">
        <v>384</v>
      </c>
      <c r="F113" s="206">
        <v>23.864000000000001</v>
      </c>
      <c r="H113" s="34"/>
    </row>
    <row r="114" spans="2:8" s="1" customFormat="1" ht="16.8" customHeight="1">
      <c r="B114" s="34"/>
      <c r="C114" s="201" t="s">
        <v>1435</v>
      </c>
      <c r="D114" s="202" t="s">
        <v>1436</v>
      </c>
      <c r="E114" s="203" t="s">
        <v>32</v>
      </c>
      <c r="F114" s="204">
        <v>856.45</v>
      </c>
      <c r="H114" s="34"/>
    </row>
    <row r="115" spans="2:8" s="1" customFormat="1" ht="16.8" customHeight="1">
      <c r="B115" s="34"/>
      <c r="C115" s="205" t="s">
        <v>32</v>
      </c>
      <c r="D115" s="205" t="s">
        <v>2492</v>
      </c>
      <c r="E115" s="18" t="s">
        <v>32</v>
      </c>
      <c r="F115" s="206">
        <v>856.45</v>
      </c>
      <c r="H115" s="34"/>
    </row>
    <row r="116" spans="2:8" s="1" customFormat="1" ht="16.8" customHeight="1">
      <c r="B116" s="34"/>
      <c r="C116" s="205" t="s">
        <v>32</v>
      </c>
      <c r="D116" s="205" t="s">
        <v>162</v>
      </c>
      <c r="E116" s="18" t="s">
        <v>32</v>
      </c>
      <c r="F116" s="206">
        <v>856.45</v>
      </c>
      <c r="H116" s="34"/>
    </row>
    <row r="117" spans="2:8" s="1" customFormat="1" ht="16.8" customHeight="1">
      <c r="B117" s="34"/>
      <c r="C117" s="207" t="s">
        <v>2864</v>
      </c>
      <c r="H117" s="34"/>
    </row>
    <row r="118" spans="2:8" s="1" customFormat="1" ht="20.399999999999999">
      <c r="B118" s="34"/>
      <c r="C118" s="205" t="s">
        <v>1599</v>
      </c>
      <c r="D118" s="205" t="s">
        <v>2900</v>
      </c>
      <c r="E118" s="18" t="s">
        <v>155</v>
      </c>
      <c r="F118" s="206">
        <v>856.45</v>
      </c>
      <c r="H118" s="34"/>
    </row>
    <row r="119" spans="2:8" s="1" customFormat="1" ht="20.399999999999999">
      <c r="B119" s="34"/>
      <c r="C119" s="205" t="s">
        <v>2030</v>
      </c>
      <c r="D119" s="205" t="s">
        <v>2901</v>
      </c>
      <c r="E119" s="18" t="s">
        <v>155</v>
      </c>
      <c r="F119" s="206">
        <v>856.45</v>
      </c>
      <c r="H119" s="34"/>
    </row>
    <row r="120" spans="2:8" s="1" customFormat="1" ht="16.8" customHeight="1">
      <c r="B120" s="34"/>
      <c r="C120" s="201" t="s">
        <v>1566</v>
      </c>
      <c r="D120" s="202" t="s">
        <v>1567</v>
      </c>
      <c r="E120" s="203" t="s">
        <v>32</v>
      </c>
      <c r="F120" s="204">
        <v>31</v>
      </c>
      <c r="H120" s="34"/>
    </row>
    <row r="121" spans="2:8" s="1" customFormat="1" ht="16.8" customHeight="1">
      <c r="B121" s="34"/>
      <c r="C121" s="205" t="s">
        <v>32</v>
      </c>
      <c r="D121" s="205" t="s">
        <v>2902</v>
      </c>
      <c r="E121" s="18" t="s">
        <v>32</v>
      </c>
      <c r="F121" s="206">
        <v>31</v>
      </c>
      <c r="H121" s="34"/>
    </row>
    <row r="122" spans="2:8" s="1" customFormat="1" ht="16.8" customHeight="1">
      <c r="B122" s="34"/>
      <c r="C122" s="205" t="s">
        <v>32</v>
      </c>
      <c r="D122" s="205" t="s">
        <v>162</v>
      </c>
      <c r="E122" s="18" t="s">
        <v>32</v>
      </c>
      <c r="F122" s="206">
        <v>31</v>
      </c>
      <c r="H122" s="34"/>
    </row>
    <row r="123" spans="2:8" s="1" customFormat="1" ht="16.8" customHeight="1">
      <c r="B123" s="34"/>
      <c r="C123" s="207" t="s">
        <v>2864</v>
      </c>
      <c r="H123" s="34"/>
    </row>
    <row r="124" spans="2:8" s="1" customFormat="1" ht="16.8" customHeight="1">
      <c r="B124" s="34"/>
      <c r="C124" s="205" t="s">
        <v>2391</v>
      </c>
      <c r="D124" s="205" t="s">
        <v>2903</v>
      </c>
      <c r="E124" s="18" t="s">
        <v>171</v>
      </c>
      <c r="F124" s="206">
        <v>31</v>
      </c>
      <c r="H124" s="34"/>
    </row>
    <row r="125" spans="2:8" s="1" customFormat="1" ht="16.8" customHeight="1">
      <c r="B125" s="34"/>
      <c r="C125" s="201" t="s">
        <v>1568</v>
      </c>
      <c r="D125" s="202" t="s">
        <v>1569</v>
      </c>
      <c r="E125" s="203" t="s">
        <v>32</v>
      </c>
      <c r="F125" s="204">
        <v>49.783999999999999</v>
      </c>
      <c r="H125" s="34"/>
    </row>
    <row r="126" spans="2:8" s="1" customFormat="1" ht="16.8" customHeight="1">
      <c r="B126" s="34"/>
      <c r="C126" s="205" t="s">
        <v>32</v>
      </c>
      <c r="D126" s="205" t="s">
        <v>1570</v>
      </c>
      <c r="E126" s="18" t="s">
        <v>32</v>
      </c>
      <c r="F126" s="206">
        <v>49.783999999999999</v>
      </c>
      <c r="H126" s="34"/>
    </row>
    <row r="127" spans="2:8" s="1" customFormat="1" ht="16.8" customHeight="1">
      <c r="B127" s="34"/>
      <c r="C127" s="205" t="s">
        <v>32</v>
      </c>
      <c r="D127" s="205" t="s">
        <v>162</v>
      </c>
      <c r="E127" s="18" t="s">
        <v>32</v>
      </c>
      <c r="F127" s="206">
        <v>49.783999999999999</v>
      </c>
      <c r="H127" s="34"/>
    </row>
    <row r="128" spans="2:8" s="1" customFormat="1" ht="16.8" customHeight="1">
      <c r="B128" s="34"/>
      <c r="C128" s="207" t="s">
        <v>2864</v>
      </c>
      <c r="H128" s="34"/>
    </row>
    <row r="129" spans="2:8" s="1" customFormat="1" ht="16.8" customHeight="1">
      <c r="B129" s="34"/>
      <c r="C129" s="205" t="s">
        <v>2397</v>
      </c>
      <c r="D129" s="205" t="s">
        <v>2904</v>
      </c>
      <c r="E129" s="18" t="s">
        <v>384</v>
      </c>
      <c r="F129" s="206">
        <v>49.783999999999999</v>
      </c>
      <c r="H129" s="34"/>
    </row>
    <row r="130" spans="2:8" s="1" customFormat="1" ht="16.8" customHeight="1">
      <c r="B130" s="34"/>
      <c r="C130" s="201" t="s">
        <v>1575</v>
      </c>
      <c r="D130" s="202" t="s">
        <v>1576</v>
      </c>
      <c r="E130" s="203" t="s">
        <v>32</v>
      </c>
      <c r="F130" s="204">
        <v>124.46</v>
      </c>
      <c r="H130" s="34"/>
    </row>
    <row r="131" spans="2:8" s="1" customFormat="1" ht="16.8" customHeight="1">
      <c r="B131" s="34"/>
      <c r="C131" s="205" t="s">
        <v>32</v>
      </c>
      <c r="D131" s="205" t="s">
        <v>2905</v>
      </c>
      <c r="E131" s="18" t="s">
        <v>32</v>
      </c>
      <c r="F131" s="206">
        <v>124.46</v>
      </c>
      <c r="H131" s="34"/>
    </row>
    <row r="132" spans="2:8" s="1" customFormat="1" ht="16.8" customHeight="1">
      <c r="B132" s="34"/>
      <c r="C132" s="205" t="s">
        <v>32</v>
      </c>
      <c r="D132" s="205" t="s">
        <v>162</v>
      </c>
      <c r="E132" s="18" t="s">
        <v>32</v>
      </c>
      <c r="F132" s="206">
        <v>124.46</v>
      </c>
      <c r="H132" s="34"/>
    </row>
    <row r="133" spans="2:8" s="1" customFormat="1" ht="16.8" customHeight="1">
      <c r="B133" s="34"/>
      <c r="C133" s="207" t="s">
        <v>2864</v>
      </c>
      <c r="H133" s="34"/>
    </row>
    <row r="134" spans="2:8" s="1" customFormat="1" ht="16.8" customHeight="1">
      <c r="B134" s="34"/>
      <c r="C134" s="205" t="s">
        <v>2439</v>
      </c>
      <c r="D134" s="205" t="s">
        <v>2906</v>
      </c>
      <c r="E134" s="18" t="s">
        <v>155</v>
      </c>
      <c r="F134" s="206">
        <v>124.46</v>
      </c>
      <c r="H134" s="34"/>
    </row>
    <row r="135" spans="2:8" s="1" customFormat="1" ht="16.8" customHeight="1">
      <c r="B135" s="34"/>
      <c r="C135" s="201" t="s">
        <v>1578</v>
      </c>
      <c r="D135" s="202" t="s">
        <v>1579</v>
      </c>
      <c r="E135" s="203" t="s">
        <v>32</v>
      </c>
      <c r="F135" s="204">
        <v>77.5</v>
      </c>
      <c r="H135" s="34"/>
    </row>
    <row r="136" spans="2:8" s="1" customFormat="1" ht="16.8" customHeight="1">
      <c r="B136" s="34"/>
      <c r="C136" s="205" t="s">
        <v>32</v>
      </c>
      <c r="D136" s="205" t="s">
        <v>2907</v>
      </c>
      <c r="E136" s="18" t="s">
        <v>32</v>
      </c>
      <c r="F136" s="206">
        <v>77.5</v>
      </c>
      <c r="H136" s="34"/>
    </row>
    <row r="137" spans="2:8" s="1" customFormat="1" ht="16.8" customHeight="1">
      <c r="B137" s="34"/>
      <c r="C137" s="205" t="s">
        <v>32</v>
      </c>
      <c r="D137" s="205" t="s">
        <v>162</v>
      </c>
      <c r="E137" s="18" t="s">
        <v>32</v>
      </c>
      <c r="F137" s="206">
        <v>77.5</v>
      </c>
      <c r="H137" s="34"/>
    </row>
    <row r="138" spans="2:8" s="1" customFormat="1" ht="16.8" customHeight="1">
      <c r="B138" s="34"/>
      <c r="C138" s="207" t="s">
        <v>2864</v>
      </c>
      <c r="H138" s="34"/>
    </row>
    <row r="139" spans="2:8" s="1" customFormat="1" ht="16.8" customHeight="1">
      <c r="B139" s="34"/>
      <c r="C139" s="205" t="s">
        <v>2445</v>
      </c>
      <c r="D139" s="205" t="s">
        <v>2908</v>
      </c>
      <c r="E139" s="18" t="s">
        <v>384</v>
      </c>
      <c r="F139" s="206">
        <v>77.5</v>
      </c>
      <c r="H139" s="34"/>
    </row>
    <row r="140" spans="2:8" s="1" customFormat="1" ht="16.8" customHeight="1">
      <c r="B140" s="34"/>
      <c r="C140" s="201" t="s">
        <v>1571</v>
      </c>
      <c r="D140" s="202" t="s">
        <v>1572</v>
      </c>
      <c r="E140" s="203" t="s">
        <v>32</v>
      </c>
      <c r="F140" s="204">
        <v>34</v>
      </c>
      <c r="H140" s="34"/>
    </row>
    <row r="141" spans="2:8" s="1" customFormat="1" ht="16.8" customHeight="1">
      <c r="B141" s="34"/>
      <c r="C141" s="205" t="s">
        <v>32</v>
      </c>
      <c r="D141" s="205" t="s">
        <v>548</v>
      </c>
      <c r="E141" s="18" t="s">
        <v>32</v>
      </c>
      <c r="F141" s="206">
        <v>34</v>
      </c>
      <c r="H141" s="34"/>
    </row>
    <row r="142" spans="2:8" s="1" customFormat="1" ht="16.8" customHeight="1">
      <c r="B142" s="34"/>
      <c r="C142" s="205" t="s">
        <v>32</v>
      </c>
      <c r="D142" s="205" t="s">
        <v>162</v>
      </c>
      <c r="E142" s="18" t="s">
        <v>32</v>
      </c>
      <c r="F142" s="206">
        <v>34</v>
      </c>
      <c r="H142" s="34"/>
    </row>
    <row r="143" spans="2:8" s="1" customFormat="1" ht="16.8" customHeight="1">
      <c r="B143" s="34"/>
      <c r="C143" s="207" t="s">
        <v>2864</v>
      </c>
      <c r="H143" s="34"/>
    </row>
    <row r="144" spans="2:8" s="1" customFormat="1" ht="16.8" customHeight="1">
      <c r="B144" s="34"/>
      <c r="C144" s="205" t="s">
        <v>2402</v>
      </c>
      <c r="D144" s="205" t="s">
        <v>2909</v>
      </c>
      <c r="E144" s="18" t="s">
        <v>171</v>
      </c>
      <c r="F144" s="206">
        <v>34</v>
      </c>
      <c r="H144" s="34"/>
    </row>
    <row r="145" spans="2:8" s="1" customFormat="1" ht="16.8" customHeight="1">
      <c r="B145" s="34"/>
      <c r="C145" s="205" t="s">
        <v>2408</v>
      </c>
      <c r="D145" s="205" t="s">
        <v>2910</v>
      </c>
      <c r="E145" s="18" t="s">
        <v>171</v>
      </c>
      <c r="F145" s="206">
        <v>34</v>
      </c>
      <c r="H145" s="34"/>
    </row>
    <row r="146" spans="2:8" s="1" customFormat="1" ht="16.8" customHeight="1">
      <c r="B146" s="34"/>
      <c r="C146" s="205" t="s">
        <v>2412</v>
      </c>
      <c r="D146" s="205" t="s">
        <v>2911</v>
      </c>
      <c r="E146" s="18" t="s">
        <v>171</v>
      </c>
      <c r="F146" s="206">
        <v>34</v>
      </c>
      <c r="H146" s="34"/>
    </row>
    <row r="147" spans="2:8" s="1" customFormat="1" ht="16.8" customHeight="1">
      <c r="B147" s="34"/>
      <c r="C147" s="201" t="s">
        <v>1484</v>
      </c>
      <c r="D147" s="202" t="s">
        <v>1485</v>
      </c>
      <c r="E147" s="203" t="s">
        <v>32</v>
      </c>
      <c r="F147" s="204">
        <v>548.96</v>
      </c>
      <c r="H147" s="34"/>
    </row>
    <row r="148" spans="2:8" s="1" customFormat="1" ht="16.8" customHeight="1">
      <c r="B148" s="34"/>
      <c r="C148" s="205" t="s">
        <v>32</v>
      </c>
      <c r="D148" s="205" t="s">
        <v>1481</v>
      </c>
      <c r="E148" s="18" t="s">
        <v>32</v>
      </c>
      <c r="F148" s="206">
        <v>548.96</v>
      </c>
      <c r="H148" s="34"/>
    </row>
    <row r="149" spans="2:8" s="1" customFormat="1" ht="16.8" customHeight="1">
      <c r="B149" s="34"/>
      <c r="C149" s="205" t="s">
        <v>32</v>
      </c>
      <c r="D149" s="205" t="s">
        <v>162</v>
      </c>
      <c r="E149" s="18" t="s">
        <v>32</v>
      </c>
      <c r="F149" s="206">
        <v>548.96</v>
      </c>
      <c r="H149" s="34"/>
    </row>
    <row r="150" spans="2:8" s="1" customFormat="1" ht="16.8" customHeight="1">
      <c r="B150" s="34"/>
      <c r="C150" s="207" t="s">
        <v>2864</v>
      </c>
      <c r="H150" s="34"/>
    </row>
    <row r="151" spans="2:8" s="1" customFormat="1" ht="16.8" customHeight="1">
      <c r="B151" s="34"/>
      <c r="C151" s="205" t="s">
        <v>2153</v>
      </c>
      <c r="D151" s="205" t="s">
        <v>2912</v>
      </c>
      <c r="E151" s="18" t="s">
        <v>155</v>
      </c>
      <c r="F151" s="206">
        <v>548.96</v>
      </c>
      <c r="H151" s="34"/>
    </row>
    <row r="152" spans="2:8" s="1" customFormat="1" ht="16.8" customHeight="1">
      <c r="B152" s="34"/>
      <c r="C152" s="205" t="s">
        <v>2157</v>
      </c>
      <c r="D152" s="205" t="s">
        <v>2913</v>
      </c>
      <c r="E152" s="18" t="s">
        <v>155</v>
      </c>
      <c r="F152" s="206">
        <v>548.96</v>
      </c>
      <c r="H152" s="34"/>
    </row>
    <row r="153" spans="2:8" s="1" customFormat="1" ht="16.8" customHeight="1">
      <c r="B153" s="34"/>
      <c r="C153" s="201" t="s">
        <v>1573</v>
      </c>
      <c r="D153" s="202" t="s">
        <v>1574</v>
      </c>
      <c r="E153" s="203" t="s">
        <v>32</v>
      </c>
      <c r="F153" s="204">
        <v>548.96</v>
      </c>
      <c r="H153" s="34"/>
    </row>
    <row r="154" spans="2:8" s="1" customFormat="1" ht="16.8" customHeight="1">
      <c r="B154" s="34"/>
      <c r="C154" s="205" t="s">
        <v>32</v>
      </c>
      <c r="D154" s="205" t="s">
        <v>1481</v>
      </c>
      <c r="E154" s="18" t="s">
        <v>32</v>
      </c>
      <c r="F154" s="206">
        <v>548.96</v>
      </c>
      <c r="H154" s="34"/>
    </row>
    <row r="155" spans="2:8" s="1" customFormat="1" ht="16.8" customHeight="1">
      <c r="B155" s="34"/>
      <c r="C155" s="205" t="s">
        <v>32</v>
      </c>
      <c r="D155" s="205" t="s">
        <v>162</v>
      </c>
      <c r="E155" s="18" t="s">
        <v>32</v>
      </c>
      <c r="F155" s="206">
        <v>548.96</v>
      </c>
      <c r="H155" s="34"/>
    </row>
    <row r="156" spans="2:8" s="1" customFormat="1" ht="16.8" customHeight="1">
      <c r="B156" s="34"/>
      <c r="C156" s="207" t="s">
        <v>2864</v>
      </c>
      <c r="H156" s="34"/>
    </row>
    <row r="157" spans="2:8" s="1" customFormat="1" ht="16.8" customHeight="1">
      <c r="B157" s="34"/>
      <c r="C157" s="205" t="s">
        <v>2426</v>
      </c>
      <c r="D157" s="205" t="s">
        <v>2914</v>
      </c>
      <c r="E157" s="18" t="s">
        <v>155</v>
      </c>
      <c r="F157" s="206">
        <v>548.96</v>
      </c>
      <c r="H157" s="34"/>
    </row>
    <row r="158" spans="2:8" s="1" customFormat="1" ht="16.8" customHeight="1">
      <c r="B158" s="34"/>
      <c r="C158" s="201" t="s">
        <v>1479</v>
      </c>
      <c r="D158" s="202" t="s">
        <v>1480</v>
      </c>
      <c r="E158" s="203" t="s">
        <v>32</v>
      </c>
      <c r="F158" s="204">
        <v>548.96</v>
      </c>
      <c r="H158" s="34"/>
    </row>
    <row r="159" spans="2:8" s="1" customFormat="1" ht="16.8" customHeight="1">
      <c r="B159" s="34"/>
      <c r="C159" s="205" t="s">
        <v>32</v>
      </c>
      <c r="D159" s="205" t="s">
        <v>2915</v>
      </c>
      <c r="E159" s="18" t="s">
        <v>32</v>
      </c>
      <c r="F159" s="206">
        <v>548.96</v>
      </c>
      <c r="H159" s="34"/>
    </row>
    <row r="160" spans="2:8" s="1" customFormat="1" ht="16.8" customHeight="1">
      <c r="B160" s="34"/>
      <c r="C160" s="205" t="s">
        <v>32</v>
      </c>
      <c r="D160" s="205" t="s">
        <v>162</v>
      </c>
      <c r="E160" s="18" t="s">
        <v>32</v>
      </c>
      <c r="F160" s="206">
        <v>548.96</v>
      </c>
      <c r="H160" s="34"/>
    </row>
    <row r="161" spans="2:8" s="1" customFormat="1" ht="16.8" customHeight="1">
      <c r="B161" s="34"/>
      <c r="C161" s="207" t="s">
        <v>2864</v>
      </c>
      <c r="H161" s="34"/>
    </row>
    <row r="162" spans="2:8" s="1" customFormat="1" ht="16.8" customHeight="1">
      <c r="B162" s="34"/>
      <c r="C162" s="205" t="s">
        <v>2123</v>
      </c>
      <c r="D162" s="205" t="s">
        <v>2916</v>
      </c>
      <c r="E162" s="18" t="s">
        <v>155</v>
      </c>
      <c r="F162" s="206">
        <v>548.96</v>
      </c>
      <c r="H162" s="34"/>
    </row>
    <row r="163" spans="2:8" s="1" customFormat="1" ht="16.8" customHeight="1">
      <c r="B163" s="34"/>
      <c r="C163" s="205" t="s">
        <v>2134</v>
      </c>
      <c r="D163" s="205" t="s">
        <v>2917</v>
      </c>
      <c r="E163" s="18" t="s">
        <v>155</v>
      </c>
      <c r="F163" s="206">
        <v>548.96</v>
      </c>
      <c r="H163" s="34"/>
    </row>
    <row r="164" spans="2:8" s="1" customFormat="1" ht="16.8" customHeight="1">
      <c r="B164" s="34"/>
      <c r="C164" s="201" t="s">
        <v>1482</v>
      </c>
      <c r="D164" s="202" t="s">
        <v>1483</v>
      </c>
      <c r="E164" s="203" t="s">
        <v>32</v>
      </c>
      <c r="F164" s="204">
        <v>548.96</v>
      </c>
      <c r="H164" s="34"/>
    </row>
    <row r="165" spans="2:8" s="1" customFormat="1" ht="16.8" customHeight="1">
      <c r="B165" s="34"/>
      <c r="C165" s="205" t="s">
        <v>32</v>
      </c>
      <c r="D165" s="205" t="s">
        <v>2915</v>
      </c>
      <c r="E165" s="18" t="s">
        <v>32</v>
      </c>
      <c r="F165" s="206">
        <v>548.96</v>
      </c>
      <c r="H165" s="34"/>
    </row>
    <row r="166" spans="2:8" s="1" customFormat="1" ht="16.8" customHeight="1">
      <c r="B166" s="34"/>
      <c r="C166" s="205" t="s">
        <v>32</v>
      </c>
      <c r="D166" s="205" t="s">
        <v>162</v>
      </c>
      <c r="E166" s="18" t="s">
        <v>32</v>
      </c>
      <c r="F166" s="206">
        <v>548.96</v>
      </c>
      <c r="H166" s="34"/>
    </row>
    <row r="167" spans="2:8" s="1" customFormat="1" ht="16.8" customHeight="1">
      <c r="B167" s="34"/>
      <c r="C167" s="207" t="s">
        <v>2864</v>
      </c>
      <c r="H167" s="34"/>
    </row>
    <row r="168" spans="2:8" s="1" customFormat="1" ht="20.399999999999999">
      <c r="B168" s="34"/>
      <c r="C168" s="205" t="s">
        <v>2141</v>
      </c>
      <c r="D168" s="205" t="s">
        <v>2918</v>
      </c>
      <c r="E168" s="18" t="s">
        <v>155</v>
      </c>
      <c r="F168" s="206">
        <v>548.96</v>
      </c>
      <c r="H168" s="34"/>
    </row>
    <row r="169" spans="2:8" s="1" customFormat="1" ht="16.8" customHeight="1">
      <c r="B169" s="34"/>
      <c r="C169" s="201" t="s">
        <v>1441</v>
      </c>
      <c r="D169" s="202" t="s">
        <v>1442</v>
      </c>
      <c r="E169" s="203" t="s">
        <v>32</v>
      </c>
      <c r="F169" s="204">
        <v>988.7</v>
      </c>
      <c r="H169" s="34"/>
    </row>
    <row r="170" spans="2:8" s="1" customFormat="1" ht="16.8" customHeight="1">
      <c r="B170" s="34"/>
      <c r="C170" s="205" t="s">
        <v>32</v>
      </c>
      <c r="D170" s="205" t="s">
        <v>2495</v>
      </c>
      <c r="E170" s="18" t="s">
        <v>32</v>
      </c>
      <c r="F170" s="206">
        <v>988.7</v>
      </c>
      <c r="H170" s="34"/>
    </row>
    <row r="171" spans="2:8" s="1" customFormat="1" ht="16.8" customHeight="1">
      <c r="B171" s="34"/>
      <c r="C171" s="205" t="s">
        <v>32</v>
      </c>
      <c r="D171" s="205" t="s">
        <v>162</v>
      </c>
      <c r="E171" s="18" t="s">
        <v>32</v>
      </c>
      <c r="F171" s="206">
        <v>988.7</v>
      </c>
      <c r="H171" s="34"/>
    </row>
    <row r="172" spans="2:8" s="1" customFormat="1" ht="16.8" customHeight="1">
      <c r="B172" s="34"/>
      <c r="C172" s="207" t="s">
        <v>2864</v>
      </c>
      <c r="H172" s="34"/>
    </row>
    <row r="173" spans="2:8" s="1" customFormat="1" ht="20.399999999999999">
      <c r="B173" s="34"/>
      <c r="C173" s="205" t="s">
        <v>1695</v>
      </c>
      <c r="D173" s="205" t="s">
        <v>2919</v>
      </c>
      <c r="E173" s="18" t="s">
        <v>155</v>
      </c>
      <c r="F173" s="206">
        <v>988.7</v>
      </c>
      <c r="H173" s="34"/>
    </row>
    <row r="174" spans="2:8" s="1" customFormat="1" ht="20.399999999999999">
      <c r="B174" s="34"/>
      <c r="C174" s="205" t="s">
        <v>2034</v>
      </c>
      <c r="D174" s="205" t="s">
        <v>2920</v>
      </c>
      <c r="E174" s="18" t="s">
        <v>155</v>
      </c>
      <c r="F174" s="206">
        <v>988.7</v>
      </c>
      <c r="H174" s="34"/>
    </row>
    <row r="175" spans="2:8" s="1" customFormat="1" ht="16.8" customHeight="1">
      <c r="B175" s="34"/>
      <c r="C175" s="201" t="s">
        <v>1447</v>
      </c>
      <c r="D175" s="202" t="s">
        <v>1448</v>
      </c>
      <c r="E175" s="203" t="s">
        <v>32</v>
      </c>
      <c r="F175" s="204">
        <v>769.2</v>
      </c>
      <c r="H175" s="34"/>
    </row>
    <row r="176" spans="2:8" s="1" customFormat="1" ht="16.8" customHeight="1">
      <c r="B176" s="34"/>
      <c r="C176" s="205" t="s">
        <v>32</v>
      </c>
      <c r="D176" s="205" t="s">
        <v>1834</v>
      </c>
      <c r="E176" s="18" t="s">
        <v>32</v>
      </c>
      <c r="F176" s="206">
        <v>769.2</v>
      </c>
      <c r="H176" s="34"/>
    </row>
    <row r="177" spans="2:8" s="1" customFormat="1" ht="16.8" customHeight="1">
      <c r="B177" s="34"/>
      <c r="C177" s="205" t="s">
        <v>32</v>
      </c>
      <c r="D177" s="205" t="s">
        <v>162</v>
      </c>
      <c r="E177" s="18" t="s">
        <v>32</v>
      </c>
      <c r="F177" s="206">
        <v>769.2</v>
      </c>
      <c r="H177" s="34"/>
    </row>
    <row r="178" spans="2:8" s="1" customFormat="1" ht="16.8" customHeight="1">
      <c r="B178" s="34"/>
      <c r="C178" s="207" t="s">
        <v>2864</v>
      </c>
      <c r="H178" s="34"/>
    </row>
    <row r="179" spans="2:8" s="1" customFormat="1" ht="16.8" customHeight="1">
      <c r="B179" s="34"/>
      <c r="C179" s="205" t="s">
        <v>1780</v>
      </c>
      <c r="D179" s="205" t="s">
        <v>2921</v>
      </c>
      <c r="E179" s="18" t="s">
        <v>155</v>
      </c>
      <c r="F179" s="206">
        <v>769.2</v>
      </c>
      <c r="H179" s="34"/>
    </row>
    <row r="180" spans="2:8" s="1" customFormat="1" ht="16.8" customHeight="1">
      <c r="B180" s="34"/>
      <c r="C180" s="201" t="s">
        <v>1444</v>
      </c>
      <c r="D180" s="202" t="s">
        <v>1445</v>
      </c>
      <c r="E180" s="203" t="s">
        <v>32</v>
      </c>
      <c r="F180" s="204">
        <v>96.834000000000003</v>
      </c>
      <c r="H180" s="34"/>
    </row>
    <row r="181" spans="2:8" s="1" customFormat="1" ht="16.8" customHeight="1">
      <c r="B181" s="34"/>
      <c r="C181" s="205" t="s">
        <v>32</v>
      </c>
      <c r="D181" s="205" t="s">
        <v>1446</v>
      </c>
      <c r="E181" s="18" t="s">
        <v>32</v>
      </c>
      <c r="F181" s="206">
        <v>96.834000000000003</v>
      </c>
      <c r="H181" s="34"/>
    </row>
    <row r="182" spans="2:8" s="1" customFormat="1" ht="16.8" customHeight="1">
      <c r="B182" s="34"/>
      <c r="C182" s="205" t="s">
        <v>32</v>
      </c>
      <c r="D182" s="205" t="s">
        <v>162</v>
      </c>
      <c r="E182" s="18" t="s">
        <v>32</v>
      </c>
      <c r="F182" s="206">
        <v>96.834000000000003</v>
      </c>
      <c r="H182" s="34"/>
    </row>
    <row r="183" spans="2:8" s="1" customFormat="1" ht="16.8" customHeight="1">
      <c r="B183" s="34"/>
      <c r="C183" s="207" t="s">
        <v>2864</v>
      </c>
      <c r="H183" s="34"/>
    </row>
    <row r="184" spans="2:8" s="1" customFormat="1" ht="16.8" customHeight="1">
      <c r="B184" s="34"/>
      <c r="C184" s="205" t="s">
        <v>1764</v>
      </c>
      <c r="D184" s="205" t="s">
        <v>2922</v>
      </c>
      <c r="E184" s="18" t="s">
        <v>155</v>
      </c>
      <c r="F184" s="206">
        <v>96.834000000000003</v>
      </c>
      <c r="H184" s="34"/>
    </row>
    <row r="185" spans="2:8" s="1" customFormat="1" ht="16.8" customHeight="1">
      <c r="B185" s="34"/>
      <c r="C185" s="201" t="s">
        <v>1465</v>
      </c>
      <c r="D185" s="202" t="s">
        <v>1466</v>
      </c>
      <c r="E185" s="203" t="s">
        <v>32</v>
      </c>
      <c r="F185" s="204">
        <v>4.5999999999999999E-2</v>
      </c>
      <c r="H185" s="34"/>
    </row>
    <row r="186" spans="2:8" s="1" customFormat="1" ht="16.8" customHeight="1">
      <c r="B186" s="34"/>
      <c r="C186" s="205" t="s">
        <v>32</v>
      </c>
      <c r="D186" s="205" t="s">
        <v>1467</v>
      </c>
      <c r="E186" s="18" t="s">
        <v>32</v>
      </c>
      <c r="F186" s="206">
        <v>4.5999999999999999E-2</v>
      </c>
      <c r="H186" s="34"/>
    </row>
    <row r="187" spans="2:8" s="1" customFormat="1" ht="16.8" customHeight="1">
      <c r="B187" s="34"/>
      <c r="C187" s="205" t="s">
        <v>32</v>
      </c>
      <c r="D187" s="205" t="s">
        <v>162</v>
      </c>
      <c r="E187" s="18" t="s">
        <v>32</v>
      </c>
      <c r="F187" s="206">
        <v>4.5999999999999999E-2</v>
      </c>
      <c r="H187" s="34"/>
    </row>
    <row r="188" spans="2:8" s="1" customFormat="1" ht="16.8" customHeight="1">
      <c r="B188" s="34"/>
      <c r="C188" s="207" t="s">
        <v>2864</v>
      </c>
      <c r="H188" s="34"/>
    </row>
    <row r="189" spans="2:8" s="1" customFormat="1" ht="20.399999999999999">
      <c r="B189" s="34"/>
      <c r="C189" s="205" t="s">
        <v>1839</v>
      </c>
      <c r="D189" s="205" t="s">
        <v>2923</v>
      </c>
      <c r="E189" s="18" t="s">
        <v>165</v>
      </c>
      <c r="F189" s="206">
        <v>4.5999999999999999E-2</v>
      </c>
      <c r="H189" s="34"/>
    </row>
    <row r="190" spans="2:8" s="1" customFormat="1" ht="16.8" customHeight="1">
      <c r="B190" s="34"/>
      <c r="C190" s="201" t="s">
        <v>1468</v>
      </c>
      <c r="D190" s="202" t="s">
        <v>1469</v>
      </c>
      <c r="E190" s="203" t="s">
        <v>32</v>
      </c>
      <c r="F190" s="204">
        <v>6.4109999999999996</v>
      </c>
      <c r="H190" s="34"/>
    </row>
    <row r="191" spans="2:8" s="1" customFormat="1" ht="16.8" customHeight="1">
      <c r="B191" s="34"/>
      <c r="C191" s="205" t="s">
        <v>32</v>
      </c>
      <c r="D191" s="205" t="s">
        <v>1470</v>
      </c>
      <c r="E191" s="18" t="s">
        <v>32</v>
      </c>
      <c r="F191" s="206">
        <v>6.4109999999999996</v>
      </c>
      <c r="H191" s="34"/>
    </row>
    <row r="192" spans="2:8" s="1" customFormat="1" ht="16.8" customHeight="1">
      <c r="B192" s="34"/>
      <c r="C192" s="205" t="s">
        <v>32</v>
      </c>
      <c r="D192" s="205" t="s">
        <v>162</v>
      </c>
      <c r="E192" s="18" t="s">
        <v>32</v>
      </c>
      <c r="F192" s="206">
        <v>6.4109999999999996</v>
      </c>
      <c r="H192" s="34"/>
    </row>
    <row r="193" spans="2:8" s="1" customFormat="1" ht="16.8" customHeight="1">
      <c r="B193" s="34"/>
      <c r="C193" s="207" t="s">
        <v>2864</v>
      </c>
      <c r="H193" s="34"/>
    </row>
    <row r="194" spans="2:8" s="1" customFormat="1" ht="20.399999999999999">
      <c r="B194" s="34"/>
      <c r="C194" s="205" t="s">
        <v>1844</v>
      </c>
      <c r="D194" s="205" t="s">
        <v>2924</v>
      </c>
      <c r="E194" s="18" t="s">
        <v>165</v>
      </c>
      <c r="F194" s="206">
        <v>6.4109999999999996</v>
      </c>
      <c r="H194" s="34"/>
    </row>
    <row r="195" spans="2:8" s="1" customFormat="1" ht="16.8" customHeight="1">
      <c r="B195" s="34"/>
      <c r="C195" s="201" t="s">
        <v>1471</v>
      </c>
      <c r="D195" s="202" t="s">
        <v>1472</v>
      </c>
      <c r="E195" s="203" t="s">
        <v>32</v>
      </c>
      <c r="F195" s="204">
        <v>70.462999999999994</v>
      </c>
      <c r="H195" s="34"/>
    </row>
    <row r="196" spans="2:8" s="1" customFormat="1" ht="16.8" customHeight="1">
      <c r="B196" s="34"/>
      <c r="C196" s="205" t="s">
        <v>32</v>
      </c>
      <c r="D196" s="205" t="s">
        <v>1473</v>
      </c>
      <c r="E196" s="18" t="s">
        <v>32</v>
      </c>
      <c r="F196" s="206">
        <v>70.462999999999994</v>
      </c>
      <c r="H196" s="34"/>
    </row>
    <row r="197" spans="2:8" s="1" customFormat="1" ht="16.8" customHeight="1">
      <c r="B197" s="34"/>
      <c r="C197" s="205" t="s">
        <v>32</v>
      </c>
      <c r="D197" s="205" t="s">
        <v>162</v>
      </c>
      <c r="E197" s="18" t="s">
        <v>32</v>
      </c>
      <c r="F197" s="206">
        <v>70.462999999999994</v>
      </c>
      <c r="H197" s="34"/>
    </row>
    <row r="198" spans="2:8" s="1" customFormat="1" ht="16.8" customHeight="1">
      <c r="B198" s="34"/>
      <c r="C198" s="207" t="s">
        <v>2864</v>
      </c>
      <c r="H198" s="34"/>
    </row>
    <row r="199" spans="2:8" s="1" customFormat="1" ht="20.399999999999999">
      <c r="B199" s="34"/>
      <c r="C199" s="205" t="s">
        <v>1881</v>
      </c>
      <c r="D199" s="205" t="s">
        <v>2925</v>
      </c>
      <c r="E199" s="18" t="s">
        <v>165</v>
      </c>
      <c r="F199" s="206">
        <v>70.462999999999994</v>
      </c>
      <c r="H199" s="34"/>
    </row>
    <row r="200" spans="2:8" s="1" customFormat="1" ht="16.8" customHeight="1">
      <c r="B200" s="34"/>
      <c r="C200" s="201" t="s">
        <v>1474</v>
      </c>
      <c r="D200" s="202" t="s">
        <v>1475</v>
      </c>
      <c r="E200" s="203" t="s">
        <v>32</v>
      </c>
      <c r="F200" s="204">
        <v>769.2</v>
      </c>
      <c r="H200" s="34"/>
    </row>
    <row r="201" spans="2:8" s="1" customFormat="1" ht="16.8" customHeight="1">
      <c r="B201" s="34"/>
      <c r="C201" s="205" t="s">
        <v>32</v>
      </c>
      <c r="D201" s="205" t="s">
        <v>1834</v>
      </c>
      <c r="E201" s="18" t="s">
        <v>32</v>
      </c>
      <c r="F201" s="206">
        <v>769.2</v>
      </c>
      <c r="H201" s="34"/>
    </row>
    <row r="202" spans="2:8" s="1" customFormat="1" ht="16.8" customHeight="1">
      <c r="B202" s="34"/>
      <c r="C202" s="205" t="s">
        <v>32</v>
      </c>
      <c r="D202" s="205" t="s">
        <v>162</v>
      </c>
      <c r="E202" s="18" t="s">
        <v>32</v>
      </c>
      <c r="F202" s="206">
        <v>769.2</v>
      </c>
      <c r="H202" s="34"/>
    </row>
    <row r="203" spans="2:8" s="1" customFormat="1" ht="16.8" customHeight="1">
      <c r="B203" s="34"/>
      <c r="C203" s="207" t="s">
        <v>2864</v>
      </c>
      <c r="H203" s="34"/>
    </row>
    <row r="204" spans="2:8" s="1" customFormat="1" ht="16.8" customHeight="1">
      <c r="B204" s="34"/>
      <c r="C204" s="205" t="s">
        <v>1911</v>
      </c>
      <c r="D204" s="205" t="s">
        <v>1912</v>
      </c>
      <c r="E204" s="18" t="s">
        <v>155</v>
      </c>
      <c r="F204" s="206">
        <v>769.2</v>
      </c>
      <c r="H204" s="34"/>
    </row>
    <row r="205" spans="2:8" s="1" customFormat="1" ht="16.8" customHeight="1">
      <c r="B205" s="34"/>
      <c r="C205" s="205" t="s">
        <v>1930</v>
      </c>
      <c r="D205" s="205" t="s">
        <v>2926</v>
      </c>
      <c r="E205" s="18" t="s">
        <v>155</v>
      </c>
      <c r="F205" s="206">
        <v>1538.4</v>
      </c>
      <c r="H205" s="34"/>
    </row>
    <row r="206" spans="2:8" s="1" customFormat="1" ht="16.8" customHeight="1">
      <c r="B206" s="34"/>
      <c r="C206" s="201" t="s">
        <v>1488</v>
      </c>
      <c r="D206" s="202" t="s">
        <v>1489</v>
      </c>
      <c r="E206" s="203" t="s">
        <v>32</v>
      </c>
      <c r="F206" s="204">
        <v>61</v>
      </c>
      <c r="H206" s="34"/>
    </row>
    <row r="207" spans="2:8" s="1" customFormat="1" ht="16.8" customHeight="1">
      <c r="B207" s="34"/>
      <c r="C207" s="205" t="s">
        <v>32</v>
      </c>
      <c r="D207" s="205" t="s">
        <v>2927</v>
      </c>
      <c r="E207" s="18" t="s">
        <v>32</v>
      </c>
      <c r="F207" s="206">
        <v>61</v>
      </c>
      <c r="H207" s="34"/>
    </row>
    <row r="208" spans="2:8" s="1" customFormat="1" ht="16.8" customHeight="1">
      <c r="B208" s="34"/>
      <c r="C208" s="205" t="s">
        <v>32</v>
      </c>
      <c r="D208" s="205" t="s">
        <v>162</v>
      </c>
      <c r="E208" s="18" t="s">
        <v>32</v>
      </c>
      <c r="F208" s="206">
        <v>61</v>
      </c>
      <c r="H208" s="34"/>
    </row>
    <row r="209" spans="2:8" s="1" customFormat="1" ht="16.8" customHeight="1">
      <c r="B209" s="34"/>
      <c r="C209" s="207" t="s">
        <v>2864</v>
      </c>
      <c r="H209" s="34"/>
    </row>
    <row r="210" spans="2:8" s="1" customFormat="1" ht="16.8" customHeight="1">
      <c r="B210" s="34"/>
      <c r="C210" s="205" t="s">
        <v>2178</v>
      </c>
      <c r="D210" s="205" t="s">
        <v>2928</v>
      </c>
      <c r="E210" s="18" t="s">
        <v>171</v>
      </c>
      <c r="F210" s="206">
        <v>61</v>
      </c>
      <c r="H210" s="34"/>
    </row>
    <row r="211" spans="2:8" s="1" customFormat="1" ht="16.8" customHeight="1">
      <c r="B211" s="34"/>
      <c r="C211" s="201" t="s">
        <v>1490</v>
      </c>
      <c r="D211" s="202" t="s">
        <v>1491</v>
      </c>
      <c r="E211" s="203" t="s">
        <v>32</v>
      </c>
      <c r="F211" s="204">
        <v>88</v>
      </c>
      <c r="H211" s="34"/>
    </row>
    <row r="212" spans="2:8" s="1" customFormat="1" ht="16.8" customHeight="1">
      <c r="B212" s="34"/>
      <c r="C212" s="205" t="s">
        <v>32</v>
      </c>
      <c r="D212" s="205" t="s">
        <v>2929</v>
      </c>
      <c r="E212" s="18" t="s">
        <v>32</v>
      </c>
      <c r="F212" s="206">
        <v>88</v>
      </c>
      <c r="H212" s="34"/>
    </row>
    <row r="213" spans="2:8" s="1" customFormat="1" ht="16.8" customHeight="1">
      <c r="B213" s="34"/>
      <c r="C213" s="205" t="s">
        <v>32</v>
      </c>
      <c r="D213" s="205" t="s">
        <v>162</v>
      </c>
      <c r="E213" s="18" t="s">
        <v>32</v>
      </c>
      <c r="F213" s="206">
        <v>88</v>
      </c>
      <c r="H213" s="34"/>
    </row>
    <row r="214" spans="2:8" s="1" customFormat="1" ht="16.8" customHeight="1">
      <c r="B214" s="34"/>
      <c r="C214" s="207" t="s">
        <v>2864</v>
      </c>
      <c r="H214" s="34"/>
    </row>
    <row r="215" spans="2:8" s="1" customFormat="1" ht="16.8" customHeight="1">
      <c r="B215" s="34"/>
      <c r="C215" s="205" t="s">
        <v>2189</v>
      </c>
      <c r="D215" s="205" t="s">
        <v>2930</v>
      </c>
      <c r="E215" s="18" t="s">
        <v>171</v>
      </c>
      <c r="F215" s="206">
        <v>88</v>
      </c>
      <c r="H215" s="34"/>
    </row>
    <row r="216" spans="2:8" s="1" customFormat="1" ht="16.8" customHeight="1">
      <c r="B216" s="34"/>
      <c r="C216" s="201" t="s">
        <v>1492</v>
      </c>
      <c r="D216" s="202" t="s">
        <v>1493</v>
      </c>
      <c r="E216" s="203" t="s">
        <v>32</v>
      </c>
      <c r="F216" s="204">
        <v>17</v>
      </c>
      <c r="H216" s="34"/>
    </row>
    <row r="217" spans="2:8" s="1" customFormat="1" ht="16.8" customHeight="1">
      <c r="B217" s="34"/>
      <c r="C217" s="205" t="s">
        <v>32</v>
      </c>
      <c r="D217" s="205" t="s">
        <v>2931</v>
      </c>
      <c r="E217" s="18" t="s">
        <v>32</v>
      </c>
      <c r="F217" s="206">
        <v>17</v>
      </c>
      <c r="H217" s="34"/>
    </row>
    <row r="218" spans="2:8" s="1" customFormat="1" ht="16.8" customHeight="1">
      <c r="B218" s="34"/>
      <c r="C218" s="205" t="s">
        <v>32</v>
      </c>
      <c r="D218" s="205" t="s">
        <v>162</v>
      </c>
      <c r="E218" s="18" t="s">
        <v>32</v>
      </c>
      <c r="F218" s="206">
        <v>17</v>
      </c>
      <c r="H218" s="34"/>
    </row>
    <row r="219" spans="2:8" s="1" customFormat="1" ht="16.8" customHeight="1">
      <c r="B219" s="34"/>
      <c r="C219" s="207" t="s">
        <v>2864</v>
      </c>
      <c r="H219" s="34"/>
    </row>
    <row r="220" spans="2:8" s="1" customFormat="1" ht="16.8" customHeight="1">
      <c r="B220" s="34"/>
      <c r="C220" s="205" t="s">
        <v>2204</v>
      </c>
      <c r="D220" s="205" t="s">
        <v>2932</v>
      </c>
      <c r="E220" s="18" t="s">
        <v>1024</v>
      </c>
      <c r="F220" s="206">
        <v>17</v>
      </c>
      <c r="H220" s="34"/>
    </row>
    <row r="221" spans="2:8" s="1" customFormat="1" ht="16.8" customHeight="1">
      <c r="B221" s="34"/>
      <c r="C221" s="201" t="s">
        <v>1498</v>
      </c>
      <c r="D221" s="202" t="s">
        <v>1499</v>
      </c>
      <c r="E221" s="203" t="s">
        <v>32</v>
      </c>
      <c r="F221" s="204">
        <v>22</v>
      </c>
      <c r="H221" s="34"/>
    </row>
    <row r="222" spans="2:8" s="1" customFormat="1" ht="16.8" customHeight="1">
      <c r="B222" s="34"/>
      <c r="C222" s="205" t="s">
        <v>32</v>
      </c>
      <c r="D222" s="205" t="s">
        <v>2933</v>
      </c>
      <c r="E222" s="18" t="s">
        <v>32</v>
      </c>
      <c r="F222" s="206">
        <v>22</v>
      </c>
      <c r="H222" s="34"/>
    </row>
    <row r="223" spans="2:8" s="1" customFormat="1" ht="16.8" customHeight="1">
      <c r="B223" s="34"/>
      <c r="C223" s="205" t="s">
        <v>32</v>
      </c>
      <c r="D223" s="205" t="s">
        <v>162</v>
      </c>
      <c r="E223" s="18" t="s">
        <v>32</v>
      </c>
      <c r="F223" s="206">
        <v>22</v>
      </c>
      <c r="H223" s="34"/>
    </row>
    <row r="224" spans="2:8" s="1" customFormat="1" ht="16.8" customHeight="1">
      <c r="B224" s="34"/>
      <c r="C224" s="207" t="s">
        <v>2864</v>
      </c>
      <c r="H224" s="34"/>
    </row>
    <row r="225" spans="2:8" s="1" customFormat="1" ht="16.8" customHeight="1">
      <c r="B225" s="34"/>
      <c r="C225" s="205" t="s">
        <v>2223</v>
      </c>
      <c r="D225" s="205" t="s">
        <v>2934</v>
      </c>
      <c r="E225" s="18" t="s">
        <v>1024</v>
      </c>
      <c r="F225" s="206">
        <v>22</v>
      </c>
      <c r="H225" s="34"/>
    </row>
    <row r="226" spans="2:8" s="1" customFormat="1" ht="16.8" customHeight="1">
      <c r="B226" s="34"/>
      <c r="C226" s="201" t="s">
        <v>1500</v>
      </c>
      <c r="D226" s="202" t="s">
        <v>1501</v>
      </c>
      <c r="E226" s="203" t="s">
        <v>32</v>
      </c>
      <c r="F226" s="204">
        <v>3</v>
      </c>
      <c r="H226" s="34"/>
    </row>
    <row r="227" spans="2:8" s="1" customFormat="1" ht="16.8" customHeight="1">
      <c r="B227" s="34"/>
      <c r="C227" s="205" t="s">
        <v>32</v>
      </c>
      <c r="D227" s="205" t="s">
        <v>2935</v>
      </c>
      <c r="E227" s="18" t="s">
        <v>32</v>
      </c>
      <c r="F227" s="206">
        <v>3</v>
      </c>
      <c r="H227" s="34"/>
    </row>
    <row r="228" spans="2:8" s="1" customFormat="1" ht="16.8" customHeight="1">
      <c r="B228" s="34"/>
      <c r="C228" s="205" t="s">
        <v>32</v>
      </c>
      <c r="D228" s="205" t="s">
        <v>162</v>
      </c>
      <c r="E228" s="18" t="s">
        <v>32</v>
      </c>
      <c r="F228" s="206">
        <v>3</v>
      </c>
      <c r="H228" s="34"/>
    </row>
    <row r="229" spans="2:8" s="1" customFormat="1" ht="16.8" customHeight="1">
      <c r="B229" s="34"/>
      <c r="C229" s="207" t="s">
        <v>2864</v>
      </c>
      <c r="H229" s="34"/>
    </row>
    <row r="230" spans="2:8" s="1" customFormat="1" ht="16.8" customHeight="1">
      <c r="B230" s="34"/>
      <c r="C230" s="205" t="s">
        <v>2227</v>
      </c>
      <c r="D230" s="205" t="s">
        <v>2936</v>
      </c>
      <c r="E230" s="18" t="s">
        <v>1024</v>
      </c>
      <c r="F230" s="206">
        <v>3</v>
      </c>
      <c r="H230" s="34"/>
    </row>
    <row r="231" spans="2:8" s="1" customFormat="1" ht="16.8" customHeight="1">
      <c r="B231" s="34"/>
      <c r="C231" s="201" t="s">
        <v>1504</v>
      </c>
      <c r="D231" s="202" t="s">
        <v>1505</v>
      </c>
      <c r="E231" s="203" t="s">
        <v>32</v>
      </c>
      <c r="F231" s="204">
        <v>1</v>
      </c>
      <c r="H231" s="34"/>
    </row>
    <row r="232" spans="2:8" s="1" customFormat="1" ht="16.8" customHeight="1">
      <c r="B232" s="34"/>
      <c r="C232" s="205" t="s">
        <v>32</v>
      </c>
      <c r="D232" s="205" t="s">
        <v>2937</v>
      </c>
      <c r="E232" s="18" t="s">
        <v>32</v>
      </c>
      <c r="F232" s="206">
        <v>1</v>
      </c>
      <c r="H232" s="34"/>
    </row>
    <row r="233" spans="2:8" s="1" customFormat="1" ht="16.8" customHeight="1">
      <c r="B233" s="34"/>
      <c r="C233" s="205" t="s">
        <v>32</v>
      </c>
      <c r="D233" s="205" t="s">
        <v>162</v>
      </c>
      <c r="E233" s="18" t="s">
        <v>32</v>
      </c>
      <c r="F233" s="206">
        <v>1</v>
      </c>
      <c r="H233" s="34"/>
    </row>
    <row r="234" spans="2:8" s="1" customFormat="1" ht="16.8" customHeight="1">
      <c r="B234" s="34"/>
      <c r="C234" s="207" t="s">
        <v>2864</v>
      </c>
      <c r="H234" s="34"/>
    </row>
    <row r="235" spans="2:8" s="1" customFormat="1" ht="16.8" customHeight="1">
      <c r="B235" s="34"/>
      <c r="C235" s="205" t="s">
        <v>2235</v>
      </c>
      <c r="D235" s="205" t="s">
        <v>2236</v>
      </c>
      <c r="E235" s="18" t="s">
        <v>1024</v>
      </c>
      <c r="F235" s="206">
        <v>1</v>
      </c>
      <c r="H235" s="34"/>
    </row>
    <row r="236" spans="2:8" s="1" customFormat="1" ht="16.8" customHeight="1">
      <c r="B236" s="34"/>
      <c r="C236" s="201" t="s">
        <v>1508</v>
      </c>
      <c r="D236" s="202" t="s">
        <v>1509</v>
      </c>
      <c r="E236" s="203" t="s">
        <v>32</v>
      </c>
      <c r="F236" s="204">
        <v>1</v>
      </c>
      <c r="H236" s="34"/>
    </row>
    <row r="237" spans="2:8" s="1" customFormat="1" ht="16.8" customHeight="1">
      <c r="B237" s="34"/>
      <c r="C237" s="205" t="s">
        <v>32</v>
      </c>
      <c r="D237" s="205" t="s">
        <v>2937</v>
      </c>
      <c r="E237" s="18" t="s">
        <v>32</v>
      </c>
      <c r="F237" s="206">
        <v>1</v>
      </c>
      <c r="H237" s="34"/>
    </row>
    <row r="238" spans="2:8" s="1" customFormat="1" ht="16.8" customHeight="1">
      <c r="B238" s="34"/>
      <c r="C238" s="205" t="s">
        <v>32</v>
      </c>
      <c r="D238" s="205" t="s">
        <v>162</v>
      </c>
      <c r="E238" s="18" t="s">
        <v>32</v>
      </c>
      <c r="F238" s="206">
        <v>1</v>
      </c>
      <c r="H238" s="34"/>
    </row>
    <row r="239" spans="2:8" s="1" customFormat="1" ht="16.8" customHeight="1">
      <c r="B239" s="34"/>
      <c r="C239" s="207" t="s">
        <v>2864</v>
      </c>
      <c r="H239" s="34"/>
    </row>
    <row r="240" spans="2:8" s="1" customFormat="1" ht="16.8" customHeight="1">
      <c r="B240" s="34"/>
      <c r="C240" s="205" t="s">
        <v>2243</v>
      </c>
      <c r="D240" s="205" t="s">
        <v>2938</v>
      </c>
      <c r="E240" s="18" t="s">
        <v>1024</v>
      </c>
      <c r="F240" s="206">
        <v>1</v>
      </c>
      <c r="H240" s="34"/>
    </row>
    <row r="241" spans="2:8" s="1" customFormat="1" ht="16.8" customHeight="1">
      <c r="B241" s="34"/>
      <c r="C241" s="201" t="s">
        <v>1512</v>
      </c>
      <c r="D241" s="202" t="s">
        <v>1513</v>
      </c>
      <c r="E241" s="203" t="s">
        <v>32</v>
      </c>
      <c r="F241" s="204">
        <v>7</v>
      </c>
      <c r="H241" s="34"/>
    </row>
    <row r="242" spans="2:8" s="1" customFormat="1" ht="16.8" customHeight="1">
      <c r="B242" s="34"/>
      <c r="C242" s="205" t="s">
        <v>32</v>
      </c>
      <c r="D242" s="205" t="s">
        <v>2939</v>
      </c>
      <c r="E242" s="18" t="s">
        <v>32</v>
      </c>
      <c r="F242" s="206">
        <v>7</v>
      </c>
      <c r="H242" s="34"/>
    </row>
    <row r="243" spans="2:8" s="1" customFormat="1" ht="16.8" customHeight="1">
      <c r="B243" s="34"/>
      <c r="C243" s="205" t="s">
        <v>32</v>
      </c>
      <c r="D243" s="205" t="s">
        <v>162</v>
      </c>
      <c r="E243" s="18" t="s">
        <v>32</v>
      </c>
      <c r="F243" s="206">
        <v>7</v>
      </c>
      <c r="H243" s="34"/>
    </row>
    <row r="244" spans="2:8" s="1" customFormat="1" ht="16.8" customHeight="1">
      <c r="B244" s="34"/>
      <c r="C244" s="207" t="s">
        <v>2864</v>
      </c>
      <c r="H244" s="34"/>
    </row>
    <row r="245" spans="2:8" s="1" customFormat="1" ht="16.8" customHeight="1">
      <c r="B245" s="34"/>
      <c r="C245" s="205" t="s">
        <v>2255</v>
      </c>
      <c r="D245" s="205" t="s">
        <v>2940</v>
      </c>
      <c r="E245" s="18" t="s">
        <v>1024</v>
      </c>
      <c r="F245" s="206">
        <v>7</v>
      </c>
      <c r="H245" s="34"/>
    </row>
    <row r="246" spans="2:8" s="1" customFormat="1" ht="16.8" customHeight="1">
      <c r="B246" s="34"/>
      <c r="C246" s="201" t="s">
        <v>1518</v>
      </c>
      <c r="D246" s="202" t="s">
        <v>1519</v>
      </c>
      <c r="E246" s="203" t="s">
        <v>32</v>
      </c>
      <c r="F246" s="204">
        <v>25</v>
      </c>
      <c r="H246" s="34"/>
    </row>
    <row r="247" spans="2:8" s="1" customFormat="1" ht="16.8" customHeight="1">
      <c r="B247" s="34"/>
      <c r="C247" s="205" t="s">
        <v>32</v>
      </c>
      <c r="D247" s="205" t="s">
        <v>2941</v>
      </c>
      <c r="E247" s="18" t="s">
        <v>32</v>
      </c>
      <c r="F247" s="206">
        <v>25</v>
      </c>
      <c r="H247" s="34"/>
    </row>
    <row r="248" spans="2:8" s="1" customFormat="1" ht="16.8" customHeight="1">
      <c r="B248" s="34"/>
      <c r="C248" s="205" t="s">
        <v>32</v>
      </c>
      <c r="D248" s="205" t="s">
        <v>162</v>
      </c>
      <c r="E248" s="18" t="s">
        <v>32</v>
      </c>
      <c r="F248" s="206">
        <v>25</v>
      </c>
      <c r="H248" s="34"/>
    </row>
    <row r="249" spans="2:8" s="1" customFormat="1" ht="16.8" customHeight="1">
      <c r="B249" s="34"/>
      <c r="C249" s="207" t="s">
        <v>2864</v>
      </c>
      <c r="H249" s="34"/>
    </row>
    <row r="250" spans="2:8" s="1" customFormat="1" ht="16.8" customHeight="1">
      <c r="B250" s="34"/>
      <c r="C250" s="205" t="s">
        <v>2270</v>
      </c>
      <c r="D250" s="205" t="s">
        <v>2942</v>
      </c>
      <c r="E250" s="18" t="s">
        <v>1024</v>
      </c>
      <c r="F250" s="206">
        <v>25</v>
      </c>
      <c r="H250" s="34"/>
    </row>
    <row r="251" spans="2:8" s="1" customFormat="1" ht="16.8" customHeight="1">
      <c r="B251" s="34"/>
      <c r="C251" s="201" t="s">
        <v>1526</v>
      </c>
      <c r="D251" s="202" t="s">
        <v>1527</v>
      </c>
      <c r="E251" s="203" t="s">
        <v>32</v>
      </c>
      <c r="F251" s="204">
        <v>7</v>
      </c>
      <c r="H251" s="34"/>
    </row>
    <row r="252" spans="2:8" s="1" customFormat="1" ht="16.8" customHeight="1">
      <c r="B252" s="34"/>
      <c r="C252" s="205" t="s">
        <v>32</v>
      </c>
      <c r="D252" s="205" t="s">
        <v>2939</v>
      </c>
      <c r="E252" s="18" t="s">
        <v>32</v>
      </c>
      <c r="F252" s="206">
        <v>7</v>
      </c>
      <c r="H252" s="34"/>
    </row>
    <row r="253" spans="2:8" s="1" customFormat="1" ht="16.8" customHeight="1">
      <c r="B253" s="34"/>
      <c r="C253" s="205" t="s">
        <v>32</v>
      </c>
      <c r="D253" s="205" t="s">
        <v>162</v>
      </c>
      <c r="E253" s="18" t="s">
        <v>32</v>
      </c>
      <c r="F253" s="206">
        <v>7</v>
      </c>
      <c r="H253" s="34"/>
    </row>
    <row r="254" spans="2:8" s="1" customFormat="1" ht="16.8" customHeight="1">
      <c r="B254" s="34"/>
      <c r="C254" s="207" t="s">
        <v>2864</v>
      </c>
      <c r="H254" s="34"/>
    </row>
    <row r="255" spans="2:8" s="1" customFormat="1" ht="16.8" customHeight="1">
      <c r="B255" s="34"/>
      <c r="C255" s="205" t="s">
        <v>2286</v>
      </c>
      <c r="D255" s="205" t="s">
        <v>2943</v>
      </c>
      <c r="E255" s="18" t="s">
        <v>171</v>
      </c>
      <c r="F255" s="206">
        <v>7</v>
      </c>
      <c r="H255" s="34"/>
    </row>
    <row r="256" spans="2:8" s="1" customFormat="1" ht="16.8" customHeight="1">
      <c r="B256" s="34"/>
      <c r="C256" s="201" t="s">
        <v>1528</v>
      </c>
      <c r="D256" s="202" t="s">
        <v>1529</v>
      </c>
      <c r="E256" s="203" t="s">
        <v>32</v>
      </c>
      <c r="F256" s="204">
        <v>36</v>
      </c>
      <c r="H256" s="34"/>
    </row>
    <row r="257" spans="2:8" s="1" customFormat="1" ht="16.8" customHeight="1">
      <c r="B257" s="34"/>
      <c r="C257" s="205" t="s">
        <v>32</v>
      </c>
      <c r="D257" s="205" t="s">
        <v>2944</v>
      </c>
      <c r="E257" s="18" t="s">
        <v>32</v>
      </c>
      <c r="F257" s="206">
        <v>36</v>
      </c>
      <c r="H257" s="34"/>
    </row>
    <row r="258" spans="2:8" s="1" customFormat="1" ht="16.8" customHeight="1">
      <c r="B258" s="34"/>
      <c r="C258" s="205" t="s">
        <v>32</v>
      </c>
      <c r="D258" s="205" t="s">
        <v>162</v>
      </c>
      <c r="E258" s="18" t="s">
        <v>32</v>
      </c>
      <c r="F258" s="206">
        <v>36</v>
      </c>
      <c r="H258" s="34"/>
    </row>
    <row r="259" spans="2:8" s="1" customFormat="1" ht="16.8" customHeight="1">
      <c r="B259" s="34"/>
      <c r="C259" s="207" t="s">
        <v>2864</v>
      </c>
      <c r="H259" s="34"/>
    </row>
    <row r="260" spans="2:8" s="1" customFormat="1" ht="16.8" customHeight="1">
      <c r="B260" s="34"/>
      <c r="C260" s="205" t="s">
        <v>2290</v>
      </c>
      <c r="D260" s="205" t="s">
        <v>2945</v>
      </c>
      <c r="E260" s="18" t="s">
        <v>171</v>
      </c>
      <c r="F260" s="206">
        <v>36</v>
      </c>
      <c r="H260" s="34"/>
    </row>
    <row r="261" spans="2:8" s="1" customFormat="1" ht="16.8" customHeight="1">
      <c r="B261" s="34"/>
      <c r="C261" s="201" t="s">
        <v>1532</v>
      </c>
      <c r="D261" s="202" t="s">
        <v>1533</v>
      </c>
      <c r="E261" s="203" t="s">
        <v>32</v>
      </c>
      <c r="F261" s="204">
        <v>25</v>
      </c>
      <c r="H261" s="34"/>
    </row>
    <row r="262" spans="2:8" s="1" customFormat="1" ht="16.8" customHeight="1">
      <c r="B262" s="34"/>
      <c r="C262" s="205" t="s">
        <v>32</v>
      </c>
      <c r="D262" s="205" t="s">
        <v>2941</v>
      </c>
      <c r="E262" s="18" t="s">
        <v>32</v>
      </c>
      <c r="F262" s="206">
        <v>25</v>
      </c>
      <c r="H262" s="34"/>
    </row>
    <row r="263" spans="2:8" s="1" customFormat="1" ht="16.8" customHeight="1">
      <c r="B263" s="34"/>
      <c r="C263" s="205" t="s">
        <v>32</v>
      </c>
      <c r="D263" s="205" t="s">
        <v>162</v>
      </c>
      <c r="E263" s="18" t="s">
        <v>32</v>
      </c>
      <c r="F263" s="206">
        <v>25</v>
      </c>
      <c r="H263" s="34"/>
    </row>
    <row r="264" spans="2:8" s="1" customFormat="1" ht="16.8" customHeight="1">
      <c r="B264" s="34"/>
      <c r="C264" s="207" t="s">
        <v>2864</v>
      </c>
      <c r="H264" s="34"/>
    </row>
    <row r="265" spans="2:8" s="1" customFormat="1" ht="16.8" customHeight="1">
      <c r="B265" s="34"/>
      <c r="C265" s="205" t="s">
        <v>2299</v>
      </c>
      <c r="D265" s="205" t="s">
        <v>2946</v>
      </c>
      <c r="E265" s="18" t="s">
        <v>171</v>
      </c>
      <c r="F265" s="206">
        <v>25</v>
      </c>
      <c r="H265" s="34"/>
    </row>
    <row r="266" spans="2:8" s="1" customFormat="1" ht="16.8" customHeight="1">
      <c r="B266" s="34"/>
      <c r="C266" s="201" t="s">
        <v>1494</v>
      </c>
      <c r="D266" s="202" t="s">
        <v>1495</v>
      </c>
      <c r="E266" s="203" t="s">
        <v>32</v>
      </c>
      <c r="F266" s="204">
        <v>17</v>
      </c>
      <c r="H266" s="34"/>
    </row>
    <row r="267" spans="2:8" s="1" customFormat="1" ht="16.8" customHeight="1">
      <c r="B267" s="34"/>
      <c r="C267" s="205" t="s">
        <v>32</v>
      </c>
      <c r="D267" s="205" t="s">
        <v>2931</v>
      </c>
      <c r="E267" s="18" t="s">
        <v>32</v>
      </c>
      <c r="F267" s="206">
        <v>17</v>
      </c>
      <c r="H267" s="34"/>
    </row>
    <row r="268" spans="2:8" s="1" customFormat="1" ht="16.8" customHeight="1">
      <c r="B268" s="34"/>
      <c r="C268" s="205" t="s">
        <v>32</v>
      </c>
      <c r="D268" s="205" t="s">
        <v>162</v>
      </c>
      <c r="E268" s="18" t="s">
        <v>32</v>
      </c>
      <c r="F268" s="206">
        <v>17</v>
      </c>
      <c r="H268" s="34"/>
    </row>
    <row r="269" spans="2:8" s="1" customFormat="1" ht="16.8" customHeight="1">
      <c r="B269" s="34"/>
      <c r="C269" s="207" t="s">
        <v>2864</v>
      </c>
      <c r="H269" s="34"/>
    </row>
    <row r="270" spans="2:8" s="1" customFormat="1" ht="16.8" customHeight="1">
      <c r="B270" s="34"/>
      <c r="C270" s="205" t="s">
        <v>2208</v>
      </c>
      <c r="D270" s="205" t="s">
        <v>2947</v>
      </c>
      <c r="E270" s="18" t="s">
        <v>171</v>
      </c>
      <c r="F270" s="206">
        <v>17</v>
      </c>
      <c r="H270" s="34"/>
    </row>
    <row r="271" spans="2:8" s="1" customFormat="1" ht="16.8" customHeight="1">
      <c r="B271" s="34"/>
      <c r="C271" s="205" t="s">
        <v>2212</v>
      </c>
      <c r="D271" s="205" t="s">
        <v>2948</v>
      </c>
      <c r="E271" s="18" t="s">
        <v>171</v>
      </c>
      <c r="F271" s="206">
        <v>17</v>
      </c>
      <c r="H271" s="34"/>
    </row>
    <row r="272" spans="2:8" s="1" customFormat="1" ht="16.8" customHeight="1">
      <c r="B272" s="34"/>
      <c r="C272" s="201" t="s">
        <v>1496</v>
      </c>
      <c r="D272" s="202" t="s">
        <v>1497</v>
      </c>
      <c r="E272" s="203" t="s">
        <v>32</v>
      </c>
      <c r="F272" s="204">
        <v>10</v>
      </c>
      <c r="H272" s="34"/>
    </row>
    <row r="273" spans="2:8" s="1" customFormat="1" ht="16.8" customHeight="1">
      <c r="B273" s="34"/>
      <c r="C273" s="205" t="s">
        <v>32</v>
      </c>
      <c r="D273" s="205" t="s">
        <v>2949</v>
      </c>
      <c r="E273" s="18" t="s">
        <v>32</v>
      </c>
      <c r="F273" s="206">
        <v>10</v>
      </c>
      <c r="H273" s="34"/>
    </row>
    <row r="274" spans="2:8" s="1" customFormat="1" ht="16.8" customHeight="1">
      <c r="B274" s="34"/>
      <c r="C274" s="205" t="s">
        <v>32</v>
      </c>
      <c r="D274" s="205" t="s">
        <v>162</v>
      </c>
      <c r="E274" s="18" t="s">
        <v>32</v>
      </c>
      <c r="F274" s="206">
        <v>10</v>
      </c>
      <c r="H274" s="34"/>
    </row>
    <row r="275" spans="2:8" s="1" customFormat="1" ht="16.8" customHeight="1">
      <c r="B275" s="34"/>
      <c r="C275" s="207" t="s">
        <v>2864</v>
      </c>
      <c r="H275" s="34"/>
    </row>
    <row r="276" spans="2:8" s="1" customFormat="1" ht="16.8" customHeight="1">
      <c r="B276" s="34"/>
      <c r="C276" s="205" t="s">
        <v>2219</v>
      </c>
      <c r="D276" s="205" t="s">
        <v>2950</v>
      </c>
      <c r="E276" s="18" t="s">
        <v>171</v>
      </c>
      <c r="F276" s="206">
        <v>10</v>
      </c>
      <c r="H276" s="34"/>
    </row>
    <row r="277" spans="2:8" s="1" customFormat="1" ht="16.8" customHeight="1">
      <c r="B277" s="34"/>
      <c r="C277" s="201" t="s">
        <v>1502</v>
      </c>
      <c r="D277" s="202" t="s">
        <v>1503</v>
      </c>
      <c r="E277" s="203" t="s">
        <v>32</v>
      </c>
      <c r="F277" s="204">
        <v>25</v>
      </c>
      <c r="H277" s="34"/>
    </row>
    <row r="278" spans="2:8" s="1" customFormat="1" ht="16.8" customHeight="1">
      <c r="B278" s="34"/>
      <c r="C278" s="205" t="s">
        <v>32</v>
      </c>
      <c r="D278" s="205" t="s">
        <v>2941</v>
      </c>
      <c r="E278" s="18" t="s">
        <v>32</v>
      </c>
      <c r="F278" s="206">
        <v>25</v>
      </c>
      <c r="H278" s="34"/>
    </row>
    <row r="279" spans="2:8" s="1" customFormat="1" ht="16.8" customHeight="1">
      <c r="B279" s="34"/>
      <c r="C279" s="205" t="s">
        <v>32</v>
      </c>
      <c r="D279" s="205" t="s">
        <v>162</v>
      </c>
      <c r="E279" s="18" t="s">
        <v>32</v>
      </c>
      <c r="F279" s="206">
        <v>25</v>
      </c>
      <c r="H279" s="34"/>
    </row>
    <row r="280" spans="2:8" s="1" customFormat="1" ht="16.8" customHeight="1">
      <c r="B280" s="34"/>
      <c r="C280" s="207" t="s">
        <v>2864</v>
      </c>
      <c r="H280" s="34"/>
    </row>
    <row r="281" spans="2:8" s="1" customFormat="1" ht="16.8" customHeight="1">
      <c r="B281" s="34"/>
      <c r="C281" s="205" t="s">
        <v>2231</v>
      </c>
      <c r="D281" s="205" t="s">
        <v>2951</v>
      </c>
      <c r="E281" s="18" t="s">
        <v>1024</v>
      </c>
      <c r="F281" s="206">
        <v>25</v>
      </c>
      <c r="H281" s="34"/>
    </row>
    <row r="282" spans="2:8" s="1" customFormat="1" ht="16.8" customHeight="1">
      <c r="B282" s="34"/>
      <c r="C282" s="201" t="s">
        <v>1506</v>
      </c>
      <c r="D282" s="202" t="s">
        <v>1507</v>
      </c>
      <c r="E282" s="203" t="s">
        <v>32</v>
      </c>
      <c r="F282" s="204">
        <v>1</v>
      </c>
      <c r="H282" s="34"/>
    </row>
    <row r="283" spans="2:8" s="1" customFormat="1" ht="16.8" customHeight="1">
      <c r="B283" s="34"/>
      <c r="C283" s="205" t="s">
        <v>32</v>
      </c>
      <c r="D283" s="205" t="s">
        <v>2937</v>
      </c>
      <c r="E283" s="18" t="s">
        <v>32</v>
      </c>
      <c r="F283" s="206">
        <v>1</v>
      </c>
      <c r="H283" s="34"/>
    </row>
    <row r="284" spans="2:8" s="1" customFormat="1" ht="16.8" customHeight="1">
      <c r="B284" s="34"/>
      <c r="C284" s="205" t="s">
        <v>32</v>
      </c>
      <c r="D284" s="205" t="s">
        <v>162</v>
      </c>
      <c r="E284" s="18" t="s">
        <v>32</v>
      </c>
      <c r="F284" s="206">
        <v>1</v>
      </c>
      <c r="H284" s="34"/>
    </row>
    <row r="285" spans="2:8" s="1" customFormat="1" ht="16.8" customHeight="1">
      <c r="B285" s="34"/>
      <c r="C285" s="207" t="s">
        <v>2864</v>
      </c>
      <c r="H285" s="34"/>
    </row>
    <row r="286" spans="2:8" s="1" customFormat="1" ht="16.8" customHeight="1">
      <c r="B286" s="34"/>
      <c r="C286" s="205" t="s">
        <v>2239</v>
      </c>
      <c r="D286" s="205" t="s">
        <v>2952</v>
      </c>
      <c r="E286" s="18" t="s">
        <v>171</v>
      </c>
      <c r="F286" s="206">
        <v>1</v>
      </c>
      <c r="H286" s="34"/>
    </row>
    <row r="287" spans="2:8" s="1" customFormat="1" ht="16.8" customHeight="1">
      <c r="B287" s="34"/>
      <c r="C287" s="201" t="s">
        <v>1510</v>
      </c>
      <c r="D287" s="202" t="s">
        <v>1511</v>
      </c>
      <c r="E287" s="203" t="s">
        <v>32</v>
      </c>
      <c r="F287" s="204">
        <v>1</v>
      </c>
      <c r="H287" s="34"/>
    </row>
    <row r="288" spans="2:8" s="1" customFormat="1" ht="16.8" customHeight="1">
      <c r="B288" s="34"/>
      <c r="C288" s="205" t="s">
        <v>32</v>
      </c>
      <c r="D288" s="205" t="s">
        <v>2937</v>
      </c>
      <c r="E288" s="18" t="s">
        <v>32</v>
      </c>
      <c r="F288" s="206">
        <v>1</v>
      </c>
      <c r="H288" s="34"/>
    </row>
    <row r="289" spans="2:8" s="1" customFormat="1" ht="16.8" customHeight="1">
      <c r="B289" s="34"/>
      <c r="C289" s="205" t="s">
        <v>32</v>
      </c>
      <c r="D289" s="205" t="s">
        <v>162</v>
      </c>
      <c r="E289" s="18" t="s">
        <v>32</v>
      </c>
      <c r="F289" s="206">
        <v>1</v>
      </c>
      <c r="H289" s="34"/>
    </row>
    <row r="290" spans="2:8" s="1" customFormat="1" ht="16.8" customHeight="1">
      <c r="B290" s="34"/>
      <c r="C290" s="207" t="s">
        <v>2864</v>
      </c>
      <c r="H290" s="34"/>
    </row>
    <row r="291" spans="2:8" s="1" customFormat="1" ht="16.8" customHeight="1">
      <c r="B291" s="34"/>
      <c r="C291" s="205" t="s">
        <v>2247</v>
      </c>
      <c r="D291" s="205" t="s">
        <v>2953</v>
      </c>
      <c r="E291" s="18" t="s">
        <v>1024</v>
      </c>
      <c r="F291" s="206">
        <v>1</v>
      </c>
      <c r="H291" s="34"/>
    </row>
    <row r="292" spans="2:8" s="1" customFormat="1" ht="16.8" customHeight="1">
      <c r="B292" s="34"/>
      <c r="C292" s="205" t="s">
        <v>2251</v>
      </c>
      <c r="D292" s="205" t="s">
        <v>2954</v>
      </c>
      <c r="E292" s="18" t="s">
        <v>1024</v>
      </c>
      <c r="F292" s="206">
        <v>1</v>
      </c>
      <c r="H292" s="34"/>
    </row>
    <row r="293" spans="2:8" s="1" customFormat="1" ht="16.8" customHeight="1">
      <c r="B293" s="34"/>
      <c r="C293" s="201" t="s">
        <v>1514</v>
      </c>
      <c r="D293" s="202" t="s">
        <v>1515</v>
      </c>
      <c r="E293" s="203" t="s">
        <v>32</v>
      </c>
      <c r="F293" s="204">
        <v>7</v>
      </c>
      <c r="H293" s="34"/>
    </row>
    <row r="294" spans="2:8" s="1" customFormat="1" ht="16.8" customHeight="1">
      <c r="B294" s="34"/>
      <c r="C294" s="205" t="s">
        <v>32</v>
      </c>
      <c r="D294" s="205" t="s">
        <v>2939</v>
      </c>
      <c r="E294" s="18" t="s">
        <v>32</v>
      </c>
      <c r="F294" s="206">
        <v>7</v>
      </c>
      <c r="H294" s="34"/>
    </row>
    <row r="295" spans="2:8" s="1" customFormat="1" ht="16.8" customHeight="1">
      <c r="B295" s="34"/>
      <c r="C295" s="205" t="s">
        <v>32</v>
      </c>
      <c r="D295" s="205" t="s">
        <v>162</v>
      </c>
      <c r="E295" s="18" t="s">
        <v>32</v>
      </c>
      <c r="F295" s="206">
        <v>7</v>
      </c>
      <c r="H295" s="34"/>
    </row>
    <row r="296" spans="2:8" s="1" customFormat="1" ht="16.8" customHeight="1">
      <c r="B296" s="34"/>
      <c r="C296" s="207" t="s">
        <v>2864</v>
      </c>
      <c r="H296" s="34"/>
    </row>
    <row r="297" spans="2:8" s="1" customFormat="1" ht="16.8" customHeight="1">
      <c r="B297" s="34"/>
      <c r="C297" s="205" t="s">
        <v>2259</v>
      </c>
      <c r="D297" s="205" t="s">
        <v>2955</v>
      </c>
      <c r="E297" s="18" t="s">
        <v>1024</v>
      </c>
      <c r="F297" s="206">
        <v>7</v>
      </c>
      <c r="H297" s="34"/>
    </row>
    <row r="298" spans="2:8" s="1" customFormat="1" ht="16.8" customHeight="1">
      <c r="B298" s="34"/>
      <c r="C298" s="201" t="s">
        <v>1516</v>
      </c>
      <c r="D298" s="202" t="s">
        <v>1517</v>
      </c>
      <c r="E298" s="203" t="s">
        <v>32</v>
      </c>
      <c r="F298" s="204">
        <v>52</v>
      </c>
      <c r="H298" s="34"/>
    </row>
    <row r="299" spans="2:8" s="1" customFormat="1" ht="16.8" customHeight="1">
      <c r="B299" s="34"/>
      <c r="C299" s="205" t="s">
        <v>32</v>
      </c>
      <c r="D299" s="205" t="s">
        <v>2956</v>
      </c>
      <c r="E299" s="18" t="s">
        <v>32</v>
      </c>
      <c r="F299" s="206">
        <v>52</v>
      </c>
      <c r="H299" s="34"/>
    </row>
    <row r="300" spans="2:8" s="1" customFormat="1" ht="16.8" customHeight="1">
      <c r="B300" s="34"/>
      <c r="C300" s="205" t="s">
        <v>32</v>
      </c>
      <c r="D300" s="205" t="s">
        <v>162</v>
      </c>
      <c r="E300" s="18" t="s">
        <v>32</v>
      </c>
      <c r="F300" s="206">
        <v>52</v>
      </c>
      <c r="H300" s="34"/>
    </row>
    <row r="301" spans="2:8" s="1" customFormat="1" ht="16.8" customHeight="1">
      <c r="B301" s="34"/>
      <c r="C301" s="207" t="s">
        <v>2864</v>
      </c>
      <c r="H301" s="34"/>
    </row>
    <row r="302" spans="2:8" s="1" customFormat="1" ht="16.8" customHeight="1">
      <c r="B302" s="34"/>
      <c r="C302" s="205" t="s">
        <v>2263</v>
      </c>
      <c r="D302" s="205" t="s">
        <v>2957</v>
      </c>
      <c r="E302" s="18" t="s">
        <v>1024</v>
      </c>
      <c r="F302" s="206">
        <v>52</v>
      </c>
      <c r="H302" s="34"/>
    </row>
    <row r="303" spans="2:8" s="1" customFormat="1" ht="16.8" customHeight="1">
      <c r="B303" s="34"/>
      <c r="C303" s="201" t="s">
        <v>1520</v>
      </c>
      <c r="D303" s="202" t="s">
        <v>1521</v>
      </c>
      <c r="E303" s="203" t="s">
        <v>32</v>
      </c>
      <c r="F303" s="204">
        <v>7</v>
      </c>
      <c r="H303" s="34"/>
    </row>
    <row r="304" spans="2:8" s="1" customFormat="1" ht="16.8" customHeight="1">
      <c r="B304" s="34"/>
      <c r="C304" s="205" t="s">
        <v>32</v>
      </c>
      <c r="D304" s="205" t="s">
        <v>2939</v>
      </c>
      <c r="E304" s="18" t="s">
        <v>32</v>
      </c>
      <c r="F304" s="206">
        <v>7</v>
      </c>
      <c r="H304" s="34"/>
    </row>
    <row r="305" spans="2:8" s="1" customFormat="1" ht="16.8" customHeight="1">
      <c r="B305" s="34"/>
      <c r="C305" s="205" t="s">
        <v>32</v>
      </c>
      <c r="D305" s="205" t="s">
        <v>162</v>
      </c>
      <c r="E305" s="18" t="s">
        <v>32</v>
      </c>
      <c r="F305" s="206">
        <v>7</v>
      </c>
      <c r="H305" s="34"/>
    </row>
    <row r="306" spans="2:8" s="1" customFormat="1" ht="16.8" customHeight="1">
      <c r="B306" s="34"/>
      <c r="C306" s="207" t="s">
        <v>2864</v>
      </c>
      <c r="H306" s="34"/>
    </row>
    <row r="307" spans="2:8" s="1" customFormat="1" ht="16.8" customHeight="1">
      <c r="B307" s="34"/>
      <c r="C307" s="205" t="s">
        <v>2274</v>
      </c>
      <c r="D307" s="205" t="s">
        <v>2958</v>
      </c>
      <c r="E307" s="18" t="s">
        <v>171</v>
      </c>
      <c r="F307" s="206">
        <v>7</v>
      </c>
      <c r="H307" s="34"/>
    </row>
    <row r="308" spans="2:8" s="1" customFormat="1" ht="16.8" customHeight="1">
      <c r="B308" s="34"/>
      <c r="C308" s="201" t="s">
        <v>1522</v>
      </c>
      <c r="D308" s="202" t="s">
        <v>1523</v>
      </c>
      <c r="E308" s="203" t="s">
        <v>32</v>
      </c>
      <c r="F308" s="204">
        <v>25</v>
      </c>
      <c r="H308" s="34"/>
    </row>
    <row r="309" spans="2:8" s="1" customFormat="1" ht="16.8" customHeight="1">
      <c r="B309" s="34"/>
      <c r="C309" s="205" t="s">
        <v>32</v>
      </c>
      <c r="D309" s="205" t="s">
        <v>2941</v>
      </c>
      <c r="E309" s="18" t="s">
        <v>32</v>
      </c>
      <c r="F309" s="206">
        <v>25</v>
      </c>
      <c r="H309" s="34"/>
    </row>
    <row r="310" spans="2:8" s="1" customFormat="1" ht="16.8" customHeight="1">
      <c r="B310" s="34"/>
      <c r="C310" s="205" t="s">
        <v>32</v>
      </c>
      <c r="D310" s="205" t="s">
        <v>162</v>
      </c>
      <c r="E310" s="18" t="s">
        <v>32</v>
      </c>
      <c r="F310" s="206">
        <v>25</v>
      </c>
      <c r="H310" s="34"/>
    </row>
    <row r="311" spans="2:8" s="1" customFormat="1" ht="16.8" customHeight="1">
      <c r="B311" s="34"/>
      <c r="C311" s="207" t="s">
        <v>2864</v>
      </c>
      <c r="H311" s="34"/>
    </row>
    <row r="312" spans="2:8" s="1" customFormat="1" ht="16.8" customHeight="1">
      <c r="B312" s="34"/>
      <c r="C312" s="205" t="s">
        <v>2278</v>
      </c>
      <c r="D312" s="205" t="s">
        <v>2959</v>
      </c>
      <c r="E312" s="18" t="s">
        <v>171</v>
      </c>
      <c r="F312" s="206">
        <v>25</v>
      </c>
      <c r="H312" s="34"/>
    </row>
    <row r="313" spans="2:8" s="1" customFormat="1" ht="16.8" customHeight="1">
      <c r="B313" s="34"/>
      <c r="C313" s="201" t="s">
        <v>1524</v>
      </c>
      <c r="D313" s="202" t="s">
        <v>1525</v>
      </c>
      <c r="E313" s="203" t="s">
        <v>32</v>
      </c>
      <c r="F313" s="204">
        <v>1</v>
      </c>
      <c r="H313" s="34"/>
    </row>
    <row r="314" spans="2:8" s="1" customFormat="1" ht="16.8" customHeight="1">
      <c r="B314" s="34"/>
      <c r="C314" s="205" t="s">
        <v>32</v>
      </c>
      <c r="D314" s="205" t="s">
        <v>2937</v>
      </c>
      <c r="E314" s="18" t="s">
        <v>32</v>
      </c>
      <c r="F314" s="206">
        <v>1</v>
      </c>
      <c r="H314" s="34"/>
    </row>
    <row r="315" spans="2:8" s="1" customFormat="1" ht="16.8" customHeight="1">
      <c r="B315" s="34"/>
      <c r="C315" s="205" t="s">
        <v>32</v>
      </c>
      <c r="D315" s="205" t="s">
        <v>162</v>
      </c>
      <c r="E315" s="18" t="s">
        <v>32</v>
      </c>
      <c r="F315" s="206">
        <v>1</v>
      </c>
      <c r="H315" s="34"/>
    </row>
    <row r="316" spans="2:8" s="1" customFormat="1" ht="16.8" customHeight="1">
      <c r="B316" s="34"/>
      <c r="C316" s="207" t="s">
        <v>2864</v>
      </c>
      <c r="H316" s="34"/>
    </row>
    <row r="317" spans="2:8" s="1" customFormat="1" ht="16.8" customHeight="1">
      <c r="B317" s="34"/>
      <c r="C317" s="205" t="s">
        <v>2282</v>
      </c>
      <c r="D317" s="205" t="s">
        <v>2960</v>
      </c>
      <c r="E317" s="18" t="s">
        <v>171</v>
      </c>
      <c r="F317" s="206">
        <v>1</v>
      </c>
      <c r="H317" s="34"/>
    </row>
    <row r="318" spans="2:8" s="1" customFormat="1" ht="16.8" customHeight="1">
      <c r="B318" s="34"/>
      <c r="C318" s="201" t="s">
        <v>1530</v>
      </c>
      <c r="D318" s="202" t="s">
        <v>1531</v>
      </c>
      <c r="E318" s="203" t="s">
        <v>32</v>
      </c>
      <c r="F318" s="204">
        <v>36</v>
      </c>
      <c r="H318" s="34"/>
    </row>
    <row r="319" spans="2:8" s="1" customFormat="1" ht="16.8" customHeight="1">
      <c r="B319" s="34"/>
      <c r="C319" s="205" t="s">
        <v>32</v>
      </c>
      <c r="D319" s="205" t="s">
        <v>2944</v>
      </c>
      <c r="E319" s="18" t="s">
        <v>32</v>
      </c>
      <c r="F319" s="206">
        <v>36</v>
      </c>
      <c r="H319" s="34"/>
    </row>
    <row r="320" spans="2:8" s="1" customFormat="1" ht="16.8" customHeight="1">
      <c r="B320" s="34"/>
      <c r="C320" s="205" t="s">
        <v>32</v>
      </c>
      <c r="D320" s="205" t="s">
        <v>162</v>
      </c>
      <c r="E320" s="18" t="s">
        <v>32</v>
      </c>
      <c r="F320" s="206">
        <v>36</v>
      </c>
      <c r="H320" s="34"/>
    </row>
    <row r="321" spans="2:8" s="1" customFormat="1" ht="16.8" customHeight="1">
      <c r="B321" s="34"/>
      <c r="C321" s="207" t="s">
        <v>2864</v>
      </c>
      <c r="H321" s="34"/>
    </row>
    <row r="322" spans="2:8" s="1" customFormat="1" ht="16.8" customHeight="1">
      <c r="B322" s="34"/>
      <c r="C322" s="205" t="s">
        <v>2295</v>
      </c>
      <c r="D322" s="205" t="s">
        <v>2961</v>
      </c>
      <c r="E322" s="18" t="s">
        <v>171</v>
      </c>
      <c r="F322" s="206">
        <v>36</v>
      </c>
      <c r="H322" s="34"/>
    </row>
    <row r="323" spans="2:8" s="1" customFormat="1" ht="16.8" customHeight="1">
      <c r="B323" s="34"/>
      <c r="C323" s="201" t="s">
        <v>1534</v>
      </c>
      <c r="D323" s="202" t="s">
        <v>1535</v>
      </c>
      <c r="E323" s="203" t="s">
        <v>32</v>
      </c>
      <c r="F323" s="204">
        <v>25</v>
      </c>
      <c r="H323" s="34"/>
    </row>
    <row r="324" spans="2:8" s="1" customFormat="1" ht="16.8" customHeight="1">
      <c r="B324" s="34"/>
      <c r="C324" s="205" t="s">
        <v>32</v>
      </c>
      <c r="D324" s="205" t="s">
        <v>2941</v>
      </c>
      <c r="E324" s="18" t="s">
        <v>32</v>
      </c>
      <c r="F324" s="206">
        <v>25</v>
      </c>
      <c r="H324" s="34"/>
    </row>
    <row r="325" spans="2:8" s="1" customFormat="1" ht="16.8" customHeight="1">
      <c r="B325" s="34"/>
      <c r="C325" s="205" t="s">
        <v>32</v>
      </c>
      <c r="D325" s="205" t="s">
        <v>162</v>
      </c>
      <c r="E325" s="18" t="s">
        <v>32</v>
      </c>
      <c r="F325" s="206">
        <v>25</v>
      </c>
      <c r="H325" s="34"/>
    </row>
    <row r="326" spans="2:8" s="1" customFormat="1" ht="16.8" customHeight="1">
      <c r="B326" s="34"/>
      <c r="C326" s="207" t="s">
        <v>2864</v>
      </c>
      <c r="H326" s="34"/>
    </row>
    <row r="327" spans="2:8" s="1" customFormat="1" ht="16.8" customHeight="1">
      <c r="B327" s="34"/>
      <c r="C327" s="205" t="s">
        <v>2303</v>
      </c>
      <c r="D327" s="205" t="s">
        <v>2962</v>
      </c>
      <c r="E327" s="18" t="s">
        <v>171</v>
      </c>
      <c r="F327" s="206">
        <v>25</v>
      </c>
      <c r="H327" s="34"/>
    </row>
    <row r="328" spans="2:8" s="1" customFormat="1" ht="16.8" customHeight="1">
      <c r="B328" s="34"/>
      <c r="C328" s="201" t="s">
        <v>1536</v>
      </c>
      <c r="D328" s="202" t="s">
        <v>1537</v>
      </c>
      <c r="E328" s="203" t="s">
        <v>32</v>
      </c>
      <c r="F328" s="204">
        <v>1</v>
      </c>
      <c r="H328" s="34"/>
    </row>
    <row r="329" spans="2:8" s="1" customFormat="1" ht="16.8" customHeight="1">
      <c r="B329" s="34"/>
      <c r="C329" s="205" t="s">
        <v>32</v>
      </c>
      <c r="D329" s="205" t="s">
        <v>2937</v>
      </c>
      <c r="E329" s="18" t="s">
        <v>32</v>
      </c>
      <c r="F329" s="206">
        <v>1</v>
      </c>
      <c r="H329" s="34"/>
    </row>
    <row r="330" spans="2:8" s="1" customFormat="1" ht="16.8" customHeight="1">
      <c r="B330" s="34"/>
      <c r="C330" s="205" t="s">
        <v>32</v>
      </c>
      <c r="D330" s="205" t="s">
        <v>162</v>
      </c>
      <c r="E330" s="18" t="s">
        <v>32</v>
      </c>
      <c r="F330" s="206">
        <v>1</v>
      </c>
      <c r="H330" s="34"/>
    </row>
    <row r="331" spans="2:8" s="1" customFormat="1" ht="16.8" customHeight="1">
      <c r="B331" s="34"/>
      <c r="C331" s="207" t="s">
        <v>2864</v>
      </c>
      <c r="H331" s="34"/>
    </row>
    <row r="332" spans="2:8" s="1" customFormat="1" ht="16.8" customHeight="1">
      <c r="B332" s="34"/>
      <c r="C332" s="205" t="s">
        <v>2307</v>
      </c>
      <c r="D332" s="205" t="s">
        <v>2963</v>
      </c>
      <c r="E332" s="18" t="s">
        <v>171</v>
      </c>
      <c r="F332" s="206">
        <v>1</v>
      </c>
      <c r="H332" s="34"/>
    </row>
    <row r="333" spans="2:8" s="1" customFormat="1" ht="16.8" customHeight="1">
      <c r="B333" s="34"/>
      <c r="C333" s="201" t="s">
        <v>1538</v>
      </c>
      <c r="D333" s="202" t="s">
        <v>1539</v>
      </c>
      <c r="E333" s="203" t="s">
        <v>32</v>
      </c>
      <c r="F333" s="204">
        <v>1</v>
      </c>
      <c r="H333" s="34"/>
    </row>
    <row r="334" spans="2:8" s="1" customFormat="1" ht="16.8" customHeight="1">
      <c r="B334" s="34"/>
      <c r="C334" s="205" t="s">
        <v>32</v>
      </c>
      <c r="D334" s="205" t="s">
        <v>2937</v>
      </c>
      <c r="E334" s="18" t="s">
        <v>32</v>
      </c>
      <c r="F334" s="206">
        <v>1</v>
      </c>
      <c r="H334" s="34"/>
    </row>
    <row r="335" spans="2:8" s="1" customFormat="1" ht="16.8" customHeight="1">
      <c r="B335" s="34"/>
      <c r="C335" s="205" t="s">
        <v>32</v>
      </c>
      <c r="D335" s="205" t="s">
        <v>162</v>
      </c>
      <c r="E335" s="18" t="s">
        <v>32</v>
      </c>
      <c r="F335" s="206">
        <v>1</v>
      </c>
      <c r="H335" s="34"/>
    </row>
    <row r="336" spans="2:8" s="1" customFormat="1" ht="16.8" customHeight="1">
      <c r="B336" s="34"/>
      <c r="C336" s="207" t="s">
        <v>2864</v>
      </c>
      <c r="H336" s="34"/>
    </row>
    <row r="337" spans="2:8" s="1" customFormat="1" ht="20.399999999999999">
      <c r="B337" s="34"/>
      <c r="C337" s="205" t="s">
        <v>2311</v>
      </c>
      <c r="D337" s="205" t="s">
        <v>2964</v>
      </c>
      <c r="E337" s="18" t="s">
        <v>171</v>
      </c>
      <c r="F337" s="206">
        <v>1</v>
      </c>
      <c r="H337" s="34"/>
    </row>
    <row r="338" spans="2:8" s="1" customFormat="1" ht="16.8" customHeight="1">
      <c r="B338" s="34"/>
      <c r="C338" s="201" t="s">
        <v>1540</v>
      </c>
      <c r="D338" s="202" t="s">
        <v>1541</v>
      </c>
      <c r="E338" s="203" t="s">
        <v>32</v>
      </c>
      <c r="F338" s="204">
        <v>10</v>
      </c>
      <c r="H338" s="34"/>
    </row>
    <row r="339" spans="2:8" s="1" customFormat="1" ht="16.8" customHeight="1">
      <c r="B339" s="34"/>
      <c r="C339" s="205" t="s">
        <v>32</v>
      </c>
      <c r="D339" s="205" t="s">
        <v>2949</v>
      </c>
      <c r="E339" s="18" t="s">
        <v>32</v>
      </c>
      <c r="F339" s="206">
        <v>10</v>
      </c>
      <c r="H339" s="34"/>
    </row>
    <row r="340" spans="2:8" s="1" customFormat="1" ht="16.8" customHeight="1">
      <c r="B340" s="34"/>
      <c r="C340" s="205" t="s">
        <v>32</v>
      </c>
      <c r="D340" s="205" t="s">
        <v>162</v>
      </c>
      <c r="E340" s="18" t="s">
        <v>32</v>
      </c>
      <c r="F340" s="206">
        <v>10</v>
      </c>
      <c r="H340" s="34"/>
    </row>
    <row r="341" spans="2:8" s="1" customFormat="1" ht="16.8" customHeight="1">
      <c r="B341" s="34"/>
      <c r="C341" s="207" t="s">
        <v>2864</v>
      </c>
      <c r="H341" s="34"/>
    </row>
    <row r="342" spans="2:8" s="1" customFormat="1" ht="16.8" customHeight="1">
      <c r="B342" s="34"/>
      <c r="C342" s="205" t="s">
        <v>2315</v>
      </c>
      <c r="D342" s="205" t="s">
        <v>2965</v>
      </c>
      <c r="E342" s="18" t="s">
        <v>171</v>
      </c>
      <c r="F342" s="206">
        <v>10</v>
      </c>
      <c r="H342" s="34"/>
    </row>
    <row r="343" spans="2:8" s="1" customFormat="1" ht="16.8" customHeight="1">
      <c r="B343" s="34"/>
      <c r="C343" s="201" t="s">
        <v>1581</v>
      </c>
      <c r="D343" s="202" t="s">
        <v>1582</v>
      </c>
      <c r="E343" s="203" t="s">
        <v>32</v>
      </c>
      <c r="F343" s="204">
        <v>148</v>
      </c>
      <c r="H343" s="34"/>
    </row>
    <row r="344" spans="2:8" s="1" customFormat="1" ht="16.8" customHeight="1">
      <c r="B344" s="34"/>
      <c r="C344" s="205" t="s">
        <v>32</v>
      </c>
      <c r="D344" s="205" t="s">
        <v>2966</v>
      </c>
      <c r="E344" s="18" t="s">
        <v>32</v>
      </c>
      <c r="F344" s="206">
        <v>148</v>
      </c>
      <c r="H344" s="34"/>
    </row>
    <row r="345" spans="2:8" s="1" customFormat="1" ht="16.8" customHeight="1">
      <c r="B345" s="34"/>
      <c r="C345" s="205" t="s">
        <v>32</v>
      </c>
      <c r="D345" s="205" t="s">
        <v>162</v>
      </c>
      <c r="E345" s="18" t="s">
        <v>32</v>
      </c>
      <c r="F345" s="206">
        <v>148</v>
      </c>
      <c r="H345" s="34"/>
    </row>
    <row r="346" spans="2:8" s="1" customFormat="1" ht="16.8" customHeight="1">
      <c r="B346" s="34"/>
      <c r="C346" s="207" t="s">
        <v>2864</v>
      </c>
      <c r="H346" s="34"/>
    </row>
    <row r="347" spans="2:8" s="1" customFormat="1" ht="16.8" customHeight="1">
      <c r="B347" s="34"/>
      <c r="C347" s="205" t="s">
        <v>2458</v>
      </c>
      <c r="D347" s="205" t="s">
        <v>2967</v>
      </c>
      <c r="E347" s="18" t="s">
        <v>171</v>
      </c>
      <c r="F347" s="206">
        <v>148</v>
      </c>
      <c r="H347" s="34"/>
    </row>
    <row r="348" spans="2:8" s="1" customFormat="1" ht="16.8" customHeight="1">
      <c r="B348" s="34"/>
      <c r="C348" s="201" t="s">
        <v>1583</v>
      </c>
      <c r="D348" s="202" t="s">
        <v>1584</v>
      </c>
      <c r="E348" s="203" t="s">
        <v>32</v>
      </c>
      <c r="F348" s="204">
        <v>42</v>
      </c>
      <c r="H348" s="34"/>
    </row>
    <row r="349" spans="2:8" s="1" customFormat="1" ht="16.8" customHeight="1">
      <c r="B349" s="34"/>
      <c r="C349" s="205" t="s">
        <v>32</v>
      </c>
      <c r="D349" s="205" t="s">
        <v>2968</v>
      </c>
      <c r="E349" s="18" t="s">
        <v>32</v>
      </c>
      <c r="F349" s="206">
        <v>42</v>
      </c>
      <c r="H349" s="34"/>
    </row>
    <row r="350" spans="2:8" s="1" customFormat="1" ht="16.8" customHeight="1">
      <c r="B350" s="34"/>
      <c r="C350" s="205" t="s">
        <v>32</v>
      </c>
      <c r="D350" s="205" t="s">
        <v>162</v>
      </c>
      <c r="E350" s="18" t="s">
        <v>32</v>
      </c>
      <c r="F350" s="206">
        <v>42</v>
      </c>
      <c r="H350" s="34"/>
    </row>
    <row r="351" spans="2:8" s="1" customFormat="1" ht="16.8" customHeight="1">
      <c r="B351" s="34"/>
      <c r="C351" s="207" t="s">
        <v>2864</v>
      </c>
      <c r="H351" s="34"/>
    </row>
    <row r="352" spans="2:8" s="1" customFormat="1" ht="16.8" customHeight="1">
      <c r="B352" s="34"/>
      <c r="C352" s="205" t="s">
        <v>2464</v>
      </c>
      <c r="D352" s="205" t="s">
        <v>2969</v>
      </c>
      <c r="E352" s="18" t="s">
        <v>171</v>
      </c>
      <c r="F352" s="206">
        <v>42</v>
      </c>
      <c r="H352" s="34"/>
    </row>
    <row r="353" spans="2:8" s="1" customFormat="1" ht="16.8" customHeight="1">
      <c r="B353" s="34"/>
      <c r="C353" s="201" t="s">
        <v>1585</v>
      </c>
      <c r="D353" s="202" t="s">
        <v>1586</v>
      </c>
      <c r="E353" s="203" t="s">
        <v>32</v>
      </c>
      <c r="F353" s="204">
        <v>18</v>
      </c>
      <c r="H353" s="34"/>
    </row>
    <row r="354" spans="2:8" s="1" customFormat="1" ht="16.8" customHeight="1">
      <c r="B354" s="34"/>
      <c r="C354" s="205" t="s">
        <v>32</v>
      </c>
      <c r="D354" s="205" t="s">
        <v>2970</v>
      </c>
      <c r="E354" s="18" t="s">
        <v>32</v>
      </c>
      <c r="F354" s="206">
        <v>18</v>
      </c>
      <c r="H354" s="34"/>
    </row>
    <row r="355" spans="2:8" s="1" customFormat="1" ht="16.8" customHeight="1">
      <c r="B355" s="34"/>
      <c r="C355" s="205" t="s">
        <v>32</v>
      </c>
      <c r="D355" s="205" t="s">
        <v>162</v>
      </c>
      <c r="E355" s="18" t="s">
        <v>32</v>
      </c>
      <c r="F355" s="206">
        <v>18</v>
      </c>
      <c r="H355" s="34"/>
    </row>
    <row r="356" spans="2:8" s="1" customFormat="1" ht="16.8" customHeight="1">
      <c r="B356" s="34"/>
      <c r="C356" s="207" t="s">
        <v>2864</v>
      </c>
      <c r="H356" s="34"/>
    </row>
    <row r="357" spans="2:8" s="1" customFormat="1" ht="16.8" customHeight="1">
      <c r="B357" s="34"/>
      <c r="C357" s="205" t="s">
        <v>2468</v>
      </c>
      <c r="D357" s="205" t="s">
        <v>2971</v>
      </c>
      <c r="E357" s="18" t="s">
        <v>171</v>
      </c>
      <c r="F357" s="206">
        <v>18</v>
      </c>
      <c r="H357" s="34"/>
    </row>
    <row r="358" spans="2:8" s="1" customFormat="1" ht="16.8" customHeight="1">
      <c r="B358" s="34"/>
      <c r="C358" s="201" t="s">
        <v>1587</v>
      </c>
      <c r="D358" s="202" t="s">
        <v>1588</v>
      </c>
      <c r="E358" s="203" t="s">
        <v>32</v>
      </c>
      <c r="F358" s="204">
        <v>422</v>
      </c>
      <c r="H358" s="34"/>
    </row>
    <row r="359" spans="2:8" s="1" customFormat="1" ht="16.8" customHeight="1">
      <c r="B359" s="34"/>
      <c r="C359" s="205" t="s">
        <v>32</v>
      </c>
      <c r="D359" s="205" t="s">
        <v>1589</v>
      </c>
      <c r="E359" s="18" t="s">
        <v>32</v>
      </c>
      <c r="F359" s="206">
        <v>422</v>
      </c>
      <c r="H359" s="34"/>
    </row>
    <row r="360" spans="2:8" s="1" customFormat="1" ht="16.8" customHeight="1">
      <c r="B360" s="34"/>
      <c r="C360" s="205" t="s">
        <v>32</v>
      </c>
      <c r="D360" s="205" t="s">
        <v>162</v>
      </c>
      <c r="E360" s="18" t="s">
        <v>32</v>
      </c>
      <c r="F360" s="206">
        <v>422</v>
      </c>
      <c r="H360" s="34"/>
    </row>
    <row r="361" spans="2:8" s="1" customFormat="1" ht="16.8" customHeight="1">
      <c r="B361" s="34"/>
      <c r="C361" s="207" t="s">
        <v>2864</v>
      </c>
      <c r="H361" s="34"/>
    </row>
    <row r="362" spans="2:8" s="1" customFormat="1" ht="20.399999999999999">
      <c r="B362" s="34"/>
      <c r="C362" s="205" t="s">
        <v>2564</v>
      </c>
      <c r="D362" s="205" t="s">
        <v>2565</v>
      </c>
      <c r="E362" s="18" t="s">
        <v>171</v>
      </c>
      <c r="F362" s="206">
        <v>422</v>
      </c>
      <c r="H362" s="34"/>
    </row>
    <row r="363" spans="2:8" s="1" customFormat="1" ht="7.35" customHeight="1">
      <c r="B363" s="43"/>
      <c r="C363" s="44"/>
      <c r="D363" s="44"/>
      <c r="E363" s="44"/>
      <c r="F363" s="44"/>
      <c r="G363" s="44"/>
      <c r="H363" s="34"/>
    </row>
    <row r="364" spans="2:8" s="1" customFormat="1"/>
  </sheetData>
  <sheetProtection algorithmName="SHA-512" hashValue="3bLtI4snXPeDUwFumtNk5tt9tTNQlAkHly+A9i65Flgl/RXSok5VJ2lg+txo9koOA6JRg3bm5B8BeKfDZAlKsg==" saltValue="2s/0qGqm5gYrNXCMtVEV9GRZELf6G0dWRIw4SalPSoMHeTX7gV1kXEzkrFcOypRHqRp0wOp+Gtlbrn8dit822w==" spinCount="100000" sheet="1" objects="1" scenarios="1" formatColumns="0" formatRows="0"/>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19"/>
  <sheetViews>
    <sheetView showGridLines="0" topLeftCell="A43" zoomScale="110" zoomScaleNormal="110" workbookViewId="0"/>
  </sheetViews>
  <sheetFormatPr defaultRowHeight="10.199999999999999"/>
  <cols>
    <col min="1" max="1" width="8.28515625" style="208" customWidth="1"/>
    <col min="2" max="2" width="1.7109375" style="208" customWidth="1"/>
    <col min="3" max="4" width="5" style="208" customWidth="1"/>
    <col min="5" max="5" width="11.7109375" style="208" customWidth="1"/>
    <col min="6" max="6" width="9.140625" style="208" customWidth="1"/>
    <col min="7" max="7" width="5" style="208" customWidth="1"/>
    <col min="8" max="8" width="77.85546875" style="208" customWidth="1"/>
    <col min="9" max="10" width="20" style="208" customWidth="1"/>
    <col min="11" max="11" width="1.7109375" style="208" customWidth="1"/>
  </cols>
  <sheetData>
    <row r="1" spans="2:11" customFormat="1" ht="37.5" customHeight="1"/>
    <row r="2" spans="2:11" customFormat="1" ht="7.5" customHeight="1">
      <c r="B2" s="209"/>
      <c r="C2" s="210"/>
      <c r="D2" s="210"/>
      <c r="E2" s="210"/>
      <c r="F2" s="210"/>
      <c r="G2" s="210"/>
      <c r="H2" s="210"/>
      <c r="I2" s="210"/>
      <c r="J2" s="210"/>
      <c r="K2" s="211"/>
    </row>
    <row r="3" spans="2:11" s="16" customFormat="1" ht="45" customHeight="1">
      <c r="B3" s="212"/>
      <c r="C3" s="873" t="s">
        <v>2972</v>
      </c>
      <c r="D3" s="873"/>
      <c r="E3" s="873"/>
      <c r="F3" s="873"/>
      <c r="G3" s="873"/>
      <c r="H3" s="873"/>
      <c r="I3" s="873"/>
      <c r="J3" s="873"/>
      <c r="K3" s="213"/>
    </row>
    <row r="4" spans="2:11" customFormat="1" ht="25.5" customHeight="1">
      <c r="B4" s="214"/>
      <c r="C4" s="878" t="s">
        <v>2973</v>
      </c>
      <c r="D4" s="878"/>
      <c r="E4" s="878"/>
      <c r="F4" s="878"/>
      <c r="G4" s="878"/>
      <c r="H4" s="878"/>
      <c r="I4" s="878"/>
      <c r="J4" s="878"/>
      <c r="K4" s="215"/>
    </row>
    <row r="5" spans="2:11" customFormat="1" ht="5.25" customHeight="1">
      <c r="B5" s="214"/>
      <c r="C5" s="216"/>
      <c r="D5" s="216"/>
      <c r="E5" s="216"/>
      <c r="F5" s="216"/>
      <c r="G5" s="216"/>
      <c r="H5" s="216"/>
      <c r="I5" s="216"/>
      <c r="J5" s="216"/>
      <c r="K5" s="215"/>
    </row>
    <row r="6" spans="2:11" customFormat="1" ht="15" customHeight="1">
      <c r="B6" s="214"/>
      <c r="C6" s="877" t="s">
        <v>2974</v>
      </c>
      <c r="D6" s="877"/>
      <c r="E6" s="877"/>
      <c r="F6" s="877"/>
      <c r="G6" s="877"/>
      <c r="H6" s="877"/>
      <c r="I6" s="877"/>
      <c r="J6" s="877"/>
      <c r="K6" s="215"/>
    </row>
    <row r="7" spans="2:11" customFormat="1" ht="15" customHeight="1">
      <c r="B7" s="218"/>
      <c r="C7" s="877" t="s">
        <v>2975</v>
      </c>
      <c r="D7" s="877"/>
      <c r="E7" s="877"/>
      <c r="F7" s="877"/>
      <c r="G7" s="877"/>
      <c r="H7" s="877"/>
      <c r="I7" s="877"/>
      <c r="J7" s="877"/>
      <c r="K7" s="215"/>
    </row>
    <row r="8" spans="2:11" customFormat="1" ht="12.75" customHeight="1">
      <c r="B8" s="218"/>
      <c r="C8" s="217"/>
      <c r="D8" s="217"/>
      <c r="E8" s="217"/>
      <c r="F8" s="217"/>
      <c r="G8" s="217"/>
      <c r="H8" s="217"/>
      <c r="I8" s="217"/>
      <c r="J8" s="217"/>
      <c r="K8" s="215"/>
    </row>
    <row r="9" spans="2:11" customFormat="1" ht="15" customHeight="1">
      <c r="B9" s="218"/>
      <c r="C9" s="877" t="s">
        <v>2976</v>
      </c>
      <c r="D9" s="877"/>
      <c r="E9" s="877"/>
      <c r="F9" s="877"/>
      <c r="G9" s="877"/>
      <c r="H9" s="877"/>
      <c r="I9" s="877"/>
      <c r="J9" s="877"/>
      <c r="K9" s="215"/>
    </row>
    <row r="10" spans="2:11" customFormat="1" ht="15" customHeight="1">
      <c r="B10" s="218"/>
      <c r="C10" s="217"/>
      <c r="D10" s="877" t="s">
        <v>2977</v>
      </c>
      <c r="E10" s="877"/>
      <c r="F10" s="877"/>
      <c r="G10" s="877"/>
      <c r="H10" s="877"/>
      <c r="I10" s="877"/>
      <c r="J10" s="877"/>
      <c r="K10" s="215"/>
    </row>
    <row r="11" spans="2:11" customFormat="1" ht="15" customHeight="1">
      <c r="B11" s="218"/>
      <c r="C11" s="219"/>
      <c r="D11" s="877" t="s">
        <v>2978</v>
      </c>
      <c r="E11" s="877"/>
      <c r="F11" s="877"/>
      <c r="G11" s="877"/>
      <c r="H11" s="877"/>
      <c r="I11" s="877"/>
      <c r="J11" s="877"/>
      <c r="K11" s="215"/>
    </row>
    <row r="12" spans="2:11" customFormat="1" ht="15" customHeight="1">
      <c r="B12" s="218"/>
      <c r="C12" s="219"/>
      <c r="D12" s="217"/>
      <c r="E12" s="217"/>
      <c r="F12" s="217"/>
      <c r="G12" s="217"/>
      <c r="H12" s="217"/>
      <c r="I12" s="217"/>
      <c r="J12" s="217"/>
      <c r="K12" s="215"/>
    </row>
    <row r="13" spans="2:11" customFormat="1" ht="15" customHeight="1">
      <c r="B13" s="218"/>
      <c r="C13" s="219"/>
      <c r="D13" s="220" t="s">
        <v>2979</v>
      </c>
      <c r="E13" s="217"/>
      <c r="F13" s="217"/>
      <c r="G13" s="217"/>
      <c r="H13" s="217"/>
      <c r="I13" s="217"/>
      <c r="J13" s="217"/>
      <c r="K13" s="215"/>
    </row>
    <row r="14" spans="2:11" customFormat="1" ht="12.75" customHeight="1">
      <c r="B14" s="218"/>
      <c r="C14" s="219"/>
      <c r="D14" s="219"/>
      <c r="E14" s="219"/>
      <c r="F14" s="219"/>
      <c r="G14" s="219"/>
      <c r="H14" s="219"/>
      <c r="I14" s="219"/>
      <c r="J14" s="219"/>
      <c r="K14" s="215"/>
    </row>
    <row r="15" spans="2:11" customFormat="1" ht="15" customHeight="1">
      <c r="B15" s="218"/>
      <c r="C15" s="219"/>
      <c r="D15" s="877" t="s">
        <v>2980</v>
      </c>
      <c r="E15" s="877"/>
      <c r="F15" s="877"/>
      <c r="G15" s="877"/>
      <c r="H15" s="877"/>
      <c r="I15" s="877"/>
      <c r="J15" s="877"/>
      <c r="K15" s="215"/>
    </row>
    <row r="16" spans="2:11" customFormat="1" ht="15" customHeight="1">
      <c r="B16" s="218"/>
      <c r="C16" s="219"/>
      <c r="D16" s="877" t="s">
        <v>2981</v>
      </c>
      <c r="E16" s="877"/>
      <c r="F16" s="877"/>
      <c r="G16" s="877"/>
      <c r="H16" s="877"/>
      <c r="I16" s="877"/>
      <c r="J16" s="877"/>
      <c r="K16" s="215"/>
    </row>
    <row r="17" spans="2:11" customFormat="1" ht="15" customHeight="1">
      <c r="B17" s="218"/>
      <c r="C17" s="219"/>
      <c r="D17" s="877" t="s">
        <v>2982</v>
      </c>
      <c r="E17" s="877"/>
      <c r="F17" s="877"/>
      <c r="G17" s="877"/>
      <c r="H17" s="877"/>
      <c r="I17" s="877"/>
      <c r="J17" s="877"/>
      <c r="K17" s="215"/>
    </row>
    <row r="18" spans="2:11" customFormat="1" ht="15" customHeight="1">
      <c r="B18" s="218"/>
      <c r="C18" s="219"/>
      <c r="D18" s="219"/>
      <c r="E18" s="221" t="s">
        <v>87</v>
      </c>
      <c r="F18" s="877" t="s">
        <v>2983</v>
      </c>
      <c r="G18" s="877"/>
      <c r="H18" s="877"/>
      <c r="I18" s="877"/>
      <c r="J18" s="877"/>
      <c r="K18" s="215"/>
    </row>
    <row r="19" spans="2:11" customFormat="1" ht="15" customHeight="1">
      <c r="B19" s="218"/>
      <c r="C19" s="219"/>
      <c r="D19" s="219"/>
      <c r="E19" s="221" t="s">
        <v>2984</v>
      </c>
      <c r="F19" s="877" t="s">
        <v>2985</v>
      </c>
      <c r="G19" s="877"/>
      <c r="H19" s="877"/>
      <c r="I19" s="877"/>
      <c r="J19" s="877"/>
      <c r="K19" s="215"/>
    </row>
    <row r="20" spans="2:11" customFormat="1" ht="15" customHeight="1">
      <c r="B20" s="218"/>
      <c r="C20" s="219"/>
      <c r="D20" s="219"/>
      <c r="E20" s="221" t="s">
        <v>2986</v>
      </c>
      <c r="F20" s="877" t="s">
        <v>2987</v>
      </c>
      <c r="G20" s="877"/>
      <c r="H20" s="877"/>
      <c r="I20" s="877"/>
      <c r="J20" s="877"/>
      <c r="K20" s="215"/>
    </row>
    <row r="21" spans="2:11" customFormat="1" ht="15" customHeight="1">
      <c r="B21" s="218"/>
      <c r="C21" s="219"/>
      <c r="D21" s="219"/>
      <c r="E21" s="221" t="s">
        <v>120</v>
      </c>
      <c r="F21" s="877" t="s">
        <v>121</v>
      </c>
      <c r="G21" s="877"/>
      <c r="H21" s="877"/>
      <c r="I21" s="877"/>
      <c r="J21" s="877"/>
      <c r="K21" s="215"/>
    </row>
    <row r="22" spans="2:11" customFormat="1" ht="15" customHeight="1">
      <c r="B22" s="218"/>
      <c r="C22" s="219"/>
      <c r="D22" s="219"/>
      <c r="E22" s="221" t="s">
        <v>2560</v>
      </c>
      <c r="F22" s="877" t="s">
        <v>2561</v>
      </c>
      <c r="G22" s="877"/>
      <c r="H22" s="877"/>
      <c r="I22" s="877"/>
      <c r="J22" s="877"/>
      <c r="K22" s="215"/>
    </row>
    <row r="23" spans="2:11" customFormat="1" ht="15" customHeight="1">
      <c r="B23" s="218"/>
      <c r="C23" s="219"/>
      <c r="D23" s="219"/>
      <c r="E23" s="221" t="s">
        <v>2988</v>
      </c>
      <c r="F23" s="877" t="s">
        <v>2989</v>
      </c>
      <c r="G23" s="877"/>
      <c r="H23" s="877"/>
      <c r="I23" s="877"/>
      <c r="J23" s="877"/>
      <c r="K23" s="215"/>
    </row>
    <row r="24" spans="2:11" customFormat="1" ht="12.75" customHeight="1">
      <c r="B24" s="218"/>
      <c r="C24" s="219"/>
      <c r="D24" s="219"/>
      <c r="E24" s="219"/>
      <c r="F24" s="219"/>
      <c r="G24" s="219"/>
      <c r="H24" s="219"/>
      <c r="I24" s="219"/>
      <c r="J24" s="219"/>
      <c r="K24" s="215"/>
    </row>
    <row r="25" spans="2:11" customFormat="1" ht="15" customHeight="1">
      <c r="B25" s="218"/>
      <c r="C25" s="877" t="s">
        <v>2990</v>
      </c>
      <c r="D25" s="877"/>
      <c r="E25" s="877"/>
      <c r="F25" s="877"/>
      <c r="G25" s="877"/>
      <c r="H25" s="877"/>
      <c r="I25" s="877"/>
      <c r="J25" s="877"/>
      <c r="K25" s="215"/>
    </row>
    <row r="26" spans="2:11" customFormat="1" ht="15" customHeight="1">
      <c r="B26" s="218"/>
      <c r="C26" s="877" t="s">
        <v>2991</v>
      </c>
      <c r="D26" s="877"/>
      <c r="E26" s="877"/>
      <c r="F26" s="877"/>
      <c r="G26" s="877"/>
      <c r="H26" s="877"/>
      <c r="I26" s="877"/>
      <c r="J26" s="877"/>
      <c r="K26" s="215"/>
    </row>
    <row r="27" spans="2:11" customFormat="1" ht="15" customHeight="1">
      <c r="B27" s="218"/>
      <c r="C27" s="217"/>
      <c r="D27" s="877" t="s">
        <v>2992</v>
      </c>
      <c r="E27" s="877"/>
      <c r="F27" s="877"/>
      <c r="G27" s="877"/>
      <c r="H27" s="877"/>
      <c r="I27" s="877"/>
      <c r="J27" s="877"/>
      <c r="K27" s="215"/>
    </row>
    <row r="28" spans="2:11" customFormat="1" ht="15" customHeight="1">
      <c r="B28" s="218"/>
      <c r="C28" s="219"/>
      <c r="D28" s="877" t="s">
        <v>2993</v>
      </c>
      <c r="E28" s="877"/>
      <c r="F28" s="877"/>
      <c r="G28" s="877"/>
      <c r="H28" s="877"/>
      <c r="I28" s="877"/>
      <c r="J28" s="877"/>
      <c r="K28" s="215"/>
    </row>
    <row r="29" spans="2:11" customFormat="1" ht="12.75" customHeight="1">
      <c r="B29" s="218"/>
      <c r="C29" s="219"/>
      <c r="D29" s="219"/>
      <c r="E29" s="219"/>
      <c r="F29" s="219"/>
      <c r="G29" s="219"/>
      <c r="H29" s="219"/>
      <c r="I29" s="219"/>
      <c r="J29" s="219"/>
      <c r="K29" s="215"/>
    </row>
    <row r="30" spans="2:11" customFormat="1" ht="15" customHeight="1">
      <c r="B30" s="218"/>
      <c r="C30" s="219"/>
      <c r="D30" s="877" t="s">
        <v>2994</v>
      </c>
      <c r="E30" s="877"/>
      <c r="F30" s="877"/>
      <c r="G30" s="877"/>
      <c r="H30" s="877"/>
      <c r="I30" s="877"/>
      <c r="J30" s="877"/>
      <c r="K30" s="215"/>
    </row>
    <row r="31" spans="2:11" customFormat="1" ht="15" customHeight="1">
      <c r="B31" s="218"/>
      <c r="C31" s="219"/>
      <c r="D31" s="877" t="s">
        <v>2995</v>
      </c>
      <c r="E31" s="877"/>
      <c r="F31" s="877"/>
      <c r="G31" s="877"/>
      <c r="H31" s="877"/>
      <c r="I31" s="877"/>
      <c r="J31" s="877"/>
      <c r="K31" s="215"/>
    </row>
    <row r="32" spans="2:11" customFormat="1" ht="12.75" customHeight="1">
      <c r="B32" s="218"/>
      <c r="C32" s="219"/>
      <c r="D32" s="219"/>
      <c r="E32" s="219"/>
      <c r="F32" s="219"/>
      <c r="G32" s="219"/>
      <c r="H32" s="219"/>
      <c r="I32" s="219"/>
      <c r="J32" s="219"/>
      <c r="K32" s="215"/>
    </row>
    <row r="33" spans="2:11" customFormat="1" ht="15" customHeight="1">
      <c r="B33" s="218"/>
      <c r="C33" s="219"/>
      <c r="D33" s="877" t="s">
        <v>2996</v>
      </c>
      <c r="E33" s="877"/>
      <c r="F33" s="877"/>
      <c r="G33" s="877"/>
      <c r="H33" s="877"/>
      <c r="I33" s="877"/>
      <c r="J33" s="877"/>
      <c r="K33" s="215"/>
    </row>
    <row r="34" spans="2:11" customFormat="1" ht="15" customHeight="1">
      <c r="B34" s="218"/>
      <c r="C34" s="219"/>
      <c r="D34" s="877" t="s">
        <v>2997</v>
      </c>
      <c r="E34" s="877"/>
      <c r="F34" s="877"/>
      <c r="G34" s="877"/>
      <c r="H34" s="877"/>
      <c r="I34" s="877"/>
      <c r="J34" s="877"/>
      <c r="K34" s="215"/>
    </row>
    <row r="35" spans="2:11" customFormat="1" ht="15" customHeight="1">
      <c r="B35" s="218"/>
      <c r="C35" s="219"/>
      <c r="D35" s="877" t="s">
        <v>2998</v>
      </c>
      <c r="E35" s="877"/>
      <c r="F35" s="877"/>
      <c r="G35" s="877"/>
      <c r="H35" s="877"/>
      <c r="I35" s="877"/>
      <c r="J35" s="877"/>
      <c r="K35" s="215"/>
    </row>
    <row r="36" spans="2:11" customFormat="1" ht="15" customHeight="1">
      <c r="B36" s="218"/>
      <c r="C36" s="219"/>
      <c r="D36" s="217"/>
      <c r="E36" s="220" t="s">
        <v>136</v>
      </c>
      <c r="F36" s="217"/>
      <c r="G36" s="877" t="s">
        <v>2999</v>
      </c>
      <c r="H36" s="877"/>
      <c r="I36" s="877"/>
      <c r="J36" s="877"/>
      <c r="K36" s="215"/>
    </row>
    <row r="37" spans="2:11" customFormat="1" ht="30.75" customHeight="1">
      <c r="B37" s="218"/>
      <c r="C37" s="219"/>
      <c r="D37" s="217"/>
      <c r="E37" s="220" t="s">
        <v>3000</v>
      </c>
      <c r="F37" s="217"/>
      <c r="G37" s="877" t="s">
        <v>3001</v>
      </c>
      <c r="H37" s="877"/>
      <c r="I37" s="877"/>
      <c r="J37" s="877"/>
      <c r="K37" s="215"/>
    </row>
    <row r="38" spans="2:11" customFormat="1" ht="15" customHeight="1">
      <c r="B38" s="218"/>
      <c r="C38" s="219"/>
      <c r="D38" s="217"/>
      <c r="E38" s="220" t="s">
        <v>61</v>
      </c>
      <c r="F38" s="217"/>
      <c r="G38" s="877" t="s">
        <v>3002</v>
      </c>
      <c r="H38" s="877"/>
      <c r="I38" s="877"/>
      <c r="J38" s="877"/>
      <c r="K38" s="215"/>
    </row>
    <row r="39" spans="2:11" customFormat="1" ht="15" customHeight="1">
      <c r="B39" s="218"/>
      <c r="C39" s="219"/>
      <c r="D39" s="217"/>
      <c r="E39" s="220" t="s">
        <v>62</v>
      </c>
      <c r="F39" s="217"/>
      <c r="G39" s="877" t="s">
        <v>3003</v>
      </c>
      <c r="H39" s="877"/>
      <c r="I39" s="877"/>
      <c r="J39" s="877"/>
      <c r="K39" s="215"/>
    </row>
    <row r="40" spans="2:11" customFormat="1" ht="15" customHeight="1">
      <c r="B40" s="218"/>
      <c r="C40" s="219"/>
      <c r="D40" s="217"/>
      <c r="E40" s="220" t="s">
        <v>137</v>
      </c>
      <c r="F40" s="217"/>
      <c r="G40" s="877" t="s">
        <v>3004</v>
      </c>
      <c r="H40" s="877"/>
      <c r="I40" s="877"/>
      <c r="J40" s="877"/>
      <c r="K40" s="215"/>
    </row>
    <row r="41" spans="2:11" customFormat="1" ht="15" customHeight="1">
      <c r="B41" s="218"/>
      <c r="C41" s="219"/>
      <c r="D41" s="217"/>
      <c r="E41" s="220" t="s">
        <v>138</v>
      </c>
      <c r="F41" s="217"/>
      <c r="G41" s="877" t="s">
        <v>3005</v>
      </c>
      <c r="H41" s="877"/>
      <c r="I41" s="877"/>
      <c r="J41" s="877"/>
      <c r="K41" s="215"/>
    </row>
    <row r="42" spans="2:11" customFormat="1" ht="15" customHeight="1">
      <c r="B42" s="218"/>
      <c r="C42" s="219"/>
      <c r="D42" s="217"/>
      <c r="E42" s="220" t="s">
        <v>3006</v>
      </c>
      <c r="F42" s="217"/>
      <c r="G42" s="877" t="s">
        <v>3007</v>
      </c>
      <c r="H42" s="877"/>
      <c r="I42" s="877"/>
      <c r="J42" s="877"/>
      <c r="K42" s="215"/>
    </row>
    <row r="43" spans="2:11" customFormat="1" ht="15" customHeight="1">
      <c r="B43" s="218"/>
      <c r="C43" s="219"/>
      <c r="D43" s="217"/>
      <c r="E43" s="220"/>
      <c r="F43" s="217"/>
      <c r="G43" s="877" t="s">
        <v>3008</v>
      </c>
      <c r="H43" s="877"/>
      <c r="I43" s="877"/>
      <c r="J43" s="877"/>
      <c r="K43" s="215"/>
    </row>
    <row r="44" spans="2:11" customFormat="1" ht="15" customHeight="1">
      <c r="B44" s="218"/>
      <c r="C44" s="219"/>
      <c r="D44" s="217"/>
      <c r="E44" s="220" t="s">
        <v>3009</v>
      </c>
      <c r="F44" s="217"/>
      <c r="G44" s="877" t="s">
        <v>3010</v>
      </c>
      <c r="H44" s="877"/>
      <c r="I44" s="877"/>
      <c r="J44" s="877"/>
      <c r="K44" s="215"/>
    </row>
    <row r="45" spans="2:11" customFormat="1" ht="15" customHeight="1">
      <c r="B45" s="218"/>
      <c r="C45" s="219"/>
      <c r="D45" s="217"/>
      <c r="E45" s="220" t="s">
        <v>140</v>
      </c>
      <c r="F45" s="217"/>
      <c r="G45" s="877" t="s">
        <v>3011</v>
      </c>
      <c r="H45" s="877"/>
      <c r="I45" s="877"/>
      <c r="J45" s="877"/>
      <c r="K45" s="215"/>
    </row>
    <row r="46" spans="2:11" customFormat="1" ht="12.75" customHeight="1">
      <c r="B46" s="218"/>
      <c r="C46" s="219"/>
      <c r="D46" s="217"/>
      <c r="E46" s="217"/>
      <c r="F46" s="217"/>
      <c r="G46" s="217"/>
      <c r="H46" s="217"/>
      <c r="I46" s="217"/>
      <c r="J46" s="217"/>
      <c r="K46" s="215"/>
    </row>
    <row r="47" spans="2:11" customFormat="1" ht="15" customHeight="1">
      <c r="B47" s="218"/>
      <c r="C47" s="219"/>
      <c r="D47" s="877" t="s">
        <v>3012</v>
      </c>
      <c r="E47" s="877"/>
      <c r="F47" s="877"/>
      <c r="G47" s="877"/>
      <c r="H47" s="877"/>
      <c r="I47" s="877"/>
      <c r="J47" s="877"/>
      <c r="K47" s="215"/>
    </row>
    <row r="48" spans="2:11" customFormat="1" ht="15" customHeight="1">
      <c r="B48" s="218"/>
      <c r="C48" s="219"/>
      <c r="D48" s="219"/>
      <c r="E48" s="877" t="s">
        <v>3013</v>
      </c>
      <c r="F48" s="877"/>
      <c r="G48" s="877"/>
      <c r="H48" s="877"/>
      <c r="I48" s="877"/>
      <c r="J48" s="877"/>
      <c r="K48" s="215"/>
    </row>
    <row r="49" spans="2:11" customFormat="1" ht="15" customHeight="1">
      <c r="B49" s="218"/>
      <c r="C49" s="219"/>
      <c r="D49" s="219"/>
      <c r="E49" s="877" t="s">
        <v>3014</v>
      </c>
      <c r="F49" s="877"/>
      <c r="G49" s="877"/>
      <c r="H49" s="877"/>
      <c r="I49" s="877"/>
      <c r="J49" s="877"/>
      <c r="K49" s="215"/>
    </row>
    <row r="50" spans="2:11" customFormat="1" ht="15" customHeight="1">
      <c r="B50" s="218"/>
      <c r="C50" s="219"/>
      <c r="D50" s="219"/>
      <c r="E50" s="877" t="s">
        <v>3015</v>
      </c>
      <c r="F50" s="877"/>
      <c r="G50" s="877"/>
      <c r="H50" s="877"/>
      <c r="I50" s="877"/>
      <c r="J50" s="877"/>
      <c r="K50" s="215"/>
    </row>
    <row r="51" spans="2:11" customFormat="1" ht="15" customHeight="1">
      <c r="B51" s="218"/>
      <c r="C51" s="219"/>
      <c r="D51" s="877" t="s">
        <v>3016</v>
      </c>
      <c r="E51" s="877"/>
      <c r="F51" s="877"/>
      <c r="G51" s="877"/>
      <c r="H51" s="877"/>
      <c r="I51" s="877"/>
      <c r="J51" s="877"/>
      <c r="K51" s="215"/>
    </row>
    <row r="52" spans="2:11" customFormat="1" ht="25.5" customHeight="1">
      <c r="B52" s="214"/>
      <c r="C52" s="878" t="s">
        <v>3017</v>
      </c>
      <c r="D52" s="878"/>
      <c r="E52" s="878"/>
      <c r="F52" s="878"/>
      <c r="G52" s="878"/>
      <c r="H52" s="878"/>
      <c r="I52" s="878"/>
      <c r="J52" s="878"/>
      <c r="K52" s="215"/>
    </row>
    <row r="53" spans="2:11" customFormat="1" ht="5.25" customHeight="1">
      <c r="B53" s="214"/>
      <c r="C53" s="216"/>
      <c r="D53" s="216"/>
      <c r="E53" s="216"/>
      <c r="F53" s="216"/>
      <c r="G53" s="216"/>
      <c r="H53" s="216"/>
      <c r="I53" s="216"/>
      <c r="J53" s="216"/>
      <c r="K53" s="215"/>
    </row>
    <row r="54" spans="2:11" customFormat="1" ht="15" customHeight="1">
      <c r="B54" s="214"/>
      <c r="C54" s="877" t="s">
        <v>3018</v>
      </c>
      <c r="D54" s="877"/>
      <c r="E54" s="877"/>
      <c r="F54" s="877"/>
      <c r="G54" s="877"/>
      <c r="H54" s="877"/>
      <c r="I54" s="877"/>
      <c r="J54" s="877"/>
      <c r="K54" s="215"/>
    </row>
    <row r="55" spans="2:11" customFormat="1" ht="15" customHeight="1">
      <c r="B55" s="214"/>
      <c r="C55" s="877" t="s">
        <v>3019</v>
      </c>
      <c r="D55" s="877"/>
      <c r="E55" s="877"/>
      <c r="F55" s="877"/>
      <c r="G55" s="877"/>
      <c r="H55" s="877"/>
      <c r="I55" s="877"/>
      <c r="J55" s="877"/>
      <c r="K55" s="215"/>
    </row>
    <row r="56" spans="2:11" customFormat="1" ht="12.75" customHeight="1">
      <c r="B56" s="214"/>
      <c r="C56" s="217"/>
      <c r="D56" s="217"/>
      <c r="E56" s="217"/>
      <c r="F56" s="217"/>
      <c r="G56" s="217"/>
      <c r="H56" s="217"/>
      <c r="I56" s="217"/>
      <c r="J56" s="217"/>
      <c r="K56" s="215"/>
    </row>
    <row r="57" spans="2:11" customFormat="1" ht="15" customHeight="1">
      <c r="B57" s="214"/>
      <c r="C57" s="877" t="s">
        <v>3020</v>
      </c>
      <c r="D57" s="877"/>
      <c r="E57" s="877"/>
      <c r="F57" s="877"/>
      <c r="G57" s="877"/>
      <c r="H57" s="877"/>
      <c r="I57" s="877"/>
      <c r="J57" s="877"/>
      <c r="K57" s="215"/>
    </row>
    <row r="58" spans="2:11" customFormat="1" ht="15" customHeight="1">
      <c r="B58" s="214"/>
      <c r="C58" s="219"/>
      <c r="D58" s="877" t="s">
        <v>3021</v>
      </c>
      <c r="E58" s="877"/>
      <c r="F58" s="877"/>
      <c r="G58" s="877"/>
      <c r="H58" s="877"/>
      <c r="I58" s="877"/>
      <c r="J58" s="877"/>
      <c r="K58" s="215"/>
    </row>
    <row r="59" spans="2:11" customFormat="1" ht="15" customHeight="1">
      <c r="B59" s="214"/>
      <c r="C59" s="219"/>
      <c r="D59" s="877" t="s">
        <v>3022</v>
      </c>
      <c r="E59" s="877"/>
      <c r="F59" s="877"/>
      <c r="G59" s="877"/>
      <c r="H59" s="877"/>
      <c r="I59" s="877"/>
      <c r="J59" s="877"/>
      <c r="K59" s="215"/>
    </row>
    <row r="60" spans="2:11" customFormat="1" ht="15" customHeight="1">
      <c r="B60" s="214"/>
      <c r="C60" s="219"/>
      <c r="D60" s="877" t="s">
        <v>3023</v>
      </c>
      <c r="E60" s="877"/>
      <c r="F60" s="877"/>
      <c r="G60" s="877"/>
      <c r="H60" s="877"/>
      <c r="I60" s="877"/>
      <c r="J60" s="877"/>
      <c r="K60" s="215"/>
    </row>
    <row r="61" spans="2:11" customFormat="1" ht="15" customHeight="1">
      <c r="B61" s="214"/>
      <c r="C61" s="219"/>
      <c r="D61" s="877" t="s">
        <v>3024</v>
      </c>
      <c r="E61" s="877"/>
      <c r="F61" s="877"/>
      <c r="G61" s="877"/>
      <c r="H61" s="877"/>
      <c r="I61" s="877"/>
      <c r="J61" s="877"/>
      <c r="K61" s="215"/>
    </row>
    <row r="62" spans="2:11" customFormat="1" ht="15" customHeight="1">
      <c r="B62" s="214"/>
      <c r="C62" s="219"/>
      <c r="D62" s="876" t="s">
        <v>3025</v>
      </c>
      <c r="E62" s="876"/>
      <c r="F62" s="876"/>
      <c r="G62" s="876"/>
      <c r="H62" s="876"/>
      <c r="I62" s="876"/>
      <c r="J62" s="876"/>
      <c r="K62" s="215"/>
    </row>
    <row r="63" spans="2:11" customFormat="1" ht="15" customHeight="1">
      <c r="B63" s="214"/>
      <c r="C63" s="219"/>
      <c r="D63" s="877" t="s">
        <v>3026</v>
      </c>
      <c r="E63" s="877"/>
      <c r="F63" s="877"/>
      <c r="G63" s="877"/>
      <c r="H63" s="877"/>
      <c r="I63" s="877"/>
      <c r="J63" s="877"/>
      <c r="K63" s="215"/>
    </row>
    <row r="64" spans="2:11" customFormat="1" ht="12.75" customHeight="1">
      <c r="B64" s="214"/>
      <c r="C64" s="219"/>
      <c r="D64" s="219"/>
      <c r="E64" s="222"/>
      <c r="F64" s="219"/>
      <c r="G64" s="219"/>
      <c r="H64" s="219"/>
      <c r="I64" s="219"/>
      <c r="J64" s="219"/>
      <c r="K64" s="215"/>
    </row>
    <row r="65" spans="2:11" customFormat="1" ht="15" customHeight="1">
      <c r="B65" s="214"/>
      <c r="C65" s="219"/>
      <c r="D65" s="877" t="s">
        <v>3027</v>
      </c>
      <c r="E65" s="877"/>
      <c r="F65" s="877"/>
      <c r="G65" s="877"/>
      <c r="H65" s="877"/>
      <c r="I65" s="877"/>
      <c r="J65" s="877"/>
      <c r="K65" s="215"/>
    </row>
    <row r="66" spans="2:11" customFormat="1" ht="15" customHeight="1">
      <c r="B66" s="214"/>
      <c r="C66" s="219"/>
      <c r="D66" s="876" t="s">
        <v>3028</v>
      </c>
      <c r="E66" s="876"/>
      <c r="F66" s="876"/>
      <c r="G66" s="876"/>
      <c r="H66" s="876"/>
      <c r="I66" s="876"/>
      <c r="J66" s="876"/>
      <c r="K66" s="215"/>
    </row>
    <row r="67" spans="2:11" customFormat="1" ht="15" customHeight="1">
      <c r="B67" s="214"/>
      <c r="C67" s="219"/>
      <c r="D67" s="877" t="s">
        <v>3029</v>
      </c>
      <c r="E67" s="877"/>
      <c r="F67" s="877"/>
      <c r="G67" s="877"/>
      <c r="H67" s="877"/>
      <c r="I67" s="877"/>
      <c r="J67" s="877"/>
      <c r="K67" s="215"/>
    </row>
    <row r="68" spans="2:11" customFormat="1" ht="15" customHeight="1">
      <c r="B68" s="214"/>
      <c r="C68" s="219"/>
      <c r="D68" s="877" t="s">
        <v>3030</v>
      </c>
      <c r="E68" s="877"/>
      <c r="F68" s="877"/>
      <c r="G68" s="877"/>
      <c r="H68" s="877"/>
      <c r="I68" s="877"/>
      <c r="J68" s="877"/>
      <c r="K68" s="215"/>
    </row>
    <row r="69" spans="2:11" customFormat="1" ht="15" customHeight="1">
      <c r="B69" s="214"/>
      <c r="C69" s="219"/>
      <c r="D69" s="877" t="s">
        <v>3031</v>
      </c>
      <c r="E69" s="877"/>
      <c r="F69" s="877"/>
      <c r="G69" s="877"/>
      <c r="H69" s="877"/>
      <c r="I69" s="877"/>
      <c r="J69" s="877"/>
      <c r="K69" s="215"/>
    </row>
    <row r="70" spans="2:11" customFormat="1" ht="15" customHeight="1">
      <c r="B70" s="214"/>
      <c r="C70" s="219"/>
      <c r="D70" s="877" t="s">
        <v>3032</v>
      </c>
      <c r="E70" s="877"/>
      <c r="F70" s="877"/>
      <c r="G70" s="877"/>
      <c r="H70" s="877"/>
      <c r="I70" s="877"/>
      <c r="J70" s="877"/>
      <c r="K70" s="215"/>
    </row>
    <row r="71" spans="2:11" customFormat="1" ht="12.75" customHeight="1">
      <c r="B71" s="223"/>
      <c r="C71" s="224"/>
      <c r="D71" s="224"/>
      <c r="E71" s="224"/>
      <c r="F71" s="224"/>
      <c r="G71" s="224"/>
      <c r="H71" s="224"/>
      <c r="I71" s="224"/>
      <c r="J71" s="224"/>
      <c r="K71" s="225"/>
    </row>
    <row r="72" spans="2:11" customFormat="1" ht="18.75" customHeight="1">
      <c r="B72" s="226"/>
      <c r="C72" s="226"/>
      <c r="D72" s="226"/>
      <c r="E72" s="226"/>
      <c r="F72" s="226"/>
      <c r="G72" s="226"/>
      <c r="H72" s="226"/>
      <c r="I72" s="226"/>
      <c r="J72" s="226"/>
      <c r="K72" s="227"/>
    </row>
    <row r="73" spans="2:11" customFormat="1" ht="18.75" customHeight="1">
      <c r="B73" s="227"/>
      <c r="C73" s="227"/>
      <c r="D73" s="227"/>
      <c r="E73" s="227"/>
      <c r="F73" s="227"/>
      <c r="G73" s="227"/>
      <c r="H73" s="227"/>
      <c r="I73" s="227"/>
      <c r="J73" s="227"/>
      <c r="K73" s="227"/>
    </row>
    <row r="74" spans="2:11" customFormat="1" ht="7.5" customHeight="1">
      <c r="B74" s="228"/>
      <c r="C74" s="229"/>
      <c r="D74" s="229"/>
      <c r="E74" s="229"/>
      <c r="F74" s="229"/>
      <c r="G74" s="229"/>
      <c r="H74" s="229"/>
      <c r="I74" s="229"/>
      <c r="J74" s="229"/>
      <c r="K74" s="230"/>
    </row>
    <row r="75" spans="2:11" customFormat="1" ht="45" customHeight="1">
      <c r="B75" s="231"/>
      <c r="C75" s="875" t="s">
        <v>3033</v>
      </c>
      <c r="D75" s="875"/>
      <c r="E75" s="875"/>
      <c r="F75" s="875"/>
      <c r="G75" s="875"/>
      <c r="H75" s="875"/>
      <c r="I75" s="875"/>
      <c r="J75" s="875"/>
      <c r="K75" s="232"/>
    </row>
    <row r="76" spans="2:11" customFormat="1" ht="17.25" customHeight="1">
      <c r="B76" s="231"/>
      <c r="C76" s="233" t="s">
        <v>3034</v>
      </c>
      <c r="D76" s="233"/>
      <c r="E76" s="233"/>
      <c r="F76" s="233" t="s">
        <v>3035</v>
      </c>
      <c r="G76" s="234"/>
      <c r="H76" s="233" t="s">
        <v>62</v>
      </c>
      <c r="I76" s="233" t="s">
        <v>65</v>
      </c>
      <c r="J76" s="233" t="s">
        <v>3036</v>
      </c>
      <c r="K76" s="232"/>
    </row>
    <row r="77" spans="2:11" customFormat="1" ht="17.25" customHeight="1">
      <c r="B77" s="231"/>
      <c r="C77" s="235" t="s">
        <v>3037</v>
      </c>
      <c r="D77" s="235"/>
      <c r="E77" s="235"/>
      <c r="F77" s="236" t="s">
        <v>3038</v>
      </c>
      <c r="G77" s="237"/>
      <c r="H77" s="235"/>
      <c r="I77" s="235"/>
      <c r="J77" s="235" t="s">
        <v>3039</v>
      </c>
      <c r="K77" s="232"/>
    </row>
    <row r="78" spans="2:11" customFormat="1" ht="5.25" customHeight="1">
      <c r="B78" s="231"/>
      <c r="C78" s="238"/>
      <c r="D78" s="238"/>
      <c r="E78" s="238"/>
      <c r="F78" s="238"/>
      <c r="G78" s="239"/>
      <c r="H78" s="238"/>
      <c r="I78" s="238"/>
      <c r="J78" s="238"/>
      <c r="K78" s="232"/>
    </row>
    <row r="79" spans="2:11" customFormat="1" ht="15" customHeight="1">
      <c r="B79" s="231"/>
      <c r="C79" s="220" t="s">
        <v>61</v>
      </c>
      <c r="D79" s="240"/>
      <c r="E79" s="240"/>
      <c r="F79" s="241" t="s">
        <v>3040</v>
      </c>
      <c r="G79" s="242"/>
      <c r="H79" s="220" t="s">
        <v>3041</v>
      </c>
      <c r="I79" s="220" t="s">
        <v>3042</v>
      </c>
      <c r="J79" s="220">
        <v>20</v>
      </c>
      <c r="K79" s="232"/>
    </row>
    <row r="80" spans="2:11" customFormat="1" ht="15" customHeight="1">
      <c r="B80" s="231"/>
      <c r="C80" s="220" t="s">
        <v>3043</v>
      </c>
      <c r="D80" s="220"/>
      <c r="E80" s="220"/>
      <c r="F80" s="241" t="s">
        <v>3040</v>
      </c>
      <c r="G80" s="242"/>
      <c r="H80" s="220" t="s">
        <v>3044</v>
      </c>
      <c r="I80" s="220" t="s">
        <v>3042</v>
      </c>
      <c r="J80" s="220">
        <v>120</v>
      </c>
      <c r="K80" s="232"/>
    </row>
    <row r="81" spans="2:11" customFormat="1" ht="15" customHeight="1">
      <c r="B81" s="243"/>
      <c r="C81" s="220" t="s">
        <v>3045</v>
      </c>
      <c r="D81" s="220"/>
      <c r="E81" s="220"/>
      <c r="F81" s="241" t="s">
        <v>3046</v>
      </c>
      <c r="G81" s="242"/>
      <c r="H81" s="220" t="s">
        <v>3047</v>
      </c>
      <c r="I81" s="220" t="s">
        <v>3042</v>
      </c>
      <c r="J81" s="220">
        <v>50</v>
      </c>
      <c r="K81" s="232"/>
    </row>
    <row r="82" spans="2:11" customFormat="1" ht="15" customHeight="1">
      <c r="B82" s="243"/>
      <c r="C82" s="220" t="s">
        <v>3048</v>
      </c>
      <c r="D82" s="220"/>
      <c r="E82" s="220"/>
      <c r="F82" s="241" t="s">
        <v>3040</v>
      </c>
      <c r="G82" s="242"/>
      <c r="H82" s="220" t="s">
        <v>3049</v>
      </c>
      <c r="I82" s="220" t="s">
        <v>3050</v>
      </c>
      <c r="J82" s="220"/>
      <c r="K82" s="232"/>
    </row>
    <row r="83" spans="2:11" customFormat="1" ht="15" customHeight="1">
      <c r="B83" s="243"/>
      <c r="C83" s="220" t="s">
        <v>3051</v>
      </c>
      <c r="D83" s="220"/>
      <c r="E83" s="220"/>
      <c r="F83" s="241" t="s">
        <v>3046</v>
      </c>
      <c r="G83" s="220"/>
      <c r="H83" s="220" t="s">
        <v>3052</v>
      </c>
      <c r="I83" s="220" t="s">
        <v>3042</v>
      </c>
      <c r="J83" s="220">
        <v>15</v>
      </c>
      <c r="K83" s="232"/>
    </row>
    <row r="84" spans="2:11" customFormat="1" ht="15" customHeight="1">
      <c r="B84" s="243"/>
      <c r="C84" s="220" t="s">
        <v>3053</v>
      </c>
      <c r="D84" s="220"/>
      <c r="E84" s="220"/>
      <c r="F84" s="241" t="s">
        <v>3046</v>
      </c>
      <c r="G84" s="220"/>
      <c r="H84" s="220" t="s">
        <v>3054</v>
      </c>
      <c r="I84" s="220" t="s">
        <v>3042</v>
      </c>
      <c r="J84" s="220">
        <v>15</v>
      </c>
      <c r="K84" s="232"/>
    </row>
    <row r="85" spans="2:11" customFormat="1" ht="15" customHeight="1">
      <c r="B85" s="243"/>
      <c r="C85" s="220" t="s">
        <v>3055</v>
      </c>
      <c r="D85" s="220"/>
      <c r="E85" s="220"/>
      <c r="F85" s="241" t="s">
        <v>3046</v>
      </c>
      <c r="G85" s="220"/>
      <c r="H85" s="220" t="s">
        <v>3056</v>
      </c>
      <c r="I85" s="220" t="s">
        <v>3042</v>
      </c>
      <c r="J85" s="220">
        <v>20</v>
      </c>
      <c r="K85" s="232"/>
    </row>
    <row r="86" spans="2:11" customFormat="1" ht="15" customHeight="1">
      <c r="B86" s="243"/>
      <c r="C86" s="220" t="s">
        <v>3057</v>
      </c>
      <c r="D86" s="220"/>
      <c r="E86" s="220"/>
      <c r="F86" s="241" t="s">
        <v>3046</v>
      </c>
      <c r="G86" s="220"/>
      <c r="H86" s="220" t="s">
        <v>3058</v>
      </c>
      <c r="I86" s="220" t="s">
        <v>3042</v>
      </c>
      <c r="J86" s="220">
        <v>20</v>
      </c>
      <c r="K86" s="232"/>
    </row>
    <row r="87" spans="2:11" customFormat="1" ht="15" customHeight="1">
      <c r="B87" s="243"/>
      <c r="C87" s="220" t="s">
        <v>3059</v>
      </c>
      <c r="D87" s="220"/>
      <c r="E87" s="220"/>
      <c r="F87" s="241" t="s">
        <v>3046</v>
      </c>
      <c r="G87" s="242"/>
      <c r="H87" s="220" t="s">
        <v>3060</v>
      </c>
      <c r="I87" s="220" t="s">
        <v>3042</v>
      </c>
      <c r="J87" s="220">
        <v>50</v>
      </c>
      <c r="K87" s="232"/>
    </row>
    <row r="88" spans="2:11" customFormat="1" ht="15" customHeight="1">
      <c r="B88" s="243"/>
      <c r="C88" s="220" t="s">
        <v>3061</v>
      </c>
      <c r="D88" s="220"/>
      <c r="E88" s="220"/>
      <c r="F88" s="241" t="s">
        <v>3046</v>
      </c>
      <c r="G88" s="242"/>
      <c r="H88" s="220" t="s">
        <v>3062</v>
      </c>
      <c r="I88" s="220" t="s">
        <v>3042</v>
      </c>
      <c r="J88" s="220">
        <v>20</v>
      </c>
      <c r="K88" s="232"/>
    </row>
    <row r="89" spans="2:11" customFormat="1" ht="15" customHeight="1">
      <c r="B89" s="243"/>
      <c r="C89" s="220" t="s">
        <v>3063</v>
      </c>
      <c r="D89" s="220"/>
      <c r="E89" s="220"/>
      <c r="F89" s="241" t="s">
        <v>3046</v>
      </c>
      <c r="G89" s="242"/>
      <c r="H89" s="220" t="s">
        <v>3064</v>
      </c>
      <c r="I89" s="220" t="s">
        <v>3042</v>
      </c>
      <c r="J89" s="220">
        <v>20</v>
      </c>
      <c r="K89" s="232"/>
    </row>
    <row r="90" spans="2:11" customFormat="1" ht="15" customHeight="1">
      <c r="B90" s="243"/>
      <c r="C90" s="220" t="s">
        <v>3065</v>
      </c>
      <c r="D90" s="220"/>
      <c r="E90" s="220"/>
      <c r="F90" s="241" t="s">
        <v>3046</v>
      </c>
      <c r="G90" s="242"/>
      <c r="H90" s="220" t="s">
        <v>3066</v>
      </c>
      <c r="I90" s="220" t="s">
        <v>3042</v>
      </c>
      <c r="J90" s="220">
        <v>50</v>
      </c>
      <c r="K90" s="232"/>
    </row>
    <row r="91" spans="2:11" customFormat="1" ht="15" customHeight="1">
      <c r="B91" s="243"/>
      <c r="C91" s="220" t="s">
        <v>3067</v>
      </c>
      <c r="D91" s="220"/>
      <c r="E91" s="220"/>
      <c r="F91" s="241" t="s">
        <v>3046</v>
      </c>
      <c r="G91" s="242"/>
      <c r="H91" s="220" t="s">
        <v>3067</v>
      </c>
      <c r="I91" s="220" t="s">
        <v>3042</v>
      </c>
      <c r="J91" s="220">
        <v>50</v>
      </c>
      <c r="K91" s="232"/>
    </row>
    <row r="92" spans="2:11" customFormat="1" ht="15" customHeight="1">
      <c r="B92" s="243"/>
      <c r="C92" s="220" t="s">
        <v>3068</v>
      </c>
      <c r="D92" s="220"/>
      <c r="E92" s="220"/>
      <c r="F92" s="241" t="s">
        <v>3046</v>
      </c>
      <c r="G92" s="242"/>
      <c r="H92" s="220" t="s">
        <v>3069</v>
      </c>
      <c r="I92" s="220" t="s">
        <v>3042</v>
      </c>
      <c r="J92" s="220">
        <v>255</v>
      </c>
      <c r="K92" s="232"/>
    </row>
    <row r="93" spans="2:11" customFormat="1" ht="15" customHeight="1">
      <c r="B93" s="243"/>
      <c r="C93" s="220" t="s">
        <v>3070</v>
      </c>
      <c r="D93" s="220"/>
      <c r="E93" s="220"/>
      <c r="F93" s="241" t="s">
        <v>3040</v>
      </c>
      <c r="G93" s="242"/>
      <c r="H93" s="220" t="s">
        <v>3071</v>
      </c>
      <c r="I93" s="220" t="s">
        <v>3072</v>
      </c>
      <c r="J93" s="220"/>
      <c r="K93" s="232"/>
    </row>
    <row r="94" spans="2:11" customFormat="1" ht="15" customHeight="1">
      <c r="B94" s="243"/>
      <c r="C94" s="220" t="s">
        <v>3073</v>
      </c>
      <c r="D94" s="220"/>
      <c r="E94" s="220"/>
      <c r="F94" s="241" t="s">
        <v>3040</v>
      </c>
      <c r="G94" s="242"/>
      <c r="H94" s="220" t="s">
        <v>3074</v>
      </c>
      <c r="I94" s="220" t="s">
        <v>3075</v>
      </c>
      <c r="J94" s="220"/>
      <c r="K94" s="232"/>
    </row>
    <row r="95" spans="2:11" customFormat="1" ht="15" customHeight="1">
      <c r="B95" s="243"/>
      <c r="C95" s="220" t="s">
        <v>3076</v>
      </c>
      <c r="D95" s="220"/>
      <c r="E95" s="220"/>
      <c r="F95" s="241" t="s">
        <v>3040</v>
      </c>
      <c r="G95" s="242"/>
      <c r="H95" s="220" t="s">
        <v>3076</v>
      </c>
      <c r="I95" s="220" t="s">
        <v>3075</v>
      </c>
      <c r="J95" s="220"/>
      <c r="K95" s="232"/>
    </row>
    <row r="96" spans="2:11" customFormat="1" ht="15" customHeight="1">
      <c r="B96" s="243"/>
      <c r="C96" s="220" t="s">
        <v>46</v>
      </c>
      <c r="D96" s="220"/>
      <c r="E96" s="220"/>
      <c r="F96" s="241" t="s">
        <v>3040</v>
      </c>
      <c r="G96" s="242"/>
      <c r="H96" s="220" t="s">
        <v>3077</v>
      </c>
      <c r="I96" s="220" t="s">
        <v>3075</v>
      </c>
      <c r="J96" s="220"/>
      <c r="K96" s="232"/>
    </row>
    <row r="97" spans="2:11" customFormat="1" ht="15" customHeight="1">
      <c r="B97" s="243"/>
      <c r="C97" s="220" t="s">
        <v>56</v>
      </c>
      <c r="D97" s="220"/>
      <c r="E97" s="220"/>
      <c r="F97" s="241" t="s">
        <v>3040</v>
      </c>
      <c r="G97" s="242"/>
      <c r="H97" s="220" t="s">
        <v>3078</v>
      </c>
      <c r="I97" s="220" t="s">
        <v>3075</v>
      </c>
      <c r="J97" s="220"/>
      <c r="K97" s="232"/>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7"/>
      <c r="C100" s="227"/>
      <c r="D100" s="227"/>
      <c r="E100" s="227"/>
      <c r="F100" s="227"/>
      <c r="G100" s="227"/>
      <c r="H100" s="227"/>
      <c r="I100" s="227"/>
      <c r="J100" s="227"/>
      <c r="K100" s="227"/>
    </row>
    <row r="101" spans="2:11" customFormat="1" ht="7.5" customHeight="1">
      <c r="B101" s="228"/>
      <c r="C101" s="229"/>
      <c r="D101" s="229"/>
      <c r="E101" s="229"/>
      <c r="F101" s="229"/>
      <c r="G101" s="229"/>
      <c r="H101" s="229"/>
      <c r="I101" s="229"/>
      <c r="J101" s="229"/>
      <c r="K101" s="230"/>
    </row>
    <row r="102" spans="2:11" customFormat="1" ht="45" customHeight="1">
      <c r="B102" s="231"/>
      <c r="C102" s="875" t="s">
        <v>3079</v>
      </c>
      <c r="D102" s="875"/>
      <c r="E102" s="875"/>
      <c r="F102" s="875"/>
      <c r="G102" s="875"/>
      <c r="H102" s="875"/>
      <c r="I102" s="875"/>
      <c r="J102" s="875"/>
      <c r="K102" s="232"/>
    </row>
    <row r="103" spans="2:11" customFormat="1" ht="17.25" customHeight="1">
      <c r="B103" s="231"/>
      <c r="C103" s="233" t="s">
        <v>3034</v>
      </c>
      <c r="D103" s="233"/>
      <c r="E103" s="233"/>
      <c r="F103" s="233" t="s">
        <v>3035</v>
      </c>
      <c r="G103" s="234"/>
      <c r="H103" s="233" t="s">
        <v>62</v>
      </c>
      <c r="I103" s="233" t="s">
        <v>65</v>
      </c>
      <c r="J103" s="233" t="s">
        <v>3036</v>
      </c>
      <c r="K103" s="232"/>
    </row>
    <row r="104" spans="2:11" customFormat="1" ht="17.25" customHeight="1">
      <c r="B104" s="231"/>
      <c r="C104" s="235" t="s">
        <v>3037</v>
      </c>
      <c r="D104" s="235"/>
      <c r="E104" s="235"/>
      <c r="F104" s="236" t="s">
        <v>3038</v>
      </c>
      <c r="G104" s="237"/>
      <c r="H104" s="235"/>
      <c r="I104" s="235"/>
      <c r="J104" s="235" t="s">
        <v>3039</v>
      </c>
      <c r="K104" s="232"/>
    </row>
    <row r="105" spans="2:11" customFormat="1" ht="5.25" customHeight="1">
      <c r="B105" s="231"/>
      <c r="C105" s="233"/>
      <c r="D105" s="233"/>
      <c r="E105" s="233"/>
      <c r="F105" s="233"/>
      <c r="G105" s="249"/>
      <c r="H105" s="233"/>
      <c r="I105" s="233"/>
      <c r="J105" s="233"/>
      <c r="K105" s="232"/>
    </row>
    <row r="106" spans="2:11" customFormat="1" ht="15" customHeight="1">
      <c r="B106" s="231"/>
      <c r="C106" s="220" t="s">
        <v>61</v>
      </c>
      <c r="D106" s="240"/>
      <c r="E106" s="240"/>
      <c r="F106" s="241" t="s">
        <v>3040</v>
      </c>
      <c r="G106" s="220"/>
      <c r="H106" s="220" t="s">
        <v>3080</v>
      </c>
      <c r="I106" s="220" t="s">
        <v>3042</v>
      </c>
      <c r="J106" s="220">
        <v>20</v>
      </c>
      <c r="K106" s="232"/>
    </row>
    <row r="107" spans="2:11" customFormat="1" ht="15" customHeight="1">
      <c r="B107" s="231"/>
      <c r="C107" s="220" t="s">
        <v>3043</v>
      </c>
      <c r="D107" s="220"/>
      <c r="E107" s="220"/>
      <c r="F107" s="241" t="s">
        <v>3040</v>
      </c>
      <c r="G107" s="220"/>
      <c r="H107" s="220" t="s">
        <v>3080</v>
      </c>
      <c r="I107" s="220" t="s">
        <v>3042</v>
      </c>
      <c r="J107" s="220">
        <v>120</v>
      </c>
      <c r="K107" s="232"/>
    </row>
    <row r="108" spans="2:11" customFormat="1" ht="15" customHeight="1">
      <c r="B108" s="243"/>
      <c r="C108" s="220" t="s">
        <v>3045</v>
      </c>
      <c r="D108" s="220"/>
      <c r="E108" s="220"/>
      <c r="F108" s="241" t="s">
        <v>3046</v>
      </c>
      <c r="G108" s="220"/>
      <c r="H108" s="220" t="s">
        <v>3080</v>
      </c>
      <c r="I108" s="220" t="s">
        <v>3042</v>
      </c>
      <c r="J108" s="220">
        <v>50</v>
      </c>
      <c r="K108" s="232"/>
    </row>
    <row r="109" spans="2:11" customFormat="1" ht="15" customHeight="1">
      <c r="B109" s="243"/>
      <c r="C109" s="220" t="s">
        <v>3048</v>
      </c>
      <c r="D109" s="220"/>
      <c r="E109" s="220"/>
      <c r="F109" s="241" t="s">
        <v>3040</v>
      </c>
      <c r="G109" s="220"/>
      <c r="H109" s="220" t="s">
        <v>3080</v>
      </c>
      <c r="I109" s="220" t="s">
        <v>3050</v>
      </c>
      <c r="J109" s="220"/>
      <c r="K109" s="232"/>
    </row>
    <row r="110" spans="2:11" customFormat="1" ht="15" customHeight="1">
      <c r="B110" s="243"/>
      <c r="C110" s="220" t="s">
        <v>3059</v>
      </c>
      <c r="D110" s="220"/>
      <c r="E110" s="220"/>
      <c r="F110" s="241" t="s">
        <v>3046</v>
      </c>
      <c r="G110" s="220"/>
      <c r="H110" s="220" t="s">
        <v>3080</v>
      </c>
      <c r="I110" s="220" t="s">
        <v>3042</v>
      </c>
      <c r="J110" s="220">
        <v>50</v>
      </c>
      <c r="K110" s="232"/>
    </row>
    <row r="111" spans="2:11" customFormat="1" ht="15" customHeight="1">
      <c r="B111" s="243"/>
      <c r="C111" s="220" t="s">
        <v>3067</v>
      </c>
      <c r="D111" s="220"/>
      <c r="E111" s="220"/>
      <c r="F111" s="241" t="s">
        <v>3046</v>
      </c>
      <c r="G111" s="220"/>
      <c r="H111" s="220" t="s">
        <v>3080</v>
      </c>
      <c r="I111" s="220" t="s">
        <v>3042</v>
      </c>
      <c r="J111" s="220">
        <v>50</v>
      </c>
      <c r="K111" s="232"/>
    </row>
    <row r="112" spans="2:11" customFormat="1" ht="15" customHeight="1">
      <c r="B112" s="243"/>
      <c r="C112" s="220" t="s">
        <v>3065</v>
      </c>
      <c r="D112" s="220"/>
      <c r="E112" s="220"/>
      <c r="F112" s="241" t="s">
        <v>3046</v>
      </c>
      <c r="G112" s="220"/>
      <c r="H112" s="220" t="s">
        <v>3080</v>
      </c>
      <c r="I112" s="220" t="s">
        <v>3042</v>
      </c>
      <c r="J112" s="220">
        <v>50</v>
      </c>
      <c r="K112" s="232"/>
    </row>
    <row r="113" spans="2:11" customFormat="1" ht="15" customHeight="1">
      <c r="B113" s="243"/>
      <c r="C113" s="220" t="s">
        <v>61</v>
      </c>
      <c r="D113" s="220"/>
      <c r="E113" s="220"/>
      <c r="F113" s="241" t="s">
        <v>3040</v>
      </c>
      <c r="G113" s="220"/>
      <c r="H113" s="220" t="s">
        <v>3081</v>
      </c>
      <c r="I113" s="220" t="s">
        <v>3042</v>
      </c>
      <c r="J113" s="220">
        <v>20</v>
      </c>
      <c r="K113" s="232"/>
    </row>
    <row r="114" spans="2:11" customFormat="1" ht="15" customHeight="1">
      <c r="B114" s="243"/>
      <c r="C114" s="220" t="s">
        <v>3082</v>
      </c>
      <c r="D114" s="220"/>
      <c r="E114" s="220"/>
      <c r="F114" s="241" t="s">
        <v>3040</v>
      </c>
      <c r="G114" s="220"/>
      <c r="H114" s="220" t="s">
        <v>3083</v>
      </c>
      <c r="I114" s="220" t="s">
        <v>3042</v>
      </c>
      <c r="J114" s="220">
        <v>120</v>
      </c>
      <c r="K114" s="232"/>
    </row>
    <row r="115" spans="2:11" customFormat="1" ht="15" customHeight="1">
      <c r="B115" s="243"/>
      <c r="C115" s="220" t="s">
        <v>46</v>
      </c>
      <c r="D115" s="220"/>
      <c r="E115" s="220"/>
      <c r="F115" s="241" t="s">
        <v>3040</v>
      </c>
      <c r="G115" s="220"/>
      <c r="H115" s="220" t="s">
        <v>3084</v>
      </c>
      <c r="I115" s="220" t="s">
        <v>3075</v>
      </c>
      <c r="J115" s="220"/>
      <c r="K115" s="232"/>
    </row>
    <row r="116" spans="2:11" customFormat="1" ht="15" customHeight="1">
      <c r="B116" s="243"/>
      <c r="C116" s="220" t="s">
        <v>56</v>
      </c>
      <c r="D116" s="220"/>
      <c r="E116" s="220"/>
      <c r="F116" s="241" t="s">
        <v>3040</v>
      </c>
      <c r="G116" s="220"/>
      <c r="H116" s="220" t="s">
        <v>3085</v>
      </c>
      <c r="I116" s="220" t="s">
        <v>3075</v>
      </c>
      <c r="J116" s="220"/>
      <c r="K116" s="232"/>
    </row>
    <row r="117" spans="2:11" customFormat="1" ht="15" customHeight="1">
      <c r="B117" s="243"/>
      <c r="C117" s="220" t="s">
        <v>65</v>
      </c>
      <c r="D117" s="220"/>
      <c r="E117" s="220"/>
      <c r="F117" s="241" t="s">
        <v>3040</v>
      </c>
      <c r="G117" s="220"/>
      <c r="H117" s="220" t="s">
        <v>3086</v>
      </c>
      <c r="I117" s="220" t="s">
        <v>3087</v>
      </c>
      <c r="J117" s="220"/>
      <c r="K117" s="232"/>
    </row>
    <row r="118" spans="2:11" customFormat="1" ht="15" customHeight="1">
      <c r="B118" s="244"/>
      <c r="C118" s="250"/>
      <c r="D118" s="250"/>
      <c r="E118" s="250"/>
      <c r="F118" s="250"/>
      <c r="G118" s="250"/>
      <c r="H118" s="250"/>
      <c r="I118" s="250"/>
      <c r="J118" s="250"/>
      <c r="K118" s="246"/>
    </row>
    <row r="119" spans="2:11" customFormat="1" ht="18.75" customHeight="1">
      <c r="B119" s="251"/>
      <c r="C119" s="252"/>
      <c r="D119" s="252"/>
      <c r="E119" s="252"/>
      <c r="F119" s="253"/>
      <c r="G119" s="252"/>
      <c r="H119" s="252"/>
      <c r="I119" s="252"/>
      <c r="J119" s="252"/>
      <c r="K119" s="251"/>
    </row>
    <row r="120" spans="2:11" customFormat="1" ht="18.75" customHeight="1">
      <c r="B120" s="227"/>
      <c r="C120" s="227"/>
      <c r="D120" s="227"/>
      <c r="E120" s="227"/>
      <c r="F120" s="227"/>
      <c r="G120" s="227"/>
      <c r="H120" s="227"/>
      <c r="I120" s="227"/>
      <c r="J120" s="227"/>
      <c r="K120" s="227"/>
    </row>
    <row r="121" spans="2:11" customFormat="1" ht="7.5" customHeight="1">
      <c r="B121" s="254"/>
      <c r="C121" s="255"/>
      <c r="D121" s="255"/>
      <c r="E121" s="255"/>
      <c r="F121" s="255"/>
      <c r="G121" s="255"/>
      <c r="H121" s="255"/>
      <c r="I121" s="255"/>
      <c r="J121" s="255"/>
      <c r="K121" s="256"/>
    </row>
    <row r="122" spans="2:11" customFormat="1" ht="45" customHeight="1">
      <c r="B122" s="257"/>
      <c r="C122" s="873" t="s">
        <v>3088</v>
      </c>
      <c r="D122" s="873"/>
      <c r="E122" s="873"/>
      <c r="F122" s="873"/>
      <c r="G122" s="873"/>
      <c r="H122" s="873"/>
      <c r="I122" s="873"/>
      <c r="J122" s="873"/>
      <c r="K122" s="258"/>
    </row>
    <row r="123" spans="2:11" customFormat="1" ht="17.25" customHeight="1">
      <c r="B123" s="259"/>
      <c r="C123" s="233" t="s">
        <v>3034</v>
      </c>
      <c r="D123" s="233"/>
      <c r="E123" s="233"/>
      <c r="F123" s="233" t="s">
        <v>3035</v>
      </c>
      <c r="G123" s="234"/>
      <c r="H123" s="233" t="s">
        <v>62</v>
      </c>
      <c r="I123" s="233" t="s">
        <v>65</v>
      </c>
      <c r="J123" s="233" t="s">
        <v>3036</v>
      </c>
      <c r="K123" s="260"/>
    </row>
    <row r="124" spans="2:11" customFormat="1" ht="17.25" customHeight="1">
      <c r="B124" s="259"/>
      <c r="C124" s="235" t="s">
        <v>3037</v>
      </c>
      <c r="D124" s="235"/>
      <c r="E124" s="235"/>
      <c r="F124" s="236" t="s">
        <v>3038</v>
      </c>
      <c r="G124" s="237"/>
      <c r="H124" s="235"/>
      <c r="I124" s="235"/>
      <c r="J124" s="235" t="s">
        <v>3039</v>
      </c>
      <c r="K124" s="260"/>
    </row>
    <row r="125" spans="2:11" customFormat="1" ht="5.25" customHeight="1">
      <c r="B125" s="261"/>
      <c r="C125" s="238"/>
      <c r="D125" s="238"/>
      <c r="E125" s="238"/>
      <c r="F125" s="238"/>
      <c r="G125" s="262"/>
      <c r="H125" s="238"/>
      <c r="I125" s="238"/>
      <c r="J125" s="238"/>
      <c r="K125" s="263"/>
    </row>
    <row r="126" spans="2:11" customFormat="1" ht="15" customHeight="1">
      <c r="B126" s="261"/>
      <c r="C126" s="220" t="s">
        <v>3043</v>
      </c>
      <c r="D126" s="240"/>
      <c r="E126" s="240"/>
      <c r="F126" s="241" t="s">
        <v>3040</v>
      </c>
      <c r="G126" s="220"/>
      <c r="H126" s="220" t="s">
        <v>3080</v>
      </c>
      <c r="I126" s="220" t="s">
        <v>3042</v>
      </c>
      <c r="J126" s="220">
        <v>120</v>
      </c>
      <c r="K126" s="264"/>
    </row>
    <row r="127" spans="2:11" customFormat="1" ht="15" customHeight="1">
      <c r="B127" s="261"/>
      <c r="C127" s="220" t="s">
        <v>3089</v>
      </c>
      <c r="D127" s="220"/>
      <c r="E127" s="220"/>
      <c r="F127" s="241" t="s">
        <v>3040</v>
      </c>
      <c r="G127" s="220"/>
      <c r="H127" s="220" t="s">
        <v>3090</v>
      </c>
      <c r="I127" s="220" t="s">
        <v>3042</v>
      </c>
      <c r="J127" s="220" t="s">
        <v>3091</v>
      </c>
      <c r="K127" s="264"/>
    </row>
    <row r="128" spans="2:11" customFormat="1" ht="15" customHeight="1">
      <c r="B128" s="261"/>
      <c r="C128" s="220" t="s">
        <v>2988</v>
      </c>
      <c r="D128" s="220"/>
      <c r="E128" s="220"/>
      <c r="F128" s="241" t="s">
        <v>3040</v>
      </c>
      <c r="G128" s="220"/>
      <c r="H128" s="220" t="s">
        <v>3092</v>
      </c>
      <c r="I128" s="220" t="s">
        <v>3042</v>
      </c>
      <c r="J128" s="220" t="s">
        <v>3091</v>
      </c>
      <c r="K128" s="264"/>
    </row>
    <row r="129" spans="2:11" customFormat="1" ht="15" customHeight="1">
      <c r="B129" s="261"/>
      <c r="C129" s="220" t="s">
        <v>3051</v>
      </c>
      <c r="D129" s="220"/>
      <c r="E129" s="220"/>
      <c r="F129" s="241" t="s">
        <v>3046</v>
      </c>
      <c r="G129" s="220"/>
      <c r="H129" s="220" t="s">
        <v>3052</v>
      </c>
      <c r="I129" s="220" t="s">
        <v>3042</v>
      </c>
      <c r="J129" s="220">
        <v>15</v>
      </c>
      <c r="K129" s="264"/>
    </row>
    <row r="130" spans="2:11" customFormat="1" ht="15" customHeight="1">
      <c r="B130" s="261"/>
      <c r="C130" s="220" t="s">
        <v>3053</v>
      </c>
      <c r="D130" s="220"/>
      <c r="E130" s="220"/>
      <c r="F130" s="241" t="s">
        <v>3046</v>
      </c>
      <c r="G130" s="220"/>
      <c r="H130" s="220" t="s">
        <v>3054</v>
      </c>
      <c r="I130" s="220" t="s">
        <v>3042</v>
      </c>
      <c r="J130" s="220">
        <v>15</v>
      </c>
      <c r="K130" s="264"/>
    </row>
    <row r="131" spans="2:11" customFormat="1" ht="15" customHeight="1">
      <c r="B131" s="261"/>
      <c r="C131" s="220" t="s">
        <v>3055</v>
      </c>
      <c r="D131" s="220"/>
      <c r="E131" s="220"/>
      <c r="F131" s="241" t="s">
        <v>3046</v>
      </c>
      <c r="G131" s="220"/>
      <c r="H131" s="220" t="s">
        <v>3056</v>
      </c>
      <c r="I131" s="220" t="s">
        <v>3042</v>
      </c>
      <c r="J131" s="220">
        <v>20</v>
      </c>
      <c r="K131" s="264"/>
    </row>
    <row r="132" spans="2:11" customFormat="1" ht="15" customHeight="1">
      <c r="B132" s="261"/>
      <c r="C132" s="220" t="s">
        <v>3057</v>
      </c>
      <c r="D132" s="220"/>
      <c r="E132" s="220"/>
      <c r="F132" s="241" t="s">
        <v>3046</v>
      </c>
      <c r="G132" s="220"/>
      <c r="H132" s="220" t="s">
        <v>3058</v>
      </c>
      <c r="I132" s="220" t="s">
        <v>3042</v>
      </c>
      <c r="J132" s="220">
        <v>20</v>
      </c>
      <c r="K132" s="264"/>
    </row>
    <row r="133" spans="2:11" customFormat="1" ht="15" customHeight="1">
      <c r="B133" s="261"/>
      <c r="C133" s="220" t="s">
        <v>3045</v>
      </c>
      <c r="D133" s="220"/>
      <c r="E133" s="220"/>
      <c r="F133" s="241" t="s">
        <v>3046</v>
      </c>
      <c r="G133" s="220"/>
      <c r="H133" s="220" t="s">
        <v>3080</v>
      </c>
      <c r="I133" s="220" t="s">
        <v>3042</v>
      </c>
      <c r="J133" s="220">
        <v>50</v>
      </c>
      <c r="K133" s="264"/>
    </row>
    <row r="134" spans="2:11" customFormat="1" ht="15" customHeight="1">
      <c r="B134" s="261"/>
      <c r="C134" s="220" t="s">
        <v>3059</v>
      </c>
      <c r="D134" s="220"/>
      <c r="E134" s="220"/>
      <c r="F134" s="241" t="s">
        <v>3046</v>
      </c>
      <c r="G134" s="220"/>
      <c r="H134" s="220" t="s">
        <v>3080</v>
      </c>
      <c r="I134" s="220" t="s">
        <v>3042</v>
      </c>
      <c r="J134" s="220">
        <v>50</v>
      </c>
      <c r="K134" s="264"/>
    </row>
    <row r="135" spans="2:11" customFormat="1" ht="15" customHeight="1">
      <c r="B135" s="261"/>
      <c r="C135" s="220" t="s">
        <v>3065</v>
      </c>
      <c r="D135" s="220"/>
      <c r="E135" s="220"/>
      <c r="F135" s="241" t="s">
        <v>3046</v>
      </c>
      <c r="G135" s="220"/>
      <c r="H135" s="220" t="s">
        <v>3080</v>
      </c>
      <c r="I135" s="220" t="s">
        <v>3042</v>
      </c>
      <c r="J135" s="220">
        <v>50</v>
      </c>
      <c r="K135" s="264"/>
    </row>
    <row r="136" spans="2:11" customFormat="1" ht="15" customHeight="1">
      <c r="B136" s="261"/>
      <c r="C136" s="220" t="s">
        <v>3067</v>
      </c>
      <c r="D136" s="220"/>
      <c r="E136" s="220"/>
      <c r="F136" s="241" t="s">
        <v>3046</v>
      </c>
      <c r="G136" s="220"/>
      <c r="H136" s="220" t="s">
        <v>3080</v>
      </c>
      <c r="I136" s="220" t="s">
        <v>3042</v>
      </c>
      <c r="J136" s="220">
        <v>50</v>
      </c>
      <c r="K136" s="264"/>
    </row>
    <row r="137" spans="2:11" customFormat="1" ht="15" customHeight="1">
      <c r="B137" s="261"/>
      <c r="C137" s="220" t="s">
        <v>3068</v>
      </c>
      <c r="D137" s="220"/>
      <c r="E137" s="220"/>
      <c r="F137" s="241" t="s">
        <v>3046</v>
      </c>
      <c r="G137" s="220"/>
      <c r="H137" s="220" t="s">
        <v>3093</v>
      </c>
      <c r="I137" s="220" t="s">
        <v>3042</v>
      </c>
      <c r="J137" s="220">
        <v>255</v>
      </c>
      <c r="K137" s="264"/>
    </row>
    <row r="138" spans="2:11" customFormat="1" ht="15" customHeight="1">
      <c r="B138" s="261"/>
      <c r="C138" s="220" t="s">
        <v>3070</v>
      </c>
      <c r="D138" s="220"/>
      <c r="E138" s="220"/>
      <c r="F138" s="241" t="s">
        <v>3040</v>
      </c>
      <c r="G138" s="220"/>
      <c r="H138" s="220" t="s">
        <v>3094</v>
      </c>
      <c r="I138" s="220" t="s">
        <v>3072</v>
      </c>
      <c r="J138" s="220"/>
      <c r="K138" s="264"/>
    </row>
    <row r="139" spans="2:11" customFormat="1" ht="15" customHeight="1">
      <c r="B139" s="261"/>
      <c r="C139" s="220" t="s">
        <v>3073</v>
      </c>
      <c r="D139" s="220"/>
      <c r="E139" s="220"/>
      <c r="F139" s="241" t="s">
        <v>3040</v>
      </c>
      <c r="G139" s="220"/>
      <c r="H139" s="220" t="s">
        <v>3095</v>
      </c>
      <c r="I139" s="220" t="s">
        <v>3075</v>
      </c>
      <c r="J139" s="220"/>
      <c r="K139" s="264"/>
    </row>
    <row r="140" spans="2:11" customFormat="1" ht="15" customHeight="1">
      <c r="B140" s="261"/>
      <c r="C140" s="220" t="s">
        <v>3076</v>
      </c>
      <c r="D140" s="220"/>
      <c r="E140" s="220"/>
      <c r="F140" s="241" t="s">
        <v>3040</v>
      </c>
      <c r="G140" s="220"/>
      <c r="H140" s="220" t="s">
        <v>3076</v>
      </c>
      <c r="I140" s="220" t="s">
        <v>3075</v>
      </c>
      <c r="J140" s="220"/>
      <c r="K140" s="264"/>
    </row>
    <row r="141" spans="2:11" customFormat="1" ht="15" customHeight="1">
      <c r="B141" s="261"/>
      <c r="C141" s="220" t="s">
        <v>46</v>
      </c>
      <c r="D141" s="220"/>
      <c r="E141" s="220"/>
      <c r="F141" s="241" t="s">
        <v>3040</v>
      </c>
      <c r="G141" s="220"/>
      <c r="H141" s="220" t="s">
        <v>3096</v>
      </c>
      <c r="I141" s="220" t="s">
        <v>3075</v>
      </c>
      <c r="J141" s="220"/>
      <c r="K141" s="264"/>
    </row>
    <row r="142" spans="2:11" customFormat="1" ht="15" customHeight="1">
      <c r="B142" s="261"/>
      <c r="C142" s="220" t="s">
        <v>3097</v>
      </c>
      <c r="D142" s="220"/>
      <c r="E142" s="220"/>
      <c r="F142" s="241" t="s">
        <v>3040</v>
      </c>
      <c r="G142" s="220"/>
      <c r="H142" s="220" t="s">
        <v>3098</v>
      </c>
      <c r="I142" s="220" t="s">
        <v>3075</v>
      </c>
      <c r="J142" s="220"/>
      <c r="K142" s="264"/>
    </row>
    <row r="143" spans="2:11" customFormat="1" ht="15" customHeight="1">
      <c r="B143" s="265"/>
      <c r="C143" s="266"/>
      <c r="D143" s="266"/>
      <c r="E143" s="266"/>
      <c r="F143" s="266"/>
      <c r="G143" s="266"/>
      <c r="H143" s="266"/>
      <c r="I143" s="266"/>
      <c r="J143" s="266"/>
      <c r="K143" s="267"/>
    </row>
    <row r="144" spans="2:11" customFormat="1" ht="18.75" customHeight="1">
      <c r="B144" s="252"/>
      <c r="C144" s="252"/>
      <c r="D144" s="252"/>
      <c r="E144" s="252"/>
      <c r="F144" s="253"/>
      <c r="G144" s="252"/>
      <c r="H144" s="252"/>
      <c r="I144" s="252"/>
      <c r="J144" s="252"/>
      <c r="K144" s="252"/>
    </row>
    <row r="145" spans="2:11" customFormat="1" ht="18.75" customHeight="1">
      <c r="B145" s="227"/>
      <c r="C145" s="227"/>
      <c r="D145" s="227"/>
      <c r="E145" s="227"/>
      <c r="F145" s="227"/>
      <c r="G145" s="227"/>
      <c r="H145" s="227"/>
      <c r="I145" s="227"/>
      <c r="J145" s="227"/>
      <c r="K145" s="227"/>
    </row>
    <row r="146" spans="2:11" customFormat="1" ht="7.5" customHeight="1">
      <c r="B146" s="228"/>
      <c r="C146" s="229"/>
      <c r="D146" s="229"/>
      <c r="E146" s="229"/>
      <c r="F146" s="229"/>
      <c r="G146" s="229"/>
      <c r="H146" s="229"/>
      <c r="I146" s="229"/>
      <c r="J146" s="229"/>
      <c r="K146" s="230"/>
    </row>
    <row r="147" spans="2:11" customFormat="1" ht="45" customHeight="1">
      <c r="B147" s="231"/>
      <c r="C147" s="875" t="s">
        <v>3099</v>
      </c>
      <c r="D147" s="875"/>
      <c r="E147" s="875"/>
      <c r="F147" s="875"/>
      <c r="G147" s="875"/>
      <c r="H147" s="875"/>
      <c r="I147" s="875"/>
      <c r="J147" s="875"/>
      <c r="K147" s="232"/>
    </row>
    <row r="148" spans="2:11" customFormat="1" ht="17.25" customHeight="1">
      <c r="B148" s="231"/>
      <c r="C148" s="233" t="s">
        <v>3034</v>
      </c>
      <c r="D148" s="233"/>
      <c r="E148" s="233"/>
      <c r="F148" s="233" t="s">
        <v>3035</v>
      </c>
      <c r="G148" s="234"/>
      <c r="H148" s="233" t="s">
        <v>62</v>
      </c>
      <c r="I148" s="233" t="s">
        <v>65</v>
      </c>
      <c r="J148" s="233" t="s">
        <v>3036</v>
      </c>
      <c r="K148" s="232"/>
    </row>
    <row r="149" spans="2:11" customFormat="1" ht="17.25" customHeight="1">
      <c r="B149" s="231"/>
      <c r="C149" s="235" t="s">
        <v>3037</v>
      </c>
      <c r="D149" s="235"/>
      <c r="E149" s="235"/>
      <c r="F149" s="236" t="s">
        <v>3038</v>
      </c>
      <c r="G149" s="237"/>
      <c r="H149" s="235"/>
      <c r="I149" s="235"/>
      <c r="J149" s="235" t="s">
        <v>3039</v>
      </c>
      <c r="K149" s="232"/>
    </row>
    <row r="150" spans="2:11" customFormat="1" ht="5.25" customHeight="1">
      <c r="B150" s="243"/>
      <c r="C150" s="238"/>
      <c r="D150" s="238"/>
      <c r="E150" s="238"/>
      <c r="F150" s="238"/>
      <c r="G150" s="239"/>
      <c r="H150" s="238"/>
      <c r="I150" s="238"/>
      <c r="J150" s="238"/>
      <c r="K150" s="264"/>
    </row>
    <row r="151" spans="2:11" customFormat="1" ht="15" customHeight="1">
      <c r="B151" s="243"/>
      <c r="C151" s="268" t="s">
        <v>3043</v>
      </c>
      <c r="D151" s="220"/>
      <c r="E151" s="220"/>
      <c r="F151" s="269" t="s">
        <v>3040</v>
      </c>
      <c r="G151" s="220"/>
      <c r="H151" s="268" t="s">
        <v>3080</v>
      </c>
      <c r="I151" s="268" t="s">
        <v>3042</v>
      </c>
      <c r="J151" s="268">
        <v>120</v>
      </c>
      <c r="K151" s="264"/>
    </row>
    <row r="152" spans="2:11" customFormat="1" ht="15" customHeight="1">
      <c r="B152" s="243"/>
      <c r="C152" s="268" t="s">
        <v>3089</v>
      </c>
      <c r="D152" s="220"/>
      <c r="E152" s="220"/>
      <c r="F152" s="269" t="s">
        <v>3040</v>
      </c>
      <c r="G152" s="220"/>
      <c r="H152" s="268" t="s">
        <v>3100</v>
      </c>
      <c r="I152" s="268" t="s">
        <v>3042</v>
      </c>
      <c r="J152" s="268" t="s">
        <v>3091</v>
      </c>
      <c r="K152" s="264"/>
    </row>
    <row r="153" spans="2:11" customFormat="1" ht="15" customHeight="1">
      <c r="B153" s="243"/>
      <c r="C153" s="268" t="s">
        <v>2988</v>
      </c>
      <c r="D153" s="220"/>
      <c r="E153" s="220"/>
      <c r="F153" s="269" t="s">
        <v>3040</v>
      </c>
      <c r="G153" s="220"/>
      <c r="H153" s="268" t="s">
        <v>3101</v>
      </c>
      <c r="I153" s="268" t="s">
        <v>3042</v>
      </c>
      <c r="J153" s="268" t="s">
        <v>3091</v>
      </c>
      <c r="K153" s="264"/>
    </row>
    <row r="154" spans="2:11" customFormat="1" ht="15" customHeight="1">
      <c r="B154" s="243"/>
      <c r="C154" s="268" t="s">
        <v>3045</v>
      </c>
      <c r="D154" s="220"/>
      <c r="E154" s="220"/>
      <c r="F154" s="269" t="s">
        <v>3046</v>
      </c>
      <c r="G154" s="220"/>
      <c r="H154" s="268" t="s">
        <v>3080</v>
      </c>
      <c r="I154" s="268" t="s">
        <v>3042</v>
      </c>
      <c r="J154" s="268">
        <v>50</v>
      </c>
      <c r="K154" s="264"/>
    </row>
    <row r="155" spans="2:11" customFormat="1" ht="15" customHeight="1">
      <c r="B155" s="243"/>
      <c r="C155" s="268" t="s">
        <v>3048</v>
      </c>
      <c r="D155" s="220"/>
      <c r="E155" s="220"/>
      <c r="F155" s="269" t="s">
        <v>3040</v>
      </c>
      <c r="G155" s="220"/>
      <c r="H155" s="268" t="s">
        <v>3080</v>
      </c>
      <c r="I155" s="268" t="s">
        <v>3050</v>
      </c>
      <c r="J155" s="268"/>
      <c r="K155" s="264"/>
    </row>
    <row r="156" spans="2:11" customFormat="1" ht="15" customHeight="1">
      <c r="B156" s="243"/>
      <c r="C156" s="268" t="s">
        <v>3059</v>
      </c>
      <c r="D156" s="220"/>
      <c r="E156" s="220"/>
      <c r="F156" s="269" t="s">
        <v>3046</v>
      </c>
      <c r="G156" s="220"/>
      <c r="H156" s="268" t="s">
        <v>3080</v>
      </c>
      <c r="I156" s="268" t="s">
        <v>3042</v>
      </c>
      <c r="J156" s="268">
        <v>50</v>
      </c>
      <c r="K156" s="264"/>
    </row>
    <row r="157" spans="2:11" customFormat="1" ht="15" customHeight="1">
      <c r="B157" s="243"/>
      <c r="C157" s="268" t="s">
        <v>3067</v>
      </c>
      <c r="D157" s="220"/>
      <c r="E157" s="220"/>
      <c r="F157" s="269" t="s">
        <v>3046</v>
      </c>
      <c r="G157" s="220"/>
      <c r="H157" s="268" t="s">
        <v>3080</v>
      </c>
      <c r="I157" s="268" t="s">
        <v>3042</v>
      </c>
      <c r="J157" s="268">
        <v>50</v>
      </c>
      <c r="K157" s="264"/>
    </row>
    <row r="158" spans="2:11" customFormat="1" ht="15" customHeight="1">
      <c r="B158" s="243"/>
      <c r="C158" s="268" t="s">
        <v>3065</v>
      </c>
      <c r="D158" s="220"/>
      <c r="E158" s="220"/>
      <c r="F158" s="269" t="s">
        <v>3046</v>
      </c>
      <c r="G158" s="220"/>
      <c r="H158" s="268" t="s">
        <v>3080</v>
      </c>
      <c r="I158" s="268" t="s">
        <v>3042</v>
      </c>
      <c r="J158" s="268">
        <v>50</v>
      </c>
      <c r="K158" s="264"/>
    </row>
    <row r="159" spans="2:11" customFormat="1" ht="15" customHeight="1">
      <c r="B159" s="243"/>
      <c r="C159" s="268" t="s">
        <v>128</v>
      </c>
      <c r="D159" s="220"/>
      <c r="E159" s="220"/>
      <c r="F159" s="269" t="s">
        <v>3040</v>
      </c>
      <c r="G159" s="220"/>
      <c r="H159" s="268" t="s">
        <v>3102</v>
      </c>
      <c r="I159" s="268" t="s">
        <v>3042</v>
      </c>
      <c r="J159" s="268" t="s">
        <v>3103</v>
      </c>
      <c r="K159" s="264"/>
    </row>
    <row r="160" spans="2:11" customFormat="1" ht="15" customHeight="1">
      <c r="B160" s="243"/>
      <c r="C160" s="268" t="s">
        <v>3104</v>
      </c>
      <c r="D160" s="220"/>
      <c r="E160" s="220"/>
      <c r="F160" s="269" t="s">
        <v>3040</v>
      </c>
      <c r="G160" s="220"/>
      <c r="H160" s="268" t="s">
        <v>3105</v>
      </c>
      <c r="I160" s="268" t="s">
        <v>3075</v>
      </c>
      <c r="J160" s="268"/>
      <c r="K160" s="264"/>
    </row>
    <row r="161" spans="2:11" customFormat="1" ht="15" customHeight="1">
      <c r="B161" s="270"/>
      <c r="C161" s="250"/>
      <c r="D161" s="250"/>
      <c r="E161" s="250"/>
      <c r="F161" s="250"/>
      <c r="G161" s="250"/>
      <c r="H161" s="250"/>
      <c r="I161" s="250"/>
      <c r="J161" s="250"/>
      <c r="K161" s="271"/>
    </row>
    <row r="162" spans="2:11" customFormat="1" ht="18.75" customHeight="1">
      <c r="B162" s="252"/>
      <c r="C162" s="262"/>
      <c r="D162" s="262"/>
      <c r="E162" s="262"/>
      <c r="F162" s="272"/>
      <c r="G162" s="262"/>
      <c r="H162" s="262"/>
      <c r="I162" s="262"/>
      <c r="J162" s="262"/>
      <c r="K162" s="252"/>
    </row>
    <row r="163" spans="2:11" customFormat="1" ht="18.75" customHeight="1">
      <c r="B163" s="227"/>
      <c r="C163" s="227"/>
      <c r="D163" s="227"/>
      <c r="E163" s="227"/>
      <c r="F163" s="227"/>
      <c r="G163" s="227"/>
      <c r="H163" s="227"/>
      <c r="I163" s="227"/>
      <c r="J163" s="227"/>
      <c r="K163" s="227"/>
    </row>
    <row r="164" spans="2:11" customFormat="1" ht="7.5" customHeight="1">
      <c r="B164" s="209"/>
      <c r="C164" s="210"/>
      <c r="D164" s="210"/>
      <c r="E164" s="210"/>
      <c r="F164" s="210"/>
      <c r="G164" s="210"/>
      <c r="H164" s="210"/>
      <c r="I164" s="210"/>
      <c r="J164" s="210"/>
      <c r="K164" s="211"/>
    </row>
    <row r="165" spans="2:11" customFormat="1" ht="45" customHeight="1">
      <c r="B165" s="212"/>
      <c r="C165" s="873" t="s">
        <v>3106</v>
      </c>
      <c r="D165" s="873"/>
      <c r="E165" s="873"/>
      <c r="F165" s="873"/>
      <c r="G165" s="873"/>
      <c r="H165" s="873"/>
      <c r="I165" s="873"/>
      <c r="J165" s="873"/>
      <c r="K165" s="213"/>
    </row>
    <row r="166" spans="2:11" customFormat="1" ht="17.25" customHeight="1">
      <c r="B166" s="212"/>
      <c r="C166" s="233" t="s">
        <v>3034</v>
      </c>
      <c r="D166" s="233"/>
      <c r="E166" s="233"/>
      <c r="F166" s="233" t="s">
        <v>3035</v>
      </c>
      <c r="G166" s="273"/>
      <c r="H166" s="274" t="s">
        <v>62</v>
      </c>
      <c r="I166" s="274" t="s">
        <v>65</v>
      </c>
      <c r="J166" s="233" t="s">
        <v>3036</v>
      </c>
      <c r="K166" s="213"/>
    </row>
    <row r="167" spans="2:11" customFormat="1" ht="17.25" customHeight="1">
      <c r="B167" s="214"/>
      <c r="C167" s="235" t="s">
        <v>3037</v>
      </c>
      <c r="D167" s="235"/>
      <c r="E167" s="235"/>
      <c r="F167" s="236" t="s">
        <v>3038</v>
      </c>
      <c r="G167" s="275"/>
      <c r="H167" s="276"/>
      <c r="I167" s="276"/>
      <c r="J167" s="235" t="s">
        <v>3039</v>
      </c>
      <c r="K167" s="215"/>
    </row>
    <row r="168" spans="2:11" customFormat="1" ht="5.25" customHeight="1">
      <c r="B168" s="243"/>
      <c r="C168" s="238"/>
      <c r="D168" s="238"/>
      <c r="E168" s="238"/>
      <c r="F168" s="238"/>
      <c r="G168" s="239"/>
      <c r="H168" s="238"/>
      <c r="I168" s="238"/>
      <c r="J168" s="238"/>
      <c r="K168" s="264"/>
    </row>
    <row r="169" spans="2:11" customFormat="1" ht="15" customHeight="1">
      <c r="B169" s="243"/>
      <c r="C169" s="220" t="s">
        <v>3043</v>
      </c>
      <c r="D169" s="220"/>
      <c r="E169" s="220"/>
      <c r="F169" s="241" t="s">
        <v>3040</v>
      </c>
      <c r="G169" s="220"/>
      <c r="H169" s="220" t="s">
        <v>3080</v>
      </c>
      <c r="I169" s="220" t="s">
        <v>3042</v>
      </c>
      <c r="J169" s="220">
        <v>120</v>
      </c>
      <c r="K169" s="264"/>
    </row>
    <row r="170" spans="2:11" customFormat="1" ht="15" customHeight="1">
      <c r="B170" s="243"/>
      <c r="C170" s="220" t="s">
        <v>3089</v>
      </c>
      <c r="D170" s="220"/>
      <c r="E170" s="220"/>
      <c r="F170" s="241" t="s">
        <v>3040</v>
      </c>
      <c r="G170" s="220"/>
      <c r="H170" s="220" t="s">
        <v>3090</v>
      </c>
      <c r="I170" s="220" t="s">
        <v>3042</v>
      </c>
      <c r="J170" s="220" t="s">
        <v>3091</v>
      </c>
      <c r="K170" s="264"/>
    </row>
    <row r="171" spans="2:11" customFormat="1" ht="15" customHeight="1">
      <c r="B171" s="243"/>
      <c r="C171" s="220" t="s">
        <v>2988</v>
      </c>
      <c r="D171" s="220"/>
      <c r="E171" s="220"/>
      <c r="F171" s="241" t="s">
        <v>3040</v>
      </c>
      <c r="G171" s="220"/>
      <c r="H171" s="220" t="s">
        <v>3107</v>
      </c>
      <c r="I171" s="220" t="s">
        <v>3042</v>
      </c>
      <c r="J171" s="220" t="s">
        <v>3091</v>
      </c>
      <c r="K171" s="264"/>
    </row>
    <row r="172" spans="2:11" customFormat="1" ht="15" customHeight="1">
      <c r="B172" s="243"/>
      <c r="C172" s="220" t="s">
        <v>3045</v>
      </c>
      <c r="D172" s="220"/>
      <c r="E172" s="220"/>
      <c r="F172" s="241" t="s">
        <v>3046</v>
      </c>
      <c r="G172" s="220"/>
      <c r="H172" s="220" t="s">
        <v>3107</v>
      </c>
      <c r="I172" s="220" t="s">
        <v>3042</v>
      </c>
      <c r="J172" s="220">
        <v>50</v>
      </c>
      <c r="K172" s="264"/>
    </row>
    <row r="173" spans="2:11" customFormat="1" ht="15" customHeight="1">
      <c r="B173" s="243"/>
      <c r="C173" s="220" t="s">
        <v>3048</v>
      </c>
      <c r="D173" s="220"/>
      <c r="E173" s="220"/>
      <c r="F173" s="241" t="s">
        <v>3040</v>
      </c>
      <c r="G173" s="220"/>
      <c r="H173" s="220" t="s">
        <v>3107</v>
      </c>
      <c r="I173" s="220" t="s">
        <v>3050</v>
      </c>
      <c r="J173" s="220"/>
      <c r="K173" s="264"/>
    </row>
    <row r="174" spans="2:11" customFormat="1" ht="15" customHeight="1">
      <c r="B174" s="243"/>
      <c r="C174" s="220" t="s">
        <v>3059</v>
      </c>
      <c r="D174" s="220"/>
      <c r="E174" s="220"/>
      <c r="F174" s="241" t="s">
        <v>3046</v>
      </c>
      <c r="G174" s="220"/>
      <c r="H174" s="220" t="s">
        <v>3107</v>
      </c>
      <c r="I174" s="220" t="s">
        <v>3042</v>
      </c>
      <c r="J174" s="220">
        <v>50</v>
      </c>
      <c r="K174" s="264"/>
    </row>
    <row r="175" spans="2:11" customFormat="1" ht="15" customHeight="1">
      <c r="B175" s="243"/>
      <c r="C175" s="220" t="s">
        <v>3067</v>
      </c>
      <c r="D175" s="220"/>
      <c r="E175" s="220"/>
      <c r="F175" s="241" t="s">
        <v>3046</v>
      </c>
      <c r="G175" s="220"/>
      <c r="H175" s="220" t="s">
        <v>3107</v>
      </c>
      <c r="I175" s="220" t="s">
        <v>3042</v>
      </c>
      <c r="J175" s="220">
        <v>50</v>
      </c>
      <c r="K175" s="264"/>
    </row>
    <row r="176" spans="2:11" customFormat="1" ht="15" customHeight="1">
      <c r="B176" s="243"/>
      <c r="C176" s="220" t="s">
        <v>3065</v>
      </c>
      <c r="D176" s="220"/>
      <c r="E176" s="220"/>
      <c r="F176" s="241" t="s">
        <v>3046</v>
      </c>
      <c r="G176" s="220"/>
      <c r="H176" s="220" t="s">
        <v>3107</v>
      </c>
      <c r="I176" s="220" t="s">
        <v>3042</v>
      </c>
      <c r="J176" s="220">
        <v>50</v>
      </c>
      <c r="K176" s="264"/>
    </row>
    <row r="177" spans="2:11" customFormat="1" ht="15" customHeight="1">
      <c r="B177" s="243"/>
      <c r="C177" s="220" t="s">
        <v>136</v>
      </c>
      <c r="D177" s="220"/>
      <c r="E177" s="220"/>
      <c r="F177" s="241" t="s">
        <v>3040</v>
      </c>
      <c r="G177" s="220"/>
      <c r="H177" s="220" t="s">
        <v>3108</v>
      </c>
      <c r="I177" s="220" t="s">
        <v>3109</v>
      </c>
      <c r="J177" s="220"/>
      <c r="K177" s="264"/>
    </row>
    <row r="178" spans="2:11" customFormat="1" ht="15" customHeight="1">
      <c r="B178" s="243"/>
      <c r="C178" s="220" t="s">
        <v>65</v>
      </c>
      <c r="D178" s="220"/>
      <c r="E178" s="220"/>
      <c r="F178" s="241" t="s">
        <v>3040</v>
      </c>
      <c r="G178" s="220"/>
      <c r="H178" s="220" t="s">
        <v>3110</v>
      </c>
      <c r="I178" s="220" t="s">
        <v>3111</v>
      </c>
      <c r="J178" s="220">
        <v>1</v>
      </c>
      <c r="K178" s="264"/>
    </row>
    <row r="179" spans="2:11" customFormat="1" ht="15" customHeight="1">
      <c r="B179" s="243"/>
      <c r="C179" s="220" t="s">
        <v>61</v>
      </c>
      <c r="D179" s="220"/>
      <c r="E179" s="220"/>
      <c r="F179" s="241" t="s">
        <v>3040</v>
      </c>
      <c r="G179" s="220"/>
      <c r="H179" s="220" t="s">
        <v>3112</v>
      </c>
      <c r="I179" s="220" t="s">
        <v>3042</v>
      </c>
      <c r="J179" s="220">
        <v>20</v>
      </c>
      <c r="K179" s="264"/>
    </row>
    <row r="180" spans="2:11" customFormat="1" ht="15" customHeight="1">
      <c r="B180" s="243"/>
      <c r="C180" s="220" t="s">
        <v>62</v>
      </c>
      <c r="D180" s="220"/>
      <c r="E180" s="220"/>
      <c r="F180" s="241" t="s">
        <v>3040</v>
      </c>
      <c r="G180" s="220"/>
      <c r="H180" s="220" t="s">
        <v>3113</v>
      </c>
      <c r="I180" s="220" t="s">
        <v>3042</v>
      </c>
      <c r="J180" s="220">
        <v>255</v>
      </c>
      <c r="K180" s="264"/>
    </row>
    <row r="181" spans="2:11" customFormat="1" ht="15" customHeight="1">
      <c r="B181" s="243"/>
      <c r="C181" s="220" t="s">
        <v>137</v>
      </c>
      <c r="D181" s="220"/>
      <c r="E181" s="220"/>
      <c r="F181" s="241" t="s">
        <v>3040</v>
      </c>
      <c r="G181" s="220"/>
      <c r="H181" s="220" t="s">
        <v>3004</v>
      </c>
      <c r="I181" s="220" t="s">
        <v>3042</v>
      </c>
      <c r="J181" s="220">
        <v>10</v>
      </c>
      <c r="K181" s="264"/>
    </row>
    <row r="182" spans="2:11" customFormat="1" ht="15" customHeight="1">
      <c r="B182" s="243"/>
      <c r="C182" s="220" t="s">
        <v>138</v>
      </c>
      <c r="D182" s="220"/>
      <c r="E182" s="220"/>
      <c r="F182" s="241" t="s">
        <v>3040</v>
      </c>
      <c r="G182" s="220"/>
      <c r="H182" s="220" t="s">
        <v>3114</v>
      </c>
      <c r="I182" s="220" t="s">
        <v>3075</v>
      </c>
      <c r="J182" s="220"/>
      <c r="K182" s="264"/>
    </row>
    <row r="183" spans="2:11" customFormat="1" ht="15" customHeight="1">
      <c r="B183" s="243"/>
      <c r="C183" s="220" t="s">
        <v>3115</v>
      </c>
      <c r="D183" s="220"/>
      <c r="E183" s="220"/>
      <c r="F183" s="241" t="s">
        <v>3040</v>
      </c>
      <c r="G183" s="220"/>
      <c r="H183" s="220" t="s">
        <v>3116</v>
      </c>
      <c r="I183" s="220" t="s">
        <v>3075</v>
      </c>
      <c r="J183" s="220"/>
      <c r="K183" s="264"/>
    </row>
    <row r="184" spans="2:11" customFormat="1" ht="15" customHeight="1">
      <c r="B184" s="243"/>
      <c r="C184" s="220" t="s">
        <v>3104</v>
      </c>
      <c r="D184" s="220"/>
      <c r="E184" s="220"/>
      <c r="F184" s="241" t="s">
        <v>3040</v>
      </c>
      <c r="G184" s="220"/>
      <c r="H184" s="220" t="s">
        <v>3117</v>
      </c>
      <c r="I184" s="220" t="s">
        <v>3075</v>
      </c>
      <c r="J184" s="220"/>
      <c r="K184" s="264"/>
    </row>
    <row r="185" spans="2:11" customFormat="1" ht="15" customHeight="1">
      <c r="B185" s="243"/>
      <c r="C185" s="220" t="s">
        <v>140</v>
      </c>
      <c r="D185" s="220"/>
      <c r="E185" s="220"/>
      <c r="F185" s="241" t="s">
        <v>3046</v>
      </c>
      <c r="G185" s="220"/>
      <c r="H185" s="220" t="s">
        <v>3118</v>
      </c>
      <c r="I185" s="220" t="s">
        <v>3042</v>
      </c>
      <c r="J185" s="220">
        <v>50</v>
      </c>
      <c r="K185" s="264"/>
    </row>
    <row r="186" spans="2:11" customFormat="1" ht="15" customHeight="1">
      <c r="B186" s="243"/>
      <c r="C186" s="220" t="s">
        <v>3119</v>
      </c>
      <c r="D186" s="220"/>
      <c r="E186" s="220"/>
      <c r="F186" s="241" t="s">
        <v>3046</v>
      </c>
      <c r="G186" s="220"/>
      <c r="H186" s="220" t="s">
        <v>3120</v>
      </c>
      <c r="I186" s="220" t="s">
        <v>3121</v>
      </c>
      <c r="J186" s="220"/>
      <c r="K186" s="264"/>
    </row>
    <row r="187" spans="2:11" customFormat="1" ht="15" customHeight="1">
      <c r="B187" s="243"/>
      <c r="C187" s="220" t="s">
        <v>3122</v>
      </c>
      <c r="D187" s="220"/>
      <c r="E187" s="220"/>
      <c r="F187" s="241" t="s">
        <v>3046</v>
      </c>
      <c r="G187" s="220"/>
      <c r="H187" s="220" t="s">
        <v>3123</v>
      </c>
      <c r="I187" s="220" t="s">
        <v>3121</v>
      </c>
      <c r="J187" s="220"/>
      <c r="K187" s="264"/>
    </row>
    <row r="188" spans="2:11" customFormat="1" ht="15" customHeight="1">
      <c r="B188" s="243"/>
      <c r="C188" s="220" t="s">
        <v>3124</v>
      </c>
      <c r="D188" s="220"/>
      <c r="E188" s="220"/>
      <c r="F188" s="241" t="s">
        <v>3046</v>
      </c>
      <c r="G188" s="220"/>
      <c r="H188" s="220" t="s">
        <v>3125</v>
      </c>
      <c r="I188" s="220" t="s">
        <v>3121</v>
      </c>
      <c r="J188" s="220"/>
      <c r="K188" s="264"/>
    </row>
    <row r="189" spans="2:11" customFormat="1" ht="15" customHeight="1">
      <c r="B189" s="243"/>
      <c r="C189" s="277" t="s">
        <v>3126</v>
      </c>
      <c r="D189" s="220"/>
      <c r="E189" s="220"/>
      <c r="F189" s="241" t="s">
        <v>3046</v>
      </c>
      <c r="G189" s="220"/>
      <c r="H189" s="220" t="s">
        <v>3127</v>
      </c>
      <c r="I189" s="220" t="s">
        <v>3128</v>
      </c>
      <c r="J189" s="278" t="s">
        <v>3129</v>
      </c>
      <c r="K189" s="264"/>
    </row>
    <row r="190" spans="2:11" customFormat="1" ht="15" customHeight="1">
      <c r="B190" s="279"/>
      <c r="C190" s="280" t="s">
        <v>3130</v>
      </c>
      <c r="D190" s="281"/>
      <c r="E190" s="281"/>
      <c r="F190" s="282" t="s">
        <v>3046</v>
      </c>
      <c r="G190" s="281"/>
      <c r="H190" s="281" t="s">
        <v>3131</v>
      </c>
      <c r="I190" s="281" t="s">
        <v>3128</v>
      </c>
      <c r="J190" s="283" t="s">
        <v>3129</v>
      </c>
      <c r="K190" s="284"/>
    </row>
    <row r="191" spans="2:11" customFormat="1" ht="15" customHeight="1">
      <c r="B191" s="243"/>
      <c r="C191" s="277" t="s">
        <v>50</v>
      </c>
      <c r="D191" s="220"/>
      <c r="E191" s="220"/>
      <c r="F191" s="241" t="s">
        <v>3040</v>
      </c>
      <c r="G191" s="220"/>
      <c r="H191" s="217" t="s">
        <v>3132</v>
      </c>
      <c r="I191" s="220" t="s">
        <v>3133</v>
      </c>
      <c r="J191" s="220"/>
      <c r="K191" s="264"/>
    </row>
    <row r="192" spans="2:11" customFormat="1" ht="15" customHeight="1">
      <c r="B192" s="243"/>
      <c r="C192" s="277" t="s">
        <v>3134</v>
      </c>
      <c r="D192" s="220"/>
      <c r="E192" s="220"/>
      <c r="F192" s="241" t="s">
        <v>3040</v>
      </c>
      <c r="G192" s="220"/>
      <c r="H192" s="220" t="s">
        <v>3135</v>
      </c>
      <c r="I192" s="220" t="s">
        <v>3075</v>
      </c>
      <c r="J192" s="220"/>
      <c r="K192" s="264"/>
    </row>
    <row r="193" spans="2:11" customFormat="1" ht="15" customHeight="1">
      <c r="B193" s="243"/>
      <c r="C193" s="277" t="s">
        <v>3136</v>
      </c>
      <c r="D193" s="220"/>
      <c r="E193" s="220"/>
      <c r="F193" s="241" t="s">
        <v>3040</v>
      </c>
      <c r="G193" s="220"/>
      <c r="H193" s="220" t="s">
        <v>3137</v>
      </c>
      <c r="I193" s="220" t="s">
        <v>3075</v>
      </c>
      <c r="J193" s="220"/>
      <c r="K193" s="264"/>
    </row>
    <row r="194" spans="2:11" customFormat="1" ht="15" customHeight="1">
      <c r="B194" s="243"/>
      <c r="C194" s="277" t="s">
        <v>3138</v>
      </c>
      <c r="D194" s="220"/>
      <c r="E194" s="220"/>
      <c r="F194" s="241" t="s">
        <v>3046</v>
      </c>
      <c r="G194" s="220"/>
      <c r="H194" s="220" t="s">
        <v>3139</v>
      </c>
      <c r="I194" s="220" t="s">
        <v>3075</v>
      </c>
      <c r="J194" s="220"/>
      <c r="K194" s="264"/>
    </row>
    <row r="195" spans="2:11" customFormat="1" ht="15" customHeight="1">
      <c r="B195" s="270"/>
      <c r="C195" s="285"/>
      <c r="D195" s="250"/>
      <c r="E195" s="250"/>
      <c r="F195" s="250"/>
      <c r="G195" s="250"/>
      <c r="H195" s="250"/>
      <c r="I195" s="250"/>
      <c r="J195" s="250"/>
      <c r="K195" s="271"/>
    </row>
    <row r="196" spans="2:11" customFormat="1" ht="18.75" customHeight="1">
      <c r="B196" s="252"/>
      <c r="C196" s="262"/>
      <c r="D196" s="262"/>
      <c r="E196" s="262"/>
      <c r="F196" s="272"/>
      <c r="G196" s="262"/>
      <c r="H196" s="262"/>
      <c r="I196" s="262"/>
      <c r="J196" s="262"/>
      <c r="K196" s="252"/>
    </row>
    <row r="197" spans="2:11" customFormat="1" ht="18.75" customHeight="1">
      <c r="B197" s="252"/>
      <c r="C197" s="262"/>
      <c r="D197" s="262"/>
      <c r="E197" s="262"/>
      <c r="F197" s="272"/>
      <c r="G197" s="262"/>
      <c r="H197" s="262"/>
      <c r="I197" s="262"/>
      <c r="J197" s="262"/>
      <c r="K197" s="252"/>
    </row>
    <row r="198" spans="2:11" customFormat="1" ht="18.75" customHeight="1">
      <c r="B198" s="227"/>
      <c r="C198" s="227"/>
      <c r="D198" s="227"/>
      <c r="E198" s="227"/>
      <c r="F198" s="227"/>
      <c r="G198" s="227"/>
      <c r="H198" s="227"/>
      <c r="I198" s="227"/>
      <c r="J198" s="227"/>
      <c r="K198" s="227"/>
    </row>
    <row r="199" spans="2:11" customFormat="1" ht="12">
      <c r="B199" s="209"/>
      <c r="C199" s="210"/>
      <c r="D199" s="210"/>
      <c r="E199" s="210"/>
      <c r="F199" s="210"/>
      <c r="G199" s="210"/>
      <c r="H199" s="210"/>
      <c r="I199" s="210"/>
      <c r="J199" s="210"/>
      <c r="K199" s="211"/>
    </row>
    <row r="200" spans="2:11" customFormat="1" ht="22.2">
      <c r="B200" s="212"/>
      <c r="C200" s="873" t="s">
        <v>3140</v>
      </c>
      <c r="D200" s="873"/>
      <c r="E200" s="873"/>
      <c r="F200" s="873"/>
      <c r="G200" s="873"/>
      <c r="H200" s="873"/>
      <c r="I200" s="873"/>
      <c r="J200" s="873"/>
      <c r="K200" s="213"/>
    </row>
    <row r="201" spans="2:11" customFormat="1" ht="25.5" customHeight="1">
      <c r="B201" s="212"/>
      <c r="C201" s="286" t="s">
        <v>3141</v>
      </c>
      <c r="D201" s="286"/>
      <c r="E201" s="286"/>
      <c r="F201" s="286" t="s">
        <v>3142</v>
      </c>
      <c r="G201" s="287"/>
      <c r="H201" s="874" t="s">
        <v>3143</v>
      </c>
      <c r="I201" s="874"/>
      <c r="J201" s="874"/>
      <c r="K201" s="213"/>
    </row>
    <row r="202" spans="2:11" customFormat="1" ht="5.25" customHeight="1">
      <c r="B202" s="243"/>
      <c r="C202" s="238"/>
      <c r="D202" s="238"/>
      <c r="E202" s="238"/>
      <c r="F202" s="238"/>
      <c r="G202" s="262"/>
      <c r="H202" s="238"/>
      <c r="I202" s="238"/>
      <c r="J202" s="238"/>
      <c r="K202" s="264"/>
    </row>
    <row r="203" spans="2:11" customFormat="1" ht="15" customHeight="1">
      <c r="B203" s="243"/>
      <c r="C203" s="220" t="s">
        <v>3133</v>
      </c>
      <c r="D203" s="220"/>
      <c r="E203" s="220"/>
      <c r="F203" s="241" t="s">
        <v>51</v>
      </c>
      <c r="G203" s="220"/>
      <c r="H203" s="872" t="s">
        <v>3144</v>
      </c>
      <c r="I203" s="872"/>
      <c r="J203" s="872"/>
      <c r="K203" s="264"/>
    </row>
    <row r="204" spans="2:11" customFormat="1" ht="15" customHeight="1">
      <c r="B204" s="243"/>
      <c r="C204" s="220"/>
      <c r="D204" s="220"/>
      <c r="E204" s="220"/>
      <c r="F204" s="241" t="s">
        <v>52</v>
      </c>
      <c r="G204" s="220"/>
      <c r="H204" s="872" t="s">
        <v>3145</v>
      </c>
      <c r="I204" s="872"/>
      <c r="J204" s="872"/>
      <c r="K204" s="264"/>
    </row>
    <row r="205" spans="2:11" customFormat="1" ht="15" customHeight="1">
      <c r="B205" s="243"/>
      <c r="C205" s="220"/>
      <c r="D205" s="220"/>
      <c r="E205" s="220"/>
      <c r="F205" s="241" t="s">
        <v>55</v>
      </c>
      <c r="G205" s="220"/>
      <c r="H205" s="872" t="s">
        <v>3146</v>
      </c>
      <c r="I205" s="872"/>
      <c r="J205" s="872"/>
      <c r="K205" s="264"/>
    </row>
    <row r="206" spans="2:11" customFormat="1" ht="15" customHeight="1">
      <c r="B206" s="243"/>
      <c r="C206" s="220"/>
      <c r="D206" s="220"/>
      <c r="E206" s="220"/>
      <c r="F206" s="241" t="s">
        <v>53</v>
      </c>
      <c r="G206" s="220"/>
      <c r="H206" s="872" t="s">
        <v>3147</v>
      </c>
      <c r="I206" s="872"/>
      <c r="J206" s="872"/>
      <c r="K206" s="264"/>
    </row>
    <row r="207" spans="2:11" customFormat="1" ht="15" customHeight="1">
      <c r="B207" s="243"/>
      <c r="C207" s="220"/>
      <c r="D207" s="220"/>
      <c r="E207" s="220"/>
      <c r="F207" s="241" t="s">
        <v>54</v>
      </c>
      <c r="G207" s="220"/>
      <c r="H207" s="872" t="s">
        <v>3148</v>
      </c>
      <c r="I207" s="872"/>
      <c r="J207" s="872"/>
      <c r="K207" s="264"/>
    </row>
    <row r="208" spans="2:11" customFormat="1" ht="15" customHeight="1">
      <c r="B208" s="243"/>
      <c r="C208" s="220"/>
      <c r="D208" s="220"/>
      <c r="E208" s="220"/>
      <c r="F208" s="241"/>
      <c r="G208" s="220"/>
      <c r="H208" s="220"/>
      <c r="I208" s="220"/>
      <c r="J208" s="220"/>
      <c r="K208" s="264"/>
    </row>
    <row r="209" spans="2:11" customFormat="1" ht="15" customHeight="1">
      <c r="B209" s="243"/>
      <c r="C209" s="220" t="s">
        <v>3087</v>
      </c>
      <c r="D209" s="220"/>
      <c r="E209" s="220"/>
      <c r="F209" s="241" t="s">
        <v>87</v>
      </c>
      <c r="G209" s="220"/>
      <c r="H209" s="872" t="s">
        <v>3149</v>
      </c>
      <c r="I209" s="872"/>
      <c r="J209" s="872"/>
      <c r="K209" s="264"/>
    </row>
    <row r="210" spans="2:11" customFormat="1" ht="15" customHeight="1">
      <c r="B210" s="243"/>
      <c r="C210" s="220"/>
      <c r="D210" s="220"/>
      <c r="E210" s="220"/>
      <c r="F210" s="241" t="s">
        <v>2986</v>
      </c>
      <c r="G210" s="220"/>
      <c r="H210" s="872" t="s">
        <v>2987</v>
      </c>
      <c r="I210" s="872"/>
      <c r="J210" s="872"/>
      <c r="K210" s="264"/>
    </row>
    <row r="211" spans="2:11" customFormat="1" ht="15" customHeight="1">
      <c r="B211" s="243"/>
      <c r="C211" s="220"/>
      <c r="D211" s="220"/>
      <c r="E211" s="220"/>
      <c r="F211" s="241" t="s">
        <v>2984</v>
      </c>
      <c r="G211" s="220"/>
      <c r="H211" s="872" t="s">
        <v>3150</v>
      </c>
      <c r="I211" s="872"/>
      <c r="J211" s="872"/>
      <c r="K211" s="264"/>
    </row>
    <row r="212" spans="2:11" customFormat="1" ht="15" customHeight="1">
      <c r="B212" s="288"/>
      <c r="C212" s="220"/>
      <c r="D212" s="220"/>
      <c r="E212" s="220"/>
      <c r="F212" s="241" t="s">
        <v>120</v>
      </c>
      <c r="G212" s="277"/>
      <c r="H212" s="871" t="s">
        <v>121</v>
      </c>
      <c r="I212" s="871"/>
      <c r="J212" s="871"/>
      <c r="K212" s="289"/>
    </row>
    <row r="213" spans="2:11" customFormat="1" ht="15" customHeight="1">
      <c r="B213" s="288"/>
      <c r="C213" s="220"/>
      <c r="D213" s="220"/>
      <c r="E213" s="220"/>
      <c r="F213" s="241" t="s">
        <v>2560</v>
      </c>
      <c r="G213" s="277"/>
      <c r="H213" s="871" t="s">
        <v>2858</v>
      </c>
      <c r="I213" s="871"/>
      <c r="J213" s="871"/>
      <c r="K213" s="289"/>
    </row>
    <row r="214" spans="2:11" customFormat="1" ht="15" customHeight="1">
      <c r="B214" s="288"/>
      <c r="C214" s="220"/>
      <c r="D214" s="220"/>
      <c r="E214" s="220"/>
      <c r="F214" s="241"/>
      <c r="G214" s="277"/>
      <c r="H214" s="268"/>
      <c r="I214" s="268"/>
      <c r="J214" s="268"/>
      <c r="K214" s="289"/>
    </row>
    <row r="215" spans="2:11" customFormat="1" ht="15" customHeight="1">
      <c r="B215" s="288"/>
      <c r="C215" s="220" t="s">
        <v>3111</v>
      </c>
      <c r="D215" s="220"/>
      <c r="E215" s="220"/>
      <c r="F215" s="241">
        <v>1</v>
      </c>
      <c r="G215" s="277"/>
      <c r="H215" s="871" t="s">
        <v>3151</v>
      </c>
      <c r="I215" s="871"/>
      <c r="J215" s="871"/>
      <c r="K215" s="289"/>
    </row>
    <row r="216" spans="2:11" customFormat="1" ht="15" customHeight="1">
      <c r="B216" s="288"/>
      <c r="C216" s="220"/>
      <c r="D216" s="220"/>
      <c r="E216" s="220"/>
      <c r="F216" s="241">
        <v>2</v>
      </c>
      <c r="G216" s="277"/>
      <c r="H216" s="871" t="s">
        <v>3152</v>
      </c>
      <c r="I216" s="871"/>
      <c r="J216" s="871"/>
      <c r="K216" s="289"/>
    </row>
    <row r="217" spans="2:11" customFormat="1" ht="15" customHeight="1">
      <c r="B217" s="288"/>
      <c r="C217" s="220"/>
      <c r="D217" s="220"/>
      <c r="E217" s="220"/>
      <c r="F217" s="241">
        <v>3</v>
      </c>
      <c r="G217" s="277"/>
      <c r="H217" s="871" t="s">
        <v>3153</v>
      </c>
      <c r="I217" s="871"/>
      <c r="J217" s="871"/>
      <c r="K217" s="289"/>
    </row>
    <row r="218" spans="2:11" customFormat="1" ht="15" customHeight="1">
      <c r="B218" s="288"/>
      <c r="C218" s="220"/>
      <c r="D218" s="220"/>
      <c r="E218" s="220"/>
      <c r="F218" s="241">
        <v>4</v>
      </c>
      <c r="G218" s="277"/>
      <c r="H218" s="871" t="s">
        <v>3154</v>
      </c>
      <c r="I218" s="871"/>
      <c r="J218" s="871"/>
      <c r="K218" s="289"/>
    </row>
    <row r="219" spans="2:11" customFormat="1" ht="12.75" customHeight="1">
      <c r="B219" s="290"/>
      <c r="C219" s="291"/>
      <c r="D219" s="291"/>
      <c r="E219" s="291"/>
      <c r="F219" s="291"/>
      <c r="G219" s="291"/>
      <c r="H219" s="291"/>
      <c r="I219" s="291"/>
      <c r="J219" s="291"/>
      <c r="K219" s="292"/>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35</vt:i4>
      </vt:variant>
    </vt:vector>
  </HeadingPairs>
  <TitlesOfParts>
    <vt:vector size="74" baseType="lpstr">
      <vt:lpstr>Rekapitulace stavby</vt:lpstr>
      <vt:lpstr>01 - SO 01 - Demolice (sa...</vt:lpstr>
      <vt:lpstr>02 - SO 02 - Dostavba - 1...</vt:lpstr>
      <vt:lpstr>02a - SO 02 - Dostavba - ...</vt:lpstr>
      <vt:lpstr>SO 101 - Komunikace a par...</vt:lpstr>
      <vt:lpstr>SO 301 - Dešťová kanalizace</vt:lpstr>
      <vt:lpstr>SO 302 - Odlučovač ropnýc...</vt:lpstr>
      <vt:lpstr>SO 303 - Retenční nádrž</vt:lpstr>
      <vt:lpstr>SO 304 - Akumulační nádrž</vt:lpstr>
      <vt:lpstr>SO 305 - Splašková kanali...</vt:lpstr>
      <vt:lpstr>SO 306 - Retenční nádrž n...</vt:lpstr>
      <vt:lpstr>SO 901 - Vegetační úpravy</vt:lpstr>
      <vt:lpstr>VV Ivar odbav. system</vt:lpstr>
      <vt:lpstr>Skříňky sportovci</vt:lpstr>
      <vt:lpstr>Skříňky veřejnost</vt:lpstr>
      <vt:lpstr>Topení</vt:lpstr>
      <vt:lpstr>VZT</vt:lpstr>
      <vt:lpstr>Plavecký bazén</vt:lpstr>
      <vt:lpstr>Rekreační bazén</vt:lpstr>
      <vt:lpstr>Dětský bazén</vt:lpstr>
      <vt:lpstr>Vířivky</vt:lpstr>
      <vt:lpstr>Bazénové příslušenství</vt:lpstr>
      <vt:lpstr>Zdvihací dno vč. dělící stěny</vt:lpstr>
      <vt:lpstr>Detekce nehody tonutí</vt:lpstr>
      <vt:lpstr>Skluzavka</vt:lpstr>
      <vt:lpstr>Chlorovna</vt:lpstr>
      <vt:lpstr>Ostatní náklady</vt:lpstr>
      <vt:lpstr>OCHLAZOVNA</vt:lpstr>
      <vt:lpstr>SPRCHOVÉ CENTRUM</vt:lpstr>
      <vt:lpstr>SOFT SAUNA</vt:lpstr>
      <vt:lpstr>FINSKÁ SAUNA</vt:lpstr>
      <vt:lpstr>SOLNÁ SAUNA</vt:lpstr>
      <vt:lpstr>AROMA SAUNA</vt:lpstr>
      <vt:lpstr> Vířivá vana 1</vt:lpstr>
      <vt:lpstr>Vířivá vana 2</vt:lpstr>
      <vt:lpstr>Kneipp</vt:lpstr>
      <vt:lpstr>VON - Vedlejší a ostatní ...</vt:lpstr>
      <vt:lpstr>Seznam figur</vt:lpstr>
      <vt:lpstr>Pokyny pro vyplnění</vt:lpstr>
      <vt:lpstr>'01 - SO 01 - Demolice (sa...'!Názvy_tisku</vt:lpstr>
      <vt:lpstr>'02 - SO 02 - Dostavba - 1...'!Názvy_tisku</vt:lpstr>
      <vt:lpstr>'02a - SO 02 - Dostavba - ...'!Názvy_tisku</vt:lpstr>
      <vt:lpstr>'AROMA SAUNA'!Názvy_tisku</vt:lpstr>
      <vt:lpstr>'FINSKÁ SAUNA'!Názvy_tisku</vt:lpstr>
      <vt:lpstr>OCHLAZOVNA!Názvy_tisku</vt:lpstr>
      <vt:lpstr>'Rekapitulace stavby'!Názvy_tisku</vt:lpstr>
      <vt:lpstr>'Seznam figur'!Názvy_tisku</vt:lpstr>
      <vt:lpstr>'SO 101 - Komunikace a par...'!Názvy_tisku</vt:lpstr>
      <vt:lpstr>'SO 301 - Dešťová kanalizace'!Názvy_tisku</vt:lpstr>
      <vt:lpstr>'SO 302 - Odlučovač ropnýc...'!Názvy_tisku</vt:lpstr>
      <vt:lpstr>'SO 303 - Retenční nádrž'!Názvy_tisku</vt:lpstr>
      <vt:lpstr>'SO 304 - Akumulační nádrž'!Názvy_tisku</vt:lpstr>
      <vt:lpstr>'SO 305 - Splašková kanali...'!Názvy_tisku</vt:lpstr>
      <vt:lpstr>'SO 306 - Retenční nádrž n...'!Názvy_tisku</vt:lpstr>
      <vt:lpstr>'SO 901 - Vegetační úpravy'!Názvy_tisku</vt:lpstr>
      <vt:lpstr>'SOFT SAUNA'!Názvy_tisku</vt:lpstr>
      <vt:lpstr>'SOLNÁ SAUNA'!Názvy_tisku</vt:lpstr>
      <vt:lpstr>'SPRCHOVÉ CENTRUM'!Názvy_tisku</vt:lpstr>
      <vt:lpstr>'VON - Vedlejší a ostatní ...'!Názvy_tisku</vt:lpstr>
      <vt:lpstr>'01 - SO 01 - Demolice (sa...'!Oblast_tisku</vt:lpstr>
      <vt:lpstr>'02 - SO 02 - Dostavba - 1...'!Oblast_tisku</vt:lpstr>
      <vt:lpstr>'02a - SO 02 - Dostavba - ...'!Oblast_tisku</vt:lpstr>
      <vt:lpstr>'Pokyny pro vyplnění'!Oblast_tisku</vt:lpstr>
      <vt:lpstr>'Rekapitulace stavby'!Oblast_tisku</vt:lpstr>
      <vt:lpstr>'Seznam figur'!Oblast_tisku</vt:lpstr>
      <vt:lpstr>'SO 101 - Komunikace a par...'!Oblast_tisku</vt:lpstr>
      <vt:lpstr>'SO 301 - Dešťová kanalizace'!Oblast_tisku</vt:lpstr>
      <vt:lpstr>'SO 302 - Odlučovač ropnýc...'!Oblast_tisku</vt:lpstr>
      <vt:lpstr>'SO 303 - Retenční nádrž'!Oblast_tisku</vt:lpstr>
      <vt:lpstr>'SO 304 - Akumulační nádrž'!Oblast_tisku</vt:lpstr>
      <vt:lpstr>'SO 305 - Splašková kanali...'!Oblast_tisku</vt:lpstr>
      <vt:lpstr>'SO 306 - Retenční nádrž n...'!Oblast_tisku</vt:lpstr>
      <vt:lpstr>'SO 901 - Vegetační úpravy'!Oblast_tisku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Luděk Štuller</dc:creator>
  <cp:lastModifiedBy>Luděk Štuller</cp:lastModifiedBy>
  <dcterms:created xsi:type="dcterms:W3CDTF">2025-03-24T20:55:13Z</dcterms:created>
  <dcterms:modified xsi:type="dcterms:W3CDTF">2025-03-24T21:16:49Z</dcterms:modified>
</cp:coreProperties>
</file>